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Vedlejší náklady" sheetId="2" r:id="rId2"/>
    <sheet name="10 - 1PP" sheetId="3" r:id="rId3"/>
    <sheet name="20 - 1NP" sheetId="4" r:id="rId4"/>
    <sheet name="30 - 2NP" sheetId="5" r:id="rId5"/>
    <sheet name="40 - Podkroví" sheetId="6" r:id="rId6"/>
    <sheet name="50 - Odrenážování objektu..." sheetId="7" r:id="rId7"/>
    <sheet name="60 - Zateplení" sheetId="8" r:id="rId8"/>
    <sheet name="70 - ZTI" sheetId="9" r:id="rId9"/>
    <sheet name="80 - ÚT" sheetId="10" r:id="rId10"/>
    <sheet name="90 - Elektroinstalace" sheetId="11" r:id="rId11"/>
    <sheet name="100 - Inventář" sheetId="12" r:id="rId12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'00 - Vedlejší náklady'!$C$119:$K$128</definedName>
    <definedName name="_xlnm.Print_Area" localSheetId="1">'00 - Vedlejší náklady'!$C$4:$J$76,'00 - Vedlejší náklady'!$C$82:$J$101,'00 - Vedlejší náklady'!$C$107:$K$128</definedName>
    <definedName name="_xlnm.Print_Titles" localSheetId="1">'00 - Vedlejší náklady'!$119:$119</definedName>
    <definedName name="_xlnm._FilterDatabase" localSheetId="2" hidden="1">'10 - 1PP'!$C$124:$K$195</definedName>
    <definedName name="_xlnm.Print_Area" localSheetId="2">'10 - 1PP'!$C$4:$J$76,'10 - 1PP'!$C$82:$J$106,'10 - 1PP'!$C$112:$K$195</definedName>
    <definedName name="_xlnm.Print_Titles" localSheetId="2">'10 - 1PP'!$124:$124</definedName>
    <definedName name="_xlnm._FilterDatabase" localSheetId="3" hidden="1">'20 - 1NP'!$C$129:$K$368</definedName>
    <definedName name="_xlnm.Print_Area" localSheetId="3">'20 - 1NP'!$C$4:$J$76,'20 - 1NP'!$C$82:$J$111,'20 - 1NP'!$C$117:$K$368</definedName>
    <definedName name="_xlnm.Print_Titles" localSheetId="3">'20 - 1NP'!$129:$129</definedName>
    <definedName name="_xlnm._FilterDatabase" localSheetId="4" hidden="1">'30 - 2NP'!$C$126:$K$267</definedName>
    <definedName name="_xlnm.Print_Area" localSheetId="4">'30 - 2NP'!$C$4:$J$76,'30 - 2NP'!$C$82:$J$108,'30 - 2NP'!$C$114:$K$267</definedName>
    <definedName name="_xlnm.Print_Titles" localSheetId="4">'30 - 2NP'!$126:$126</definedName>
    <definedName name="_xlnm._FilterDatabase" localSheetId="5" hidden="1">'40 - Podkroví'!$C$132:$K$310</definedName>
    <definedName name="_xlnm.Print_Area" localSheetId="5">'40 - Podkroví'!$C$4:$J$76,'40 - Podkroví'!$C$82:$J$114,'40 - Podkroví'!$C$120:$K$310</definedName>
    <definedName name="_xlnm.Print_Titles" localSheetId="5">'40 - Podkroví'!$132:$132</definedName>
    <definedName name="_xlnm._FilterDatabase" localSheetId="6" hidden="1">'50 - Odrenážování objektu...'!$C$126:$K$231</definedName>
    <definedName name="_xlnm.Print_Area" localSheetId="6">'50 - Odrenážování objektu...'!$C$4:$J$76,'50 - Odrenážování objektu...'!$C$82:$J$108,'50 - Odrenážování objektu...'!$C$114:$K$231</definedName>
    <definedName name="_xlnm.Print_Titles" localSheetId="6">'50 - Odrenážování objektu...'!$126:$126</definedName>
    <definedName name="_xlnm._FilterDatabase" localSheetId="7" hidden="1">'60 - Zateplení'!$C$124:$K$394</definedName>
    <definedName name="_xlnm.Print_Area" localSheetId="7">'60 - Zateplení'!$C$4:$J$76,'60 - Zateplení'!$C$82:$J$106,'60 - Zateplení'!$C$112:$K$394</definedName>
    <definedName name="_xlnm.Print_Titles" localSheetId="7">'60 - Zateplení'!$124:$124</definedName>
    <definedName name="_xlnm._FilterDatabase" localSheetId="8" hidden="1">'70 - ZTI'!$C$126:$K$209</definedName>
    <definedName name="_xlnm.Print_Area" localSheetId="8">'70 - ZTI'!$C$4:$J$76,'70 - ZTI'!$C$82:$J$108,'70 - ZTI'!$C$114:$K$209</definedName>
    <definedName name="_xlnm.Print_Titles" localSheetId="8">'70 - ZTI'!$126:$126</definedName>
    <definedName name="_xlnm._FilterDatabase" localSheetId="9" hidden="1">'80 - ÚT'!$C$121:$K$148</definedName>
    <definedName name="_xlnm.Print_Area" localSheetId="9">'80 - ÚT'!$C$4:$J$76,'80 - ÚT'!$C$82:$J$103,'80 - ÚT'!$C$109:$K$148</definedName>
    <definedName name="_xlnm.Print_Titles" localSheetId="9">'80 - ÚT'!$121:$121</definedName>
    <definedName name="_xlnm._FilterDatabase" localSheetId="10" hidden="1">'90 - Elektroinstalace'!$C$117:$K$141</definedName>
    <definedName name="_xlnm.Print_Area" localSheetId="10">'90 - Elektroinstalace'!$C$4:$J$76,'90 - Elektroinstalace'!$C$82:$J$99,'90 - Elektroinstalace'!$C$105:$K$141</definedName>
    <definedName name="_xlnm.Print_Titles" localSheetId="10">'90 - Elektroinstalace'!$117:$117</definedName>
    <definedName name="_xlnm._FilterDatabase" localSheetId="11" hidden="1">'100 - Inventář'!$C$118:$K$163</definedName>
    <definedName name="_xlnm.Print_Area" localSheetId="11">'100 - Inventář'!$C$4:$J$76,'100 - Inventář'!$C$82:$J$100,'100 - Inventář'!$C$106:$K$163</definedName>
    <definedName name="_xlnm.Print_Titles" localSheetId="11">'100 - Inventář'!$118:$118</definedName>
  </definedNames>
  <calcPr/>
</workbook>
</file>

<file path=xl/calcChain.xml><?xml version="1.0" encoding="utf-8"?>
<calcChain xmlns="http://schemas.openxmlformats.org/spreadsheetml/2006/main">
  <c i="12" l="1" r="J37"/>
  <c r="J36"/>
  <c i="1" r="AY105"/>
  <c i="12" r="J35"/>
  <c i="1" r="AX105"/>
  <c i="12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85"/>
  <c i="11" r="J37"/>
  <c r="J36"/>
  <c i="1" r="AY104"/>
  <c i="11" r="J35"/>
  <c i="1" r="AX104"/>
  <c i="11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10" r="J37"/>
  <c r="J36"/>
  <c i="1" r="AY103"/>
  <c i="10" r="J35"/>
  <c i="1" r="AX103"/>
  <c i="10" r="BI148"/>
  <c r="BH148"/>
  <c r="BG148"/>
  <c r="BF148"/>
  <c r="T148"/>
  <c r="T147"/>
  <c r="R148"/>
  <c r="R147"/>
  <c r="P148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85"/>
  <c i="9" r="J37"/>
  <c r="J36"/>
  <c i="1" r="AY102"/>
  <c i="9" r="J35"/>
  <c i="1" r="AX102"/>
  <c i="9"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8" r="J37"/>
  <c r="J36"/>
  <c i="1" r="AY101"/>
  <c i="8" r="J35"/>
  <c i="1" r="AX101"/>
  <c i="8"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2"/>
  <c r="BH382"/>
  <c r="BG382"/>
  <c r="BF382"/>
  <c r="T382"/>
  <c r="R382"/>
  <c r="P382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T357"/>
  <c r="R358"/>
  <c r="R357"/>
  <c r="P358"/>
  <c r="P357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22"/>
  <c r="BH322"/>
  <c r="BG322"/>
  <c r="BF322"/>
  <c r="T322"/>
  <c r="R322"/>
  <c r="P322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77"/>
  <c r="BH277"/>
  <c r="BG277"/>
  <c r="BF277"/>
  <c r="T277"/>
  <c r="R277"/>
  <c r="P277"/>
  <c r="BI264"/>
  <c r="BH264"/>
  <c r="BG264"/>
  <c r="BF264"/>
  <c r="T264"/>
  <c r="R264"/>
  <c r="P264"/>
  <c r="BI242"/>
  <c r="BH242"/>
  <c r="BG242"/>
  <c r="BF242"/>
  <c r="T242"/>
  <c r="R242"/>
  <c r="P242"/>
  <c r="BI228"/>
  <c r="BH228"/>
  <c r="BG228"/>
  <c r="BF228"/>
  <c r="T228"/>
  <c r="R228"/>
  <c r="P228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56"/>
  <c r="BH156"/>
  <c r="BG156"/>
  <c r="BF156"/>
  <c r="T156"/>
  <c r="R156"/>
  <c r="P156"/>
  <c r="BI154"/>
  <c r="BH154"/>
  <c r="BG154"/>
  <c r="BF154"/>
  <c r="T154"/>
  <c r="R154"/>
  <c r="P154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7" r="J37"/>
  <c r="J36"/>
  <c i="1" r="AY100"/>
  <c i="7" r="J35"/>
  <c i="1" r="AX100"/>
  <c i="7"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60"/>
  <c r="BH160"/>
  <c r="BG160"/>
  <c r="BF160"/>
  <c r="T160"/>
  <c r="R160"/>
  <c r="P160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6" r="J37"/>
  <c r="J36"/>
  <c i="1" r="AY99"/>
  <c i="6" r="J35"/>
  <c i="1" r="AX99"/>
  <c i="6" r="BI310"/>
  <c r="BH310"/>
  <c r="BG310"/>
  <c r="BF310"/>
  <c r="T310"/>
  <c r="R310"/>
  <c r="P310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6"/>
  <c r="BH246"/>
  <c r="BG246"/>
  <c r="BF246"/>
  <c r="T246"/>
  <c r="T245"/>
  <c r="R246"/>
  <c r="R245"/>
  <c r="P246"/>
  <c r="P245"/>
  <c r="BI244"/>
  <c r="BH244"/>
  <c r="BG244"/>
  <c r="BF244"/>
  <c r="T244"/>
  <c r="R244"/>
  <c r="P244"/>
  <c r="BI242"/>
  <c r="BH242"/>
  <c r="BG242"/>
  <c r="BF242"/>
  <c r="T242"/>
  <c r="R242"/>
  <c r="P242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10"/>
  <c r="BH210"/>
  <c r="BG210"/>
  <c r="BF210"/>
  <c r="T210"/>
  <c r="R210"/>
  <c r="P210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T135"/>
  <c r="R136"/>
  <c r="R135"/>
  <c r="P136"/>
  <c r="P135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5" r="J37"/>
  <c r="J36"/>
  <c i="1" r="AY98"/>
  <c i="5" r="J35"/>
  <c i="1" r="AX98"/>
  <c i="5" r="BI267"/>
  <c r="BH267"/>
  <c r="BG267"/>
  <c r="BF267"/>
  <c r="T267"/>
  <c r="R267"/>
  <c r="P267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2"/>
  <c r="BH152"/>
  <c r="BG152"/>
  <c r="BF152"/>
  <c r="T152"/>
  <c r="T129"/>
  <c r="R152"/>
  <c r="R129"/>
  <c r="P152"/>
  <c r="P129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4" r="J37"/>
  <c r="J36"/>
  <c i="1" r="AY97"/>
  <c i="4" r="J35"/>
  <c i="1" r="AX97"/>
  <c i="4" r="BI368"/>
  <c r="BH368"/>
  <c r="BG368"/>
  <c r="BF368"/>
  <c r="T368"/>
  <c r="R368"/>
  <c r="P368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T212"/>
  <c r="R213"/>
  <c r="R212"/>
  <c r="P213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191"/>
  <c r="BH191"/>
  <c r="BG191"/>
  <c r="BF191"/>
  <c r="T191"/>
  <c r="R191"/>
  <c r="P191"/>
  <c r="BI172"/>
  <c r="BH172"/>
  <c r="BG172"/>
  <c r="BF172"/>
  <c r="T172"/>
  <c r="R172"/>
  <c r="P172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50"/>
  <c r="BH150"/>
  <c r="BG150"/>
  <c r="BF150"/>
  <c r="T150"/>
  <c r="R150"/>
  <c r="P150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89"/>
  <c r="E7"/>
  <c r="E120"/>
  <c i="3" r="J37"/>
  <c r="J36"/>
  <c i="1" r="AY96"/>
  <c i="3" r="J35"/>
  <c i="1" r="AX96"/>
  <c i="3"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37"/>
  <c r="BH137"/>
  <c r="BG137"/>
  <c r="BF137"/>
  <c r="T137"/>
  <c r="R137"/>
  <c r="P137"/>
  <c r="BI136"/>
  <c r="BH136"/>
  <c r="BG136"/>
  <c r="BF136"/>
  <c r="T136"/>
  <c r="R136"/>
  <c r="P136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115"/>
  <c i="2" r="J37"/>
  <c r="J36"/>
  <c i="1" r="AY95"/>
  <c i="2" r="J35"/>
  <c i="1" r="AX95"/>
  <c i="2" r="BI128"/>
  <c r="BH128"/>
  <c r="BG128"/>
  <c r="BF128"/>
  <c r="T128"/>
  <c r="T127"/>
  <c r="R128"/>
  <c r="R127"/>
  <c r="P128"/>
  <c r="P127"/>
  <c r="BI126"/>
  <c r="BH126"/>
  <c r="BG126"/>
  <c r="BF126"/>
  <c r="T126"/>
  <c r="T125"/>
  <c r="T124"/>
  <c r="R126"/>
  <c r="R125"/>
  <c r="R124"/>
  <c r="P126"/>
  <c r="P125"/>
  <c r="P124"/>
  <c r="BI123"/>
  <c r="BH123"/>
  <c r="BG123"/>
  <c r="BF123"/>
  <c r="T123"/>
  <c r="R123"/>
  <c r="P123"/>
  <c r="BI122"/>
  <c r="BH122"/>
  <c r="BG122"/>
  <c r="BF122"/>
  <c r="T122"/>
  <c r="T121"/>
  <c r="T120"/>
  <c r="R122"/>
  <c r="R121"/>
  <c r="R120"/>
  <c r="P122"/>
  <c r="P121"/>
  <c r="P120"/>
  <c i="1" r="AU95"/>
  <c i="2"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" r="L90"/>
  <c r="AM90"/>
  <c r="AM89"/>
  <c r="L89"/>
  <c r="AM87"/>
  <c r="L87"/>
  <c r="L85"/>
  <c r="L84"/>
  <c i="2" r="J122"/>
  <c i="3" r="J164"/>
  <c r="BK152"/>
  <c r="J172"/>
  <c r="J154"/>
  <c r="J180"/>
  <c r="BK136"/>
  <c r="BK168"/>
  <c i="4" r="J278"/>
  <c r="J244"/>
  <c r="BK263"/>
  <c r="J133"/>
  <c r="J321"/>
  <c r="J273"/>
  <c r="J276"/>
  <c r="J299"/>
  <c r="J172"/>
  <c r="BK211"/>
  <c r="BK275"/>
  <c r="J211"/>
  <c r="J264"/>
  <c r="BK160"/>
  <c i="5" r="BK152"/>
  <c r="J206"/>
  <c r="J130"/>
  <c r="J224"/>
  <c r="J207"/>
  <c r="J198"/>
  <c r="J163"/>
  <c r="BK131"/>
  <c i="6" r="BK259"/>
  <c r="J196"/>
  <c r="BK262"/>
  <c r="J291"/>
  <c r="J154"/>
  <c r="BK278"/>
  <c r="BK190"/>
  <c r="J214"/>
  <c r="BK182"/>
  <c r="BK231"/>
  <c r="BK164"/>
  <c r="J270"/>
  <c r="BK141"/>
  <c r="BK149"/>
  <c i="7" r="J170"/>
  <c r="J152"/>
  <c r="J227"/>
  <c r="BK179"/>
  <c r="J138"/>
  <c r="J149"/>
  <c r="J193"/>
  <c i="8" r="BK195"/>
  <c r="J362"/>
  <c r="J195"/>
  <c r="J311"/>
  <c r="BK385"/>
  <c r="BK180"/>
  <c r="BK358"/>
  <c r="J228"/>
  <c r="BK300"/>
  <c i="9" r="BK169"/>
  <c r="J177"/>
  <c r="BK176"/>
  <c r="BK205"/>
  <c r="J155"/>
  <c r="BK160"/>
  <c r="BK191"/>
  <c r="BK178"/>
  <c r="J191"/>
  <c r="J186"/>
  <c r="BK134"/>
  <c i="10" r="J133"/>
  <c r="J145"/>
  <c i="11" r="BK126"/>
  <c r="BK136"/>
  <c i="12" r="F35"/>
  <c i="2" r="BK123"/>
  <c i="3" r="J162"/>
  <c r="BK151"/>
  <c r="BK159"/>
  <c r="BK195"/>
  <c r="BK161"/>
  <c i="6" r="J180"/>
  <c r="J246"/>
  <c i="7" r="BK177"/>
  <c r="BK213"/>
  <c r="BK181"/>
  <c r="J203"/>
  <c r="BK200"/>
  <c r="J198"/>
  <c r="BK156"/>
  <c r="J215"/>
  <c r="BK198"/>
  <c i="8" r="BK316"/>
  <c r="BK315"/>
  <c r="J130"/>
  <c r="J394"/>
  <c r="J316"/>
  <c r="J264"/>
  <c r="J356"/>
  <c r="BK178"/>
  <c r="BK318"/>
  <c r="J364"/>
  <c i="9" r="BK174"/>
  <c r="BK183"/>
  <c r="BK177"/>
  <c r="BK161"/>
  <c r="BK182"/>
  <c r="BK209"/>
  <c r="J185"/>
  <c r="J175"/>
  <c r="J142"/>
  <c i="10" r="J125"/>
  <c r="J134"/>
  <c i="11" r="BK134"/>
  <c r="J138"/>
  <c r="J128"/>
  <c r="J129"/>
  <c i="12" r="J144"/>
  <c r="J146"/>
  <c r="BK132"/>
  <c i="2" r="BK122"/>
  <c i="3" r="BK191"/>
  <c r="J166"/>
  <c r="J128"/>
  <c r="BK148"/>
  <c r="J168"/>
  <c r="BK169"/>
  <c r="BK182"/>
  <c r="BK166"/>
  <c r="BK129"/>
  <c i="4" r="BK319"/>
  <c r="BK253"/>
  <c r="BK151"/>
  <c r="J253"/>
  <c r="J297"/>
  <c r="BK260"/>
  <c r="BK353"/>
  <c i="6" r="J276"/>
  <c r="J264"/>
  <c r="BK268"/>
  <c r="BK176"/>
  <c r="J289"/>
  <c r="J141"/>
  <c r="BK264"/>
  <c r="BK235"/>
  <c r="BK154"/>
  <c r="BK223"/>
  <c r="BK251"/>
  <c i="7" r="J201"/>
  <c r="BK170"/>
  <c r="BK149"/>
  <c r="BK225"/>
  <c r="BK192"/>
  <c r="J192"/>
  <c r="BK211"/>
  <c r="J144"/>
  <c i="8" r="BK305"/>
  <c r="J300"/>
  <c r="J393"/>
  <c r="J386"/>
  <c r="BK376"/>
  <c r="J182"/>
  <c r="BK391"/>
  <c r="J128"/>
  <c r="BK228"/>
  <c i="9" r="BK180"/>
  <c r="J176"/>
  <c r="J160"/>
  <c r="J173"/>
  <c r="J152"/>
  <c r="J195"/>
  <c r="BK162"/>
  <c r="J200"/>
  <c r="J187"/>
  <c r="J130"/>
  <c i="10" r="J144"/>
  <c r="J148"/>
  <c r="BK125"/>
  <c i="11" r="BK141"/>
  <c r="J135"/>
  <c r="J136"/>
  <c i="12" r="J145"/>
  <c r="BK127"/>
  <c r="J153"/>
  <c r="BK139"/>
  <c i="5" r="BK185"/>
  <c r="BK187"/>
  <c i="6" r="J231"/>
  <c r="J262"/>
  <c r="J168"/>
  <c r="J149"/>
  <c r="J251"/>
  <c r="J310"/>
  <c r="J242"/>
  <c r="J233"/>
  <c r="BK194"/>
  <c r="J299"/>
  <c r="BK178"/>
  <c r="BK219"/>
  <c r="J178"/>
  <c r="J198"/>
  <c i="7" r="J162"/>
  <c r="BK204"/>
  <c r="BK146"/>
  <c r="BK147"/>
  <c r="BK144"/>
  <c r="J199"/>
  <c r="J183"/>
  <c r="J189"/>
  <c i="8" r="J154"/>
  <c r="BK154"/>
  <c r="J131"/>
  <c r="BK364"/>
  <c r="J193"/>
  <c r="J354"/>
  <c r="J376"/>
  <c r="BK375"/>
  <c r="BK264"/>
  <c i="9" r="J134"/>
  <c r="BK200"/>
  <c r="J174"/>
  <c r="BK206"/>
  <c r="BK193"/>
  <c r="BK130"/>
  <c r="BK202"/>
  <c r="BK186"/>
  <c r="J132"/>
  <c i="12" r="BK163"/>
  <c i="2" r="J123"/>
  <c i="3" r="J174"/>
  <c r="J159"/>
  <c r="BK164"/>
  <c r="J195"/>
  <c r="BK175"/>
  <c r="BK143"/>
  <c r="J129"/>
  <c i="4" r="J301"/>
  <c r="BK278"/>
  <c r="BK165"/>
  <c r="J238"/>
  <c r="J204"/>
  <c r="BK368"/>
  <c r="BK261"/>
  <c r="BK328"/>
  <c r="BK291"/>
  <c r="BK265"/>
  <c r="J161"/>
  <c i="5" r="J267"/>
  <c r="J34"/>
  <c i="6" r="BK162"/>
  <c r="BK196"/>
  <c r="J227"/>
  <c r="J146"/>
  <c r="BK214"/>
  <c r="BK249"/>
  <c i="7" r="BK202"/>
  <c r="BK168"/>
  <c r="J200"/>
  <c r="J208"/>
  <c r="BK221"/>
  <c r="BK175"/>
  <c r="J179"/>
  <c i="9" r="J183"/>
  <c r="BK187"/>
  <c r="BK198"/>
  <c r="BK154"/>
  <c r="J165"/>
  <c r="J193"/>
  <c r="J206"/>
  <c r="J150"/>
  <c r="J196"/>
  <c r="BK166"/>
  <c r="BK152"/>
  <c i="10" r="BK134"/>
  <c r="BK144"/>
  <c r="BK127"/>
  <c i="11" r="J133"/>
  <c r="J125"/>
  <c r="BK131"/>
  <c i="12" r="BK156"/>
  <c r="BK133"/>
  <c r="J149"/>
  <c r="J140"/>
  <c i="2" r="J128"/>
  <c i="3" r="BK147"/>
  <c r="J165"/>
  <c r="BK174"/>
  <c r="J144"/>
  <c r="BK165"/>
  <c r="BK144"/>
  <c r="J156"/>
  <c i="4" r="J289"/>
  <c r="BK207"/>
  <c r="BK161"/>
  <c r="J237"/>
  <c r="BK281"/>
  <c r="J232"/>
  <c r="J319"/>
  <c r="J250"/>
  <c r="J261"/>
  <c r="J159"/>
  <c r="J259"/>
  <c r="J267"/>
  <c r="BK191"/>
  <c r="BK159"/>
  <c i="5" r="BK267"/>
  <c r="BK219"/>
  <c r="BK165"/>
  <c r="J196"/>
  <c r="J131"/>
  <c r="J222"/>
  <c r="BK217"/>
  <c r="J133"/>
  <c i="6" r="BK258"/>
  <c r="BK242"/>
  <c r="J166"/>
  <c r="J278"/>
  <c r="J295"/>
  <c r="BK168"/>
  <c r="J287"/>
  <c r="BK229"/>
  <c r="J223"/>
  <c r="J205"/>
  <c r="BK301"/>
  <c r="J194"/>
  <c r="J176"/>
  <c r="BK291"/>
  <c r="BK203"/>
  <c r="J272"/>
  <c r="BK210"/>
  <c i="7" r="J147"/>
  <c r="J172"/>
  <c r="BK215"/>
  <c r="BK229"/>
  <c r="J156"/>
  <c r="BK162"/>
  <c r="J134"/>
  <c r="J186"/>
  <c i="8" r="BK196"/>
  <c r="BK242"/>
  <c r="BK386"/>
  <c r="BK311"/>
  <c r="BK313"/>
  <c r="J309"/>
  <c i="9" r="J151"/>
  <c r="BK164"/>
  <c r="BK155"/>
  <c r="BK163"/>
  <c r="J154"/>
  <c i="10" r="J136"/>
  <c i="11" r="BK138"/>
  <c r="BK133"/>
  <c r="J134"/>
  <c r="J131"/>
  <c i="12" r="J158"/>
  <c r="J155"/>
  <c r="BK125"/>
  <c i="2" r="BK126"/>
  <c i="3" r="BK156"/>
  <c r="J161"/>
  <c r="J137"/>
  <c r="J151"/>
  <c r="BK180"/>
  <c r="BK172"/>
  <c r="BK184"/>
  <c r="J130"/>
  <c r="BK163"/>
  <c i="4" r="BK258"/>
  <c r="J258"/>
  <c r="J135"/>
  <c r="J163"/>
  <c r="J256"/>
  <c r="BK297"/>
  <c r="BK271"/>
  <c r="BK331"/>
  <c r="BK286"/>
  <c r="J234"/>
  <c r="BK316"/>
  <c r="BK167"/>
  <c r="BK259"/>
  <c r="BK267"/>
  <c r="BK204"/>
  <c i="5" r="BK255"/>
  <c r="J221"/>
  <c r="J231"/>
  <c r="J200"/>
  <c r="J258"/>
  <c r="J199"/>
  <c r="J209"/>
  <c r="J219"/>
  <c r="J159"/>
  <c r="BK130"/>
  <c i="6" r="J249"/>
  <c r="J136"/>
  <c r="J145"/>
  <c r="J260"/>
  <c r="J160"/>
  <c r="J171"/>
  <c r="J266"/>
  <c r="J184"/>
  <c r="J301"/>
  <c r="BK254"/>
  <c r="J164"/>
  <c r="J222"/>
  <c r="J261"/>
  <c r="J186"/>
  <c r="J279"/>
  <c r="BK192"/>
  <c r="J162"/>
  <c r="BK227"/>
  <c r="J182"/>
  <c r="BK225"/>
  <c i="7" r="J155"/>
  <c r="BK138"/>
  <c r="J230"/>
  <c r="J225"/>
  <c r="BK231"/>
  <c r="BK199"/>
  <c r="BK134"/>
  <c r="BK206"/>
  <c r="BK172"/>
  <c r="J204"/>
  <c i="8" r="J312"/>
  <c r="J198"/>
  <c r="BK314"/>
  <c r="BK156"/>
  <c r="BK354"/>
  <c r="J387"/>
  <c r="BK370"/>
  <c r="BK302"/>
  <c r="J389"/>
  <c r="BK361"/>
  <c i="9" r="J163"/>
  <c r="J184"/>
  <c r="BK197"/>
  <c r="J181"/>
  <c r="J172"/>
  <c r="BK204"/>
  <c r="BK132"/>
  <c r="J205"/>
  <c r="J208"/>
  <c r="BK196"/>
  <c r="BK137"/>
  <c i="10" r="J146"/>
  <c r="BK142"/>
  <c r="BK136"/>
  <c i="11" r="BK128"/>
  <c r="J121"/>
  <c r="BK135"/>
  <c r="BK121"/>
  <c i="12" r="BK158"/>
  <c r="BK154"/>
  <c r="J141"/>
  <c r="J159"/>
  <c r="J134"/>
  <c i="4" r="J333"/>
  <c r="BK301"/>
  <c r="BK150"/>
  <c r="BK250"/>
  <c r="J136"/>
  <c r="BK205"/>
  <c i="5" r="F35"/>
  <c i="6" r="J192"/>
  <c r="J203"/>
  <c r="J229"/>
  <c r="BK159"/>
  <c r="J225"/>
  <c r="BK163"/>
  <c r="J219"/>
  <c i="7" r="BK153"/>
  <c i="2" r="F36"/>
  <c i="3" r="J178"/>
  <c r="J194"/>
  <c r="J147"/>
  <c r="J175"/>
  <c r="J167"/>
  <c i="4" r="BK294"/>
  <c r="J191"/>
  <c r="J205"/>
  <c r="J272"/>
  <c r="BK218"/>
  <c r="BK241"/>
  <c r="J356"/>
  <c r="BK247"/>
  <c r="J331"/>
  <c r="BK135"/>
  <c r="BK251"/>
  <c r="BK209"/>
  <c r="BK133"/>
  <c i="5" r="BK258"/>
  <c r="BK231"/>
  <c r="BK235"/>
  <c r="BK159"/>
  <c r="J189"/>
  <c r="J205"/>
  <c r="BK221"/>
  <c r="BK222"/>
  <c r="BK160"/>
  <c r="BK158"/>
  <c i="6" r="J235"/>
  <c r="BK222"/>
  <c r="BK253"/>
  <c r="BK263"/>
  <c r="BK310"/>
  <c r="BK160"/>
  <c r="BK279"/>
  <c r="BK298"/>
  <c r="J143"/>
  <c r="BK184"/>
  <c r="BK198"/>
  <c r="BK211"/>
  <c r="BK281"/>
  <c r="J211"/>
  <c r="BK244"/>
  <c i="7" r="BK152"/>
  <c r="J219"/>
  <c r="J213"/>
  <c r="J231"/>
  <c r="BK136"/>
  <c r="J229"/>
  <c r="J175"/>
  <c r="BK201"/>
  <c i="8" r="J322"/>
  <c r="BK182"/>
  <c r="J299"/>
  <c r="BK131"/>
  <c r="BK353"/>
  <c r="J391"/>
  <c r="BK309"/>
  <c r="BK382"/>
  <c r="J242"/>
  <c r="J178"/>
  <c i="9" r="BK190"/>
  <c r="J182"/>
  <c r="J180"/>
  <c r="BK146"/>
  <c r="J164"/>
  <c r="BK181"/>
  <c r="BK188"/>
  <c r="J146"/>
  <c r="J201"/>
  <c r="BK172"/>
  <c r="BK157"/>
  <c i="10" r="BK145"/>
  <c r="J141"/>
  <c r="BK135"/>
  <c i="11" r="J141"/>
  <c r="J124"/>
  <c r="J130"/>
  <c r="BK127"/>
  <c i="12" r="J157"/>
  <c r="BK150"/>
  <c r="J147"/>
  <c r="BK136"/>
  <c r="J127"/>
  <c i="3" r="J150"/>
  <c r="J143"/>
  <c r="BK160"/>
  <c r="BK177"/>
  <c i="4" r="J368"/>
  <c r="J294"/>
  <c r="BK171"/>
  <c r="BK333"/>
  <c r="J134"/>
  <c r="BK134"/>
  <c i="5" r="BK191"/>
  <c r="BK189"/>
  <c r="J165"/>
  <c r="BK203"/>
  <c r="J217"/>
  <c r="BK199"/>
  <c r="J132"/>
  <c i="6" r="J244"/>
  <c r="BK205"/>
  <c r="J255"/>
  <c r="BK255"/>
  <c r="J257"/>
  <c r="J159"/>
  <c r="J268"/>
  <c r="BK299"/>
  <c r="BK272"/>
  <c r="J152"/>
  <c r="BK289"/>
  <c r="J163"/>
  <c r="BK233"/>
  <c r="BK250"/>
  <c i="7" r="BK228"/>
  <c r="BK143"/>
  <c r="BK186"/>
  <c r="J146"/>
  <c r="BK227"/>
  <c r="BK205"/>
  <c r="J177"/>
  <c r="BK130"/>
  <c r="BK193"/>
  <c i="8" r="BK193"/>
  <c r="J302"/>
  <c r="J196"/>
  <c r="BK312"/>
  <c r="J392"/>
  <c r="J319"/>
  <c r="BK319"/>
  <c r="J373"/>
  <c r="J277"/>
  <c i="9" r="J147"/>
  <c r="J197"/>
  <c r="BK167"/>
  <c i="10" r="BK141"/>
  <c r="BK129"/>
  <c r="J142"/>
  <c i="11" r="BK140"/>
  <c r="J123"/>
  <c r="BK132"/>
  <c r="J132"/>
  <c r="BK123"/>
  <c r="BK130"/>
  <c i="12" r="BK151"/>
  <c r="J135"/>
  <c r="BK157"/>
  <c r="BK137"/>
  <c r="J150"/>
  <c i="2" r="F35"/>
  <c i="3" r="J191"/>
  <c r="BK194"/>
  <c r="BK192"/>
  <c r="J184"/>
  <c r="J148"/>
  <c i="4" r="J315"/>
  <c r="BK318"/>
  <c r="BK172"/>
  <c r="BK264"/>
  <c r="J286"/>
  <c r="BK354"/>
  <c r="J213"/>
  <c r="BK315"/>
  <c r="BK155"/>
  <c r="BK283"/>
  <c r="J260"/>
  <c i="5" r="BK209"/>
  <c r="BK202"/>
  <c r="BK201"/>
  <c r="J256"/>
  <c r="J194"/>
  <c r="BK204"/>
  <c r="BK196"/>
  <c r="J187"/>
  <c i="6" r="BK257"/>
  <c r="J250"/>
  <c r="J259"/>
  <c r="BK143"/>
  <c r="BK136"/>
  <c i="7" r="J205"/>
  <c r="BK160"/>
  <c r="J143"/>
  <c r="BK219"/>
  <c i="8" r="J385"/>
  <c r="J313"/>
  <c i="9" r="BK151"/>
  <c r="J204"/>
  <c r="J190"/>
  <c r="J167"/>
  <c r="BK208"/>
  <c r="BK147"/>
  <c r="BK179"/>
  <c r="J137"/>
  <c r="J209"/>
  <c r="BK185"/>
  <c r="J157"/>
  <c i="10" r="J135"/>
  <c r="BK140"/>
  <c i="12" r="BK161"/>
  <c r="BK131"/>
  <c r="BK126"/>
  <c r="J163"/>
  <c r="BK162"/>
  <c r="BK153"/>
  <c r="BK146"/>
  <c r="J143"/>
  <c r="BK140"/>
  <c r="BK128"/>
  <c r="BK138"/>
  <c r="J131"/>
  <c r="J128"/>
  <c r="J162"/>
  <c r="BK155"/>
  <c r="BK147"/>
  <c r="BK142"/>
  <c r="J154"/>
  <c r="BK148"/>
  <c r="J126"/>
  <c r="BK129"/>
  <c r="BK124"/>
  <c r="J122"/>
  <c r="BK141"/>
  <c r="J136"/>
  <c i="2" r="J126"/>
  <c i="3" r="J170"/>
  <c r="BK167"/>
  <c r="J182"/>
  <c r="BK130"/>
  <c r="J192"/>
  <c r="BK137"/>
  <c r="J152"/>
  <c i="4" r="BK234"/>
  <c r="J151"/>
  <c r="J251"/>
  <c r="J291"/>
  <c r="BK213"/>
  <c r="J209"/>
  <c r="J171"/>
  <c r="BK289"/>
  <c r="J353"/>
  <c r="BK163"/>
  <c r="BK276"/>
  <c r="J160"/>
  <c i="5" r="BK256"/>
  <c r="BK206"/>
  <c r="BK224"/>
  <c r="BK233"/>
  <c r="J160"/>
  <c r="BK200"/>
  <c r="J158"/>
  <c r="BK133"/>
  <c i="6" r="J237"/>
  <c r="BK180"/>
  <c r="J206"/>
  <c r="BK146"/>
  <c r="J256"/>
  <c r="BK152"/>
  <c r="J252"/>
  <c r="BK287"/>
  <c r="J218"/>
  <c r="BK266"/>
  <c r="J190"/>
  <c r="BK218"/>
  <c r="BK276"/>
  <c r="BK145"/>
  <c i="7" r="J181"/>
  <c r="J153"/>
  <c r="J211"/>
  <c r="BK189"/>
  <c r="J206"/>
  <c r="J136"/>
  <c r="BK208"/>
  <c i="8" r="J358"/>
  <c r="J305"/>
  <c r="J315"/>
  <c r="J370"/>
  <c r="J375"/>
  <c r="J361"/>
  <c i="9" r="J166"/>
  <c i="10" r="J140"/>
  <c r="BK138"/>
  <c i="11" r="J127"/>
  <c r="J139"/>
  <c r="BK137"/>
  <c r="BK124"/>
  <c i="12" r="BK160"/>
  <c r="J152"/>
  <c r="J124"/>
  <c r="J148"/>
  <c r="BK149"/>
  <c i="1" r="AS94"/>
  <c i="3" r="BK170"/>
  <c r="J177"/>
  <c r="BK162"/>
  <c i="4" r="BK321"/>
  <c r="J269"/>
  <c r="BK256"/>
  <c r="J155"/>
  <c r="BK232"/>
  <c r="J263"/>
  <c r="J208"/>
  <c r="J283"/>
  <c r="J354"/>
  <c r="J218"/>
  <c r="J281"/>
  <c r="BK262"/>
  <c r="J262"/>
  <c r="J165"/>
  <c i="5" r="J202"/>
  <c r="J186"/>
  <c r="J185"/>
  <c r="BK198"/>
  <c r="J204"/>
  <c r="J191"/>
  <c i="6" r="J210"/>
  <c r="BK188"/>
  <c r="BK252"/>
  <c r="J281"/>
  <c r="BK166"/>
  <c r="J263"/>
  <c r="BK186"/>
  <c r="BK261"/>
  <c r="J188"/>
  <c i="7" r="J228"/>
  <c r="BK230"/>
  <c r="J150"/>
  <c r="J168"/>
  <c r="J130"/>
  <c r="BK203"/>
  <c r="J160"/>
  <c r="J202"/>
  <c i="8" r="BK299"/>
  <c r="BK356"/>
  <c r="BK277"/>
  <c r="BK387"/>
  <c r="BK394"/>
  <c r="BK393"/>
  <c r="J318"/>
  <c r="BK392"/>
  <c r="J314"/>
  <c r="BK362"/>
  <c i="9" r="BK175"/>
  <c r="J198"/>
  <c r="BK168"/>
  <c r="BK144"/>
  <c r="BK142"/>
  <c r="J161"/>
  <c r="BK165"/>
  <c r="J194"/>
  <c r="BK170"/>
  <c i="10" r="BK148"/>
  <c r="J127"/>
  <c r="BK131"/>
  <c i="11" r="J137"/>
  <c r="J140"/>
  <c r="BK122"/>
  <c r="BK125"/>
  <c r="BK129"/>
  <c i="12" r="J160"/>
  <c r="BK134"/>
  <c i="2" r="BK128"/>
  <c r="J34"/>
  <c i="1" r="AW95"/>
  <c i="3" r="BK145"/>
  <c r="BK128"/>
  <c r="BK150"/>
  <c r="BK178"/>
  <c r="J169"/>
  <c r="BK154"/>
  <c i="4" r="BK266"/>
  <c r="BK208"/>
  <c r="BK269"/>
  <c r="J167"/>
  <c r="J318"/>
  <c r="J316"/>
  <c r="J216"/>
  <c r="J247"/>
  <c r="J207"/>
  <c r="J328"/>
  <c r="BK356"/>
  <c r="J241"/>
  <c r="J266"/>
  <c r="BK238"/>
  <c r="J265"/>
  <c r="J150"/>
  <c i="5" r="J235"/>
  <c r="BK207"/>
  <c r="BK205"/>
  <c r="J203"/>
  <c r="BK163"/>
  <c r="J255"/>
  <c r="J233"/>
  <c r="J201"/>
  <c r="BK194"/>
  <c r="BK132"/>
  <c i="6" r="BK260"/>
  <c r="BK270"/>
  <c i="8" r="BK198"/>
  <c i="9" r="BK194"/>
  <c r="J144"/>
  <c r="BK184"/>
  <c r="BK173"/>
  <c r="J168"/>
  <c i="10" r="BK133"/>
  <c r="J129"/>
  <c i="11" r="BK139"/>
  <c r="J122"/>
  <c r="J126"/>
  <c i="12" r="J123"/>
  <c r="J137"/>
  <c r="J139"/>
  <c r="J142"/>
  <c r="BK135"/>
  <c r="J129"/>
  <c r="BK122"/>
  <c r="J161"/>
  <c r="BK152"/>
  <c r="BK143"/>
  <c r="J156"/>
  <c r="J151"/>
  <c r="BK145"/>
  <c r="BK159"/>
  <c r="J125"/>
  <c r="BK123"/>
  <c r="BK144"/>
  <c r="J138"/>
  <c r="J132"/>
  <c i="2" r="F37"/>
  <c i="3" r="J136"/>
  <c r="J160"/>
  <c r="J163"/>
  <c r="J145"/>
  <c i="4" r="BK237"/>
  <c r="BK136"/>
  <c r="BK216"/>
  <c r="BK273"/>
  <c r="BK299"/>
  <c r="BK272"/>
  <c r="J271"/>
  <c r="J275"/>
  <c r="BK244"/>
  <c i="5" r="J152"/>
  <c r="BK186"/>
  <c i="6" r="BK246"/>
  <c r="BK237"/>
  <c r="BK256"/>
  <c r="BK206"/>
  <c r="J254"/>
  <c r="J258"/>
  <c r="BK171"/>
  <c r="J298"/>
  <c r="J253"/>
  <c r="BK295"/>
  <c i="7" r="BK155"/>
  <c r="J221"/>
  <c r="BK183"/>
  <c r="BK150"/>
  <c i="8" r="BK128"/>
  <c r="J180"/>
  <c r="BK322"/>
  <c r="J382"/>
  <c r="BK389"/>
  <c r="J353"/>
  <c r="J156"/>
  <c r="BK373"/>
  <c r="BK130"/>
  <c i="9" r="J188"/>
  <c r="BK201"/>
  <c r="J169"/>
  <c r="J179"/>
  <c r="BK150"/>
  <c r="J202"/>
  <c r="J178"/>
  <c r="J170"/>
  <c r="BK195"/>
  <c r="J162"/>
  <c i="10" r="BK146"/>
  <c r="J138"/>
  <c r="J131"/>
  <c i="12" r="J133"/>
  <c i="4" l="1" r="P158"/>
  <c r="R233"/>
  <c r="T252"/>
  <c r="BK300"/>
  <c r="J300"/>
  <c r="J109"/>
  <c i="5" r="T157"/>
  <c r="R216"/>
  <c i="6" r="T140"/>
  <c r="R191"/>
  <c r="BK271"/>
  <c r="J271"/>
  <c r="J111"/>
  <c r="T290"/>
  <c i="7" r="BK129"/>
  <c r="J129"/>
  <c r="J98"/>
  <c r="P197"/>
  <c i="8" r="P127"/>
  <c r="T352"/>
  <c r="P390"/>
  <c i="3" r="R127"/>
  <c r="R158"/>
  <c i="4" r="T215"/>
  <c r="R252"/>
  <c r="P277"/>
  <c i="5" r="BK193"/>
  <c r="BK216"/>
  <c r="J216"/>
  <c r="J106"/>
  <c i="8" r="BK304"/>
  <c r="J304"/>
  <c r="J99"/>
  <c r="BK360"/>
  <c r="T360"/>
  <c i="9" r="P129"/>
  <c r="P143"/>
  <c r="P189"/>
  <c i="10" r="T124"/>
  <c r="T143"/>
  <c i="3" r="BK127"/>
  <c r="J127"/>
  <c r="J98"/>
  <c r="BK149"/>
  <c r="J149"/>
  <c r="J100"/>
  <c r="T183"/>
  <c i="6" r="P140"/>
  <c r="BK191"/>
  <c r="J191"/>
  <c r="J106"/>
  <c r="T265"/>
  <c i="7" r="T174"/>
  <c r="T210"/>
  <c i="8" r="P304"/>
  <c i="3" r="BK158"/>
  <c r="BK171"/>
  <c r="J171"/>
  <c r="J104"/>
  <c i="4" r="R132"/>
  <c r="T206"/>
  <c r="P257"/>
  <c r="R277"/>
  <c i="5" r="T184"/>
  <c r="P197"/>
  <c i="6" r="BK161"/>
  <c r="J161"/>
  <c r="J102"/>
  <c r="R224"/>
  <c r="T271"/>
  <c i="7" r="P174"/>
  <c r="BK191"/>
  <c r="J191"/>
  <c r="J102"/>
  <c r="R210"/>
  <c i="8" r="T363"/>
  <c i="10" r="P139"/>
  <c i="11" r="T120"/>
  <c r="T119"/>
  <c r="T118"/>
  <c i="4" r="P215"/>
  <c r="P252"/>
  <c r="P300"/>
  <c i="5" r="P184"/>
  <c r="BK234"/>
  <c r="J234"/>
  <c r="J107"/>
  <c i="6" r="BK148"/>
  <c r="J148"/>
  <c r="J100"/>
  <c r="P191"/>
  <c r="BK265"/>
  <c r="J265"/>
  <c r="J110"/>
  <c r="R297"/>
  <c i="7" r="BK174"/>
  <c r="J174"/>
  <c r="J99"/>
  <c r="BK197"/>
  <c r="J197"/>
  <c r="J103"/>
  <c i="9" r="BK136"/>
  <c r="J136"/>
  <c r="J100"/>
  <c r="P153"/>
  <c r="R189"/>
  <c i="2" r="BK121"/>
  <c i="3" r="P127"/>
  <c r="T149"/>
  <c r="BK183"/>
  <c r="J183"/>
  <c r="J105"/>
  <c i="4" r="R215"/>
  <c r="BK268"/>
  <c r="J268"/>
  <c r="J107"/>
  <c r="T277"/>
  <c i="5" r="R184"/>
  <c r="BK197"/>
  <c r="J197"/>
  <c r="J104"/>
  <c i="6" r="BK140"/>
  <c r="J140"/>
  <c r="J99"/>
  <c r="BK170"/>
  <c r="J170"/>
  <c r="J105"/>
  <c r="BK248"/>
  <c r="J248"/>
  <c r="J109"/>
  <c i="8" r="R363"/>
  <c i="9" r="T136"/>
  <c r="R153"/>
  <c r="T189"/>
  <c i="10" r="P124"/>
  <c r="R139"/>
  <c i="4" r="BK158"/>
  <c r="J158"/>
  <c r="J99"/>
  <c r="P233"/>
  <c r="P268"/>
  <c r="BK332"/>
  <c r="J332"/>
  <c r="J110"/>
  <c i="5" r="BK184"/>
  <c r="J184"/>
  <c r="J100"/>
  <c r="R197"/>
  <c i="6" r="P148"/>
  <c r="P161"/>
  <c r="T224"/>
  <c r="P265"/>
  <c r="BK297"/>
  <c r="J297"/>
  <c r="J113"/>
  <c i="8" r="R304"/>
  <c r="T390"/>
  <c i="9" r="R143"/>
  <c r="R159"/>
  <c r="BK207"/>
  <c r="J207"/>
  <c r="J107"/>
  <c i="10" r="R124"/>
  <c i="9" r="BK129"/>
  <c r="BK171"/>
  <c r="J171"/>
  <c r="J105"/>
  <c i="11" r="P120"/>
  <c r="P119"/>
  <c r="P118"/>
  <c i="1" r="AU104"/>
  <c i="3" r="T142"/>
  <c r="R183"/>
  <c i="5" r="R157"/>
  <c r="R128"/>
  <c r="T193"/>
  <c r="R234"/>
  <c i="6" r="P158"/>
  <c r="P170"/>
  <c r="R248"/>
  <c r="BK290"/>
  <c r="J290"/>
  <c r="J112"/>
  <c i="7" r="P191"/>
  <c r="P210"/>
  <c i="8" r="T304"/>
  <c r="R390"/>
  <c i="9" r="BK143"/>
  <c r="J143"/>
  <c r="J101"/>
  <c r="T171"/>
  <c i="10" r="R132"/>
  <c r="T139"/>
  <c i="11" r="R120"/>
  <c r="R119"/>
  <c r="R118"/>
  <c i="12" r="BK121"/>
  <c r="J121"/>
  <c r="J98"/>
  <c i="6" r="T148"/>
  <c r="T161"/>
  <c i="7" r="R197"/>
  <c r="BK226"/>
  <c r="J226"/>
  <c r="J107"/>
  <c i="8" r="BK363"/>
  <c r="J363"/>
  <c r="J104"/>
  <c i="9" r="T129"/>
  <c r="T143"/>
  <c r="P171"/>
  <c r="R207"/>
  <c i="10" r="BK132"/>
  <c r="J132"/>
  <c r="J99"/>
  <c r="P143"/>
  <c i="12" r="P121"/>
  <c i="3" r="P142"/>
  <c r="P158"/>
  <c r="P171"/>
  <c i="4" r="T132"/>
  <c r="P206"/>
  <c r="BK252"/>
  <c r="J252"/>
  <c r="J105"/>
  <c r="R268"/>
  <c r="T332"/>
  <c i="5" r="T197"/>
  <c i="6" r="BK158"/>
  <c r="J158"/>
  <c r="J101"/>
  <c r="T170"/>
  <c r="P248"/>
  <c r="T297"/>
  <c i="7" r="R129"/>
  <c i="8" r="P352"/>
  <c r="P360"/>
  <c i="9" r="P136"/>
  <c r="T159"/>
  <c r="T158"/>
  <c r="T207"/>
  <c i="10" r="P132"/>
  <c i="12" r="R121"/>
  <c i="3" r="BK142"/>
  <c r="J142"/>
  <c r="J99"/>
  <c r="P149"/>
  <c r="T171"/>
  <c i="4" r="R158"/>
  <c r="T233"/>
  <c r="T268"/>
  <c r="P332"/>
  <c i="5" r="BK157"/>
  <c r="J157"/>
  <c r="J99"/>
  <c r="P193"/>
  <c r="T234"/>
  <c i="7" r="T191"/>
  <c r="P226"/>
  <c i="9" r="R136"/>
  <c r="T153"/>
  <c r="BK189"/>
  <c r="J189"/>
  <c r="J106"/>
  <c i="10" r="BK139"/>
  <c r="J139"/>
  <c r="J100"/>
  <c i="12" r="BK130"/>
  <c r="J130"/>
  <c r="J99"/>
  <c i="3" r="T127"/>
  <c r="T126"/>
  <c r="R149"/>
  <c r="R171"/>
  <c i="4" r="BK132"/>
  <c r="J132"/>
  <c r="J98"/>
  <c r="BK206"/>
  <c r="J206"/>
  <c r="J100"/>
  <c r="T257"/>
  <c r="R332"/>
  <c i="5" r="P157"/>
  <c r="P128"/>
  <c r="P216"/>
  <c i="6" r="T158"/>
  <c r="BK224"/>
  <c r="J224"/>
  <c r="J107"/>
  <c r="R271"/>
  <c i="7" r="P129"/>
  <c r="P128"/>
  <c r="R191"/>
  <c r="T226"/>
  <c i="8" r="T127"/>
  <c r="T126"/>
  <c i="9" r="P159"/>
  <c r="P158"/>
  <c r="P207"/>
  <c i="12" r="T121"/>
  <c i="4" r="P132"/>
  <c r="P131"/>
  <c r="R206"/>
  <c r="BK257"/>
  <c r="J257"/>
  <c r="J106"/>
  <c r="R300"/>
  <c i="5" r="T216"/>
  <c i="6" r="R148"/>
  <c r="R161"/>
  <c r="P224"/>
  <c r="P271"/>
  <c r="R290"/>
  <c i="7" r="R174"/>
  <c r="T197"/>
  <c r="R226"/>
  <c i="8" r="R127"/>
  <c r="R126"/>
  <c r="R125"/>
  <c r="BK352"/>
  <c r="J352"/>
  <c r="J100"/>
  <c r="R360"/>
  <c r="R359"/>
  <c i="9" r="BK159"/>
  <c r="BK158"/>
  <c r="J158"/>
  <c r="J103"/>
  <c i="10" r="T132"/>
  <c r="R143"/>
  <c i="12" r="P130"/>
  <c i="3" r="T158"/>
  <c r="T157"/>
  <c i="4" r="T158"/>
  <c r="BK233"/>
  <c r="J233"/>
  <c r="J104"/>
  <c r="BK277"/>
  <c r="J277"/>
  <c r="J108"/>
  <c i="6" r="R158"/>
  <c r="R170"/>
  <c r="T248"/>
  <c r="P297"/>
  <c i="7" r="T129"/>
  <c r="T128"/>
  <c r="BK210"/>
  <c r="J210"/>
  <c r="J106"/>
  <c i="8" r="P363"/>
  <c i="9" r="R129"/>
  <c r="R128"/>
  <c r="BK153"/>
  <c r="J153"/>
  <c r="J102"/>
  <c r="R171"/>
  <c i="12" r="R130"/>
  <c i="3" r="R142"/>
  <c r="P183"/>
  <c i="4" r="BK215"/>
  <c r="J215"/>
  <c r="J103"/>
  <c r="R257"/>
  <c r="T300"/>
  <c i="5" r="R193"/>
  <c r="R192"/>
  <c r="P234"/>
  <c i="6" r="R140"/>
  <c r="R134"/>
  <c r="T191"/>
  <c r="R265"/>
  <c r="P290"/>
  <c i="8" r="BK127"/>
  <c r="BK126"/>
  <c r="R352"/>
  <c r="BK390"/>
  <c r="J390"/>
  <c r="J105"/>
  <c i="10" r="BK124"/>
  <c r="J124"/>
  <c r="J98"/>
  <c r="BK143"/>
  <c r="J143"/>
  <c r="J101"/>
  <c i="11" r="BK120"/>
  <c r="BK119"/>
  <c r="J119"/>
  <c r="J97"/>
  <c i="12" r="T130"/>
  <c i="7" r="BK185"/>
  <c r="J185"/>
  <c r="J100"/>
  <c i="5" r="BK129"/>
  <c r="J129"/>
  <c r="J98"/>
  <c i="3" r="BK155"/>
  <c r="J155"/>
  <c r="J101"/>
  <c i="6" r="BK245"/>
  <c r="J245"/>
  <c r="J108"/>
  <c i="2" r="BK127"/>
  <c r="J127"/>
  <c r="J100"/>
  <c i="5" r="BK208"/>
  <c r="J208"/>
  <c r="J105"/>
  <c i="9" r="BK133"/>
  <c r="J133"/>
  <c r="J99"/>
  <c i="5" r="BK190"/>
  <c r="J190"/>
  <c r="J101"/>
  <c i="6" r="BK135"/>
  <c r="BK134"/>
  <c i="8" r="BK357"/>
  <c r="J357"/>
  <c r="J101"/>
  <c i="10" r="BK147"/>
  <c r="J147"/>
  <c r="J102"/>
  <c i="4" r="BK212"/>
  <c r="J212"/>
  <c r="J101"/>
  <c i="2" r="BK125"/>
  <c r="J125"/>
  <c r="J99"/>
  <c i="6" r="BK167"/>
  <c r="J167"/>
  <c r="J103"/>
  <c i="7" r="BK188"/>
  <c r="J188"/>
  <c r="J101"/>
  <c r="BK207"/>
  <c r="J207"/>
  <c r="J104"/>
  <c i="12" r="BE127"/>
  <c r="BE142"/>
  <c r="BE146"/>
  <c i="11" r="BK118"/>
  <c r="J118"/>
  <c r="J96"/>
  <c r="J120"/>
  <c r="J98"/>
  <c i="12" r="BE125"/>
  <c r="E109"/>
  <c r="BE136"/>
  <c r="BE155"/>
  <c r="BE157"/>
  <c r="J113"/>
  <c r="BE159"/>
  <c r="BE144"/>
  <c r="BE148"/>
  <c r="BE153"/>
  <c r="F92"/>
  <c r="BE150"/>
  <c r="BE158"/>
  <c r="BE135"/>
  <c r="BE141"/>
  <c r="BE154"/>
  <c r="BE162"/>
  <c r="BE133"/>
  <c r="BE161"/>
  <c r="BE140"/>
  <c r="BE163"/>
  <c r="BE122"/>
  <c r="BE126"/>
  <c r="BE129"/>
  <c r="BE123"/>
  <c r="BE145"/>
  <c r="BE156"/>
  <c r="BE152"/>
  <c r="BE124"/>
  <c r="BE131"/>
  <c r="BE147"/>
  <c r="BE151"/>
  <c r="BE128"/>
  <c r="BE137"/>
  <c r="BE138"/>
  <c r="BE139"/>
  <c r="BE143"/>
  <c r="BE160"/>
  <c i="1" r="BB105"/>
  <c i="12" r="BE132"/>
  <c r="BE134"/>
  <c r="BE149"/>
  <c i="11" r="F92"/>
  <c r="BE124"/>
  <c r="BE134"/>
  <c r="BE122"/>
  <c r="BE125"/>
  <c r="BE121"/>
  <c r="BE133"/>
  <c r="J112"/>
  <c r="BE131"/>
  <c r="BE140"/>
  <c r="BE126"/>
  <c r="BE132"/>
  <c r="E85"/>
  <c r="BE123"/>
  <c r="BE130"/>
  <c r="BE136"/>
  <c r="BE128"/>
  <c r="BE135"/>
  <c r="BE139"/>
  <c r="BE129"/>
  <c r="BE127"/>
  <c r="BE138"/>
  <c i="10" r="BK123"/>
  <c r="BK122"/>
  <c r="J122"/>
  <c i="11" r="BE137"/>
  <c r="BE141"/>
  <c i="10" r="J116"/>
  <c r="BE134"/>
  <c r="E112"/>
  <c r="BE145"/>
  <c i="9" r="J129"/>
  <c r="J98"/>
  <c r="J159"/>
  <c r="J104"/>
  <c i="10" r="F119"/>
  <c r="BE131"/>
  <c r="BE140"/>
  <c r="BE127"/>
  <c r="BE146"/>
  <c r="BE135"/>
  <c r="BE141"/>
  <c r="BE138"/>
  <c r="BE133"/>
  <c r="BE148"/>
  <c r="BE142"/>
  <c r="BE125"/>
  <c r="BE129"/>
  <c r="BE136"/>
  <c r="BE144"/>
  <c i="8" r="J127"/>
  <c r="J98"/>
  <c i="9" r="E85"/>
  <c r="BE132"/>
  <c r="BE147"/>
  <c r="BE150"/>
  <c r="BE183"/>
  <c r="BE185"/>
  <c r="J121"/>
  <c r="BE130"/>
  <c r="BE144"/>
  <c r="BE172"/>
  <c r="BE173"/>
  <c r="BE178"/>
  <c r="BE161"/>
  <c r="BE166"/>
  <c r="BE170"/>
  <c r="BE174"/>
  <c r="BE201"/>
  <c r="BE206"/>
  <c r="BE187"/>
  <c r="BE190"/>
  <c r="BE204"/>
  <c i="8" r="J126"/>
  <c r="J97"/>
  <c i="9" r="BE168"/>
  <c r="BE196"/>
  <c r="BE202"/>
  <c i="8" r="J360"/>
  <c r="J103"/>
  <c i="9" r="BE142"/>
  <c r="BE152"/>
  <c r="BE163"/>
  <c r="BE164"/>
  <c r="BE167"/>
  <c r="BE169"/>
  <c r="BE175"/>
  <c r="BE180"/>
  <c r="BE208"/>
  <c r="BE134"/>
  <c r="BE151"/>
  <c r="BE162"/>
  <c r="BE177"/>
  <c r="BE182"/>
  <c r="BE188"/>
  <c r="BE194"/>
  <c r="BE198"/>
  <c r="F92"/>
  <c r="BE137"/>
  <c r="BE157"/>
  <c r="BE184"/>
  <c r="BE193"/>
  <c r="BE209"/>
  <c r="BE181"/>
  <c r="BE186"/>
  <c r="BE165"/>
  <c r="BE179"/>
  <c r="BE195"/>
  <c r="BE205"/>
  <c r="BE146"/>
  <c r="BE155"/>
  <c r="BE160"/>
  <c r="BE191"/>
  <c r="BE154"/>
  <c r="BE176"/>
  <c r="BE197"/>
  <c r="BE200"/>
  <c i="8" r="BE131"/>
  <c r="BE182"/>
  <c r="BE376"/>
  <c r="E85"/>
  <c r="BE193"/>
  <c r="BE264"/>
  <c r="BE311"/>
  <c r="BE358"/>
  <c r="BE386"/>
  <c r="BE389"/>
  <c r="BE315"/>
  <c r="BE356"/>
  <c r="BE364"/>
  <c r="BE382"/>
  <c r="BE387"/>
  <c r="BE361"/>
  <c r="BE370"/>
  <c r="BE392"/>
  <c r="J89"/>
  <c r="BE322"/>
  <c r="BE385"/>
  <c i="7" r="BK128"/>
  <c r="J128"/>
  <c r="J97"/>
  <c i="8" r="BE299"/>
  <c r="BE373"/>
  <c r="BE128"/>
  <c r="BE178"/>
  <c r="BE195"/>
  <c r="BE319"/>
  <c r="BE354"/>
  <c r="BE393"/>
  <c r="F92"/>
  <c r="BE154"/>
  <c r="BE198"/>
  <c r="BE300"/>
  <c r="BE375"/>
  <c r="BE391"/>
  <c r="BE394"/>
  <c r="BE180"/>
  <c r="BE277"/>
  <c r="BE305"/>
  <c r="BE312"/>
  <c r="BE316"/>
  <c i="7" r="BK209"/>
  <c r="J209"/>
  <c r="J105"/>
  <c i="8" r="BE196"/>
  <c r="BE318"/>
  <c r="BE313"/>
  <c r="BE156"/>
  <c r="BE228"/>
  <c r="BE242"/>
  <c r="BE302"/>
  <c r="BE309"/>
  <c r="BE314"/>
  <c r="BE130"/>
  <c r="BE353"/>
  <c r="BE362"/>
  <c i="7" r="J89"/>
  <c r="BE199"/>
  <c r="BE156"/>
  <c r="BE192"/>
  <c r="E85"/>
  <c r="BE136"/>
  <c r="BE143"/>
  <c r="BE150"/>
  <c r="BE206"/>
  <c r="BE168"/>
  <c r="BE172"/>
  <c r="BE203"/>
  <c r="BE213"/>
  <c r="BE225"/>
  <c i="6" r="BK169"/>
  <c r="J169"/>
  <c r="J104"/>
  <c i="7" r="F124"/>
  <c r="BE144"/>
  <c r="BE152"/>
  <c r="BE200"/>
  <c r="BE204"/>
  <c r="BE183"/>
  <c r="BE134"/>
  <c r="BE147"/>
  <c r="BE175"/>
  <c r="BE186"/>
  <c r="BE193"/>
  <c r="BE215"/>
  <c r="BE181"/>
  <c r="BE228"/>
  <c r="BE179"/>
  <c i="6" r="J134"/>
  <c r="J97"/>
  <c r="J135"/>
  <c r="J98"/>
  <c i="7" r="BE153"/>
  <c r="BE162"/>
  <c r="BE189"/>
  <c r="BE201"/>
  <c r="BE138"/>
  <c r="BE208"/>
  <c r="BE221"/>
  <c r="BE155"/>
  <c r="BE160"/>
  <c r="BE177"/>
  <c r="BE198"/>
  <c r="BE205"/>
  <c r="BE227"/>
  <c r="BE130"/>
  <c r="BE146"/>
  <c r="BE149"/>
  <c r="BE202"/>
  <c r="BE211"/>
  <c r="BE219"/>
  <c r="BE229"/>
  <c r="BE230"/>
  <c r="BE231"/>
  <c r="BE170"/>
  <c i="5" r="BK128"/>
  <c r="J128"/>
  <c r="J97"/>
  <c i="6" r="J89"/>
  <c r="BE203"/>
  <c r="BE229"/>
  <c r="BE252"/>
  <c r="BE262"/>
  <c r="BE266"/>
  <c i="5" r="J193"/>
  <c r="J103"/>
  <c i="6" r="BE143"/>
  <c r="BE159"/>
  <c r="BE192"/>
  <c r="BE264"/>
  <c r="BE279"/>
  <c r="BE287"/>
  <c r="BE291"/>
  <c r="BE180"/>
  <c r="BE184"/>
  <c r="BE194"/>
  <c r="BE206"/>
  <c r="BE233"/>
  <c r="BE250"/>
  <c r="E85"/>
  <c r="BE136"/>
  <c r="BE188"/>
  <c r="BE190"/>
  <c r="BE205"/>
  <c r="BE237"/>
  <c r="BE258"/>
  <c r="BE260"/>
  <c r="BE289"/>
  <c r="BE146"/>
  <c r="BE176"/>
  <c r="BE196"/>
  <c r="BE198"/>
  <c r="BE210"/>
  <c r="BE257"/>
  <c r="BE278"/>
  <c r="BE281"/>
  <c r="BE295"/>
  <c r="BE225"/>
  <c r="BE235"/>
  <c r="BE299"/>
  <c r="BE310"/>
  <c r="F92"/>
  <c r="BE145"/>
  <c r="BE231"/>
  <c r="BE246"/>
  <c r="BE272"/>
  <c r="BE141"/>
  <c r="BE162"/>
  <c r="BE186"/>
  <c r="BE259"/>
  <c r="BE298"/>
  <c r="BE301"/>
  <c r="BE152"/>
  <c r="BE160"/>
  <c r="BE164"/>
  <c r="BE182"/>
  <c r="BE223"/>
  <c r="BE244"/>
  <c r="BE251"/>
  <c r="BE270"/>
  <c r="BE149"/>
  <c r="BE154"/>
  <c r="BE253"/>
  <c r="BE256"/>
  <c r="BE249"/>
  <c r="BE255"/>
  <c r="BE261"/>
  <c r="BE268"/>
  <c r="BE168"/>
  <c r="BE214"/>
  <c r="BE222"/>
  <c r="BE242"/>
  <c r="BE163"/>
  <c r="BE171"/>
  <c r="BE211"/>
  <c r="BE276"/>
  <c r="BE166"/>
  <c r="BE178"/>
  <c r="BE219"/>
  <c r="BE218"/>
  <c r="BE227"/>
  <c r="BE254"/>
  <c r="BE263"/>
  <c i="5" r="E85"/>
  <c r="J121"/>
  <c r="BE196"/>
  <c r="BE200"/>
  <c r="BE189"/>
  <c r="BE202"/>
  <c r="BE201"/>
  <c r="BE204"/>
  <c r="BE158"/>
  <c r="BE206"/>
  <c r="BE130"/>
  <c r="BE133"/>
  <c r="BE258"/>
  <c i="4" r="BK214"/>
  <c r="J214"/>
  <c r="J102"/>
  <c i="5" r="BE221"/>
  <c r="BE256"/>
  <c i="4" r="BK131"/>
  <c r="J131"/>
  <c r="J97"/>
  <c i="5" r="BE199"/>
  <c r="BE132"/>
  <c r="BE267"/>
  <c r="BE131"/>
  <c r="BE159"/>
  <c r="BE165"/>
  <c r="BE185"/>
  <c r="BE187"/>
  <c r="BE191"/>
  <c r="BE194"/>
  <c r="BE205"/>
  <c r="BE207"/>
  <c r="BE224"/>
  <c r="BE231"/>
  <c r="BE235"/>
  <c r="BE160"/>
  <c r="BE163"/>
  <c r="BE219"/>
  <c r="BE255"/>
  <c r="BE152"/>
  <c r="BE203"/>
  <c r="BE209"/>
  <c r="F92"/>
  <c r="BE186"/>
  <c r="BE198"/>
  <c r="BE217"/>
  <c r="BE222"/>
  <c r="BE233"/>
  <c i="1" r="AW98"/>
  <c r="BB98"/>
  <c i="3" r="T125"/>
  <c i="4" r="E85"/>
  <c r="J124"/>
  <c r="BE250"/>
  <c i="3" r="BK126"/>
  <c r="J126"/>
  <c r="J97"/>
  <c i="4" r="BE135"/>
  <c r="BE165"/>
  <c r="BE213"/>
  <c r="BE263"/>
  <c r="BE266"/>
  <c r="BE267"/>
  <c r="BE272"/>
  <c r="BE286"/>
  <c r="BE291"/>
  <c r="BE297"/>
  <c r="BE301"/>
  <c r="BE133"/>
  <c r="BE161"/>
  <c r="BE163"/>
  <c r="BE167"/>
  <c r="BE253"/>
  <c r="BE260"/>
  <c r="BE321"/>
  <c r="F92"/>
  <c r="BE136"/>
  <c r="BE232"/>
  <c r="BE237"/>
  <c r="BE281"/>
  <c r="BE319"/>
  <c r="BE150"/>
  <c r="BE151"/>
  <c r="BE155"/>
  <c r="BE160"/>
  <c r="BE191"/>
  <c r="BE208"/>
  <c r="BE238"/>
  <c r="BE251"/>
  <c r="BE259"/>
  <c r="BE273"/>
  <c r="BE316"/>
  <c r="BE331"/>
  <c r="BE353"/>
  <c r="BE356"/>
  <c r="BE368"/>
  <c i="3" r="J158"/>
  <c r="J103"/>
  <c i="4" r="BE276"/>
  <c r="BE289"/>
  <c r="BE354"/>
  <c r="BE256"/>
  <c r="BE262"/>
  <c r="BE264"/>
  <c r="BE278"/>
  <c r="BE328"/>
  <c r="BE333"/>
  <c r="BE216"/>
  <c r="BE234"/>
  <c r="BE315"/>
  <c r="BE209"/>
  <c r="BE211"/>
  <c r="BE318"/>
  <c r="BE265"/>
  <c r="BE283"/>
  <c r="BE294"/>
  <c r="BE207"/>
  <c r="BE247"/>
  <c r="BE258"/>
  <c r="BE261"/>
  <c r="BE134"/>
  <c r="BE205"/>
  <c r="BE159"/>
  <c r="BE171"/>
  <c r="BE172"/>
  <c r="BE204"/>
  <c r="BE241"/>
  <c r="BE275"/>
  <c r="BE218"/>
  <c r="BE244"/>
  <c r="BE269"/>
  <c r="BE271"/>
  <c r="BE299"/>
  <c i="2" r="J121"/>
  <c r="J97"/>
  <c i="3" r="BE130"/>
  <c r="BE145"/>
  <c r="BE161"/>
  <c r="E85"/>
  <c r="BE156"/>
  <c r="BE165"/>
  <c r="BE128"/>
  <c r="BE160"/>
  <c r="BE163"/>
  <c r="BE170"/>
  <c r="BE151"/>
  <c r="BE172"/>
  <c r="BE191"/>
  <c r="BE137"/>
  <c r="BE147"/>
  <c r="BE168"/>
  <c r="BE177"/>
  <c r="BE192"/>
  <c r="F122"/>
  <c r="BE143"/>
  <c r="BE162"/>
  <c r="BE166"/>
  <c r="BE174"/>
  <c r="BE182"/>
  <c r="BE184"/>
  <c r="BE194"/>
  <c r="BE195"/>
  <c r="BE129"/>
  <c r="BE144"/>
  <c r="BE152"/>
  <c r="BE159"/>
  <c r="BE169"/>
  <c r="BE180"/>
  <c r="J89"/>
  <c r="BE150"/>
  <c r="BE154"/>
  <c r="BE148"/>
  <c r="BE167"/>
  <c r="BE175"/>
  <c r="BE178"/>
  <c r="BE136"/>
  <c r="BE164"/>
  <c i="2" r="BE122"/>
  <c r="J89"/>
  <c r="BE128"/>
  <c r="E85"/>
  <c r="F92"/>
  <c r="BE123"/>
  <c r="BE126"/>
  <c i="1" r="BC95"/>
  <c r="BB95"/>
  <c r="BD95"/>
  <c i="4" r="F34"/>
  <c i="1" r="BA97"/>
  <c i="8" r="F37"/>
  <c i="1" r="BD101"/>
  <c i="3" r="F34"/>
  <c i="1" r="BA96"/>
  <c i="6" r="F34"/>
  <c i="1" r="BA99"/>
  <c i="9" r="J34"/>
  <c i="1" r="AW102"/>
  <c i="3" r="F37"/>
  <c i="1" r="BD96"/>
  <c i="6" r="F37"/>
  <c i="1" r="BD99"/>
  <c i="10" r="F36"/>
  <c i="1" r="BC103"/>
  <c i="11" r="F34"/>
  <c i="1" r="BA104"/>
  <c i="12" r="F37"/>
  <c i="1" r="BD105"/>
  <c i="3" r="J34"/>
  <c i="1" r="AW96"/>
  <c i="6" r="F36"/>
  <c i="1" r="BC99"/>
  <c i="10" r="F37"/>
  <c i="1" r="BD103"/>
  <c i="10" r="J30"/>
  <c i="11" r="F37"/>
  <c i="1" r="BD104"/>
  <c i="7" r="J34"/>
  <c i="1" r="AW100"/>
  <c i="10" r="F34"/>
  <c i="1" r="BA103"/>
  <c i="11" r="F36"/>
  <c i="1" r="BC104"/>
  <c i="12" r="F36"/>
  <c i="1" r="BC105"/>
  <c i="5" r="F37"/>
  <c i="1" r="BD98"/>
  <c i="7" r="F36"/>
  <c i="1" r="BC100"/>
  <c i="10" r="F35"/>
  <c i="1" r="BB103"/>
  <c i="11" r="F35"/>
  <c i="1" r="BB104"/>
  <c i="3" r="F36"/>
  <c i="1" r="BC96"/>
  <c i="7" r="F34"/>
  <c i="1" r="BA100"/>
  <c i="9" r="F37"/>
  <c i="1" r="BD102"/>
  <c i="12" r="J34"/>
  <c i="1" r="AW105"/>
  <c i="4" r="F36"/>
  <c i="1" r="BC97"/>
  <c i="8" r="F35"/>
  <c i="1" r="BB101"/>
  <c i="4" r="F37"/>
  <c i="1" r="BD97"/>
  <c i="8" r="F34"/>
  <c i="1" r="BA101"/>
  <c i="5" r="F34"/>
  <c i="1" r="BA98"/>
  <c i="6" r="J34"/>
  <c i="1" r="AW99"/>
  <c i="9" r="F34"/>
  <c i="1" r="BA102"/>
  <c i="4" r="J34"/>
  <c i="1" r="AW97"/>
  <c i="8" r="F36"/>
  <c i="1" r="BC101"/>
  <c i="2" r="F34"/>
  <c i="1" r="BA95"/>
  <c i="6" r="F35"/>
  <c i="1" r="BB99"/>
  <c i="9" r="F36"/>
  <c i="1" r="BC102"/>
  <c i="4" r="F35"/>
  <c i="1" r="BB97"/>
  <c i="8" r="J34"/>
  <c i="1" r="AW101"/>
  <c i="3" r="F35"/>
  <c i="1" r="BB96"/>
  <c i="7" r="F35"/>
  <c i="1" r="BB100"/>
  <c i="9" r="F35"/>
  <c i="1" r="BB102"/>
  <c i="5" r="F36"/>
  <c i="1" r="BC98"/>
  <c i="7" r="F37"/>
  <c i="1" r="BD100"/>
  <c i="10" r="J34"/>
  <c i="1" r="AW103"/>
  <c i="11" r="J34"/>
  <c i="1" r="AW104"/>
  <c i="12" r="F34"/>
  <c i="1" r="BA105"/>
  <c i="8" l="1" r="P359"/>
  <c i="5" r="R127"/>
  <c i="7" r="R128"/>
  <c i="9" r="BK128"/>
  <c r="J128"/>
  <c r="J97"/>
  <c i="12" r="R120"/>
  <c r="R119"/>
  <c i="6" r="P169"/>
  <c i="5" r="P192"/>
  <c r="P127"/>
  <c i="1" r="AU98"/>
  <c i="7" r="R209"/>
  <c i="10" r="T123"/>
  <c r="T122"/>
  <c i="4" r="R131"/>
  <c i="8" r="BK359"/>
  <c r="J359"/>
  <c r="J102"/>
  <c i="6" r="T169"/>
  <c i="10" r="P123"/>
  <c r="P122"/>
  <c i="1" r="AU103"/>
  <c i="4" r="T214"/>
  <c i="8" r="P126"/>
  <c r="P125"/>
  <c i="1" r="AU101"/>
  <c i="9" r="R158"/>
  <c r="R127"/>
  <c i="3" r="P126"/>
  <c i="6" r="R169"/>
  <c r="R133"/>
  <c i="9" r="T128"/>
  <c r="T127"/>
  <c i="10" r="R123"/>
  <c r="R122"/>
  <c i="8" r="T359"/>
  <c r="T125"/>
  <c i="3" r="BK157"/>
  <c r="J157"/>
  <c r="J102"/>
  <c r="R126"/>
  <c i="5" r="T128"/>
  <c i="12" r="T120"/>
  <c r="T119"/>
  <c r="P120"/>
  <c r="P119"/>
  <c i="1" r="AU105"/>
  <c i="9" r="P128"/>
  <c r="P127"/>
  <c i="1" r="AU102"/>
  <c i="5" r="BK192"/>
  <c r="J192"/>
  <c r="J102"/>
  <c i="3" r="P157"/>
  <c i="7" r="T209"/>
  <c r="T127"/>
  <c i="6" r="T134"/>
  <c r="T133"/>
  <c i="5" r="T192"/>
  <c i="4" r="P214"/>
  <c r="P130"/>
  <c i="1" r="AU97"/>
  <c i="6" r="P134"/>
  <c r="P133"/>
  <c i="1" r="AU99"/>
  <c i="3" r="R157"/>
  <c i="4" r="T131"/>
  <c r="T130"/>
  <c i="7" r="P209"/>
  <c r="P127"/>
  <c i="1" r="AU100"/>
  <c i="4" r="R214"/>
  <c i="2" r="BK124"/>
  <c r="J124"/>
  <c r="J98"/>
  <c i="12" r="BK120"/>
  <c r="J120"/>
  <c r="J97"/>
  <c i="1" r="AG103"/>
  <c i="10" r="J96"/>
  <c r="J123"/>
  <c r="J97"/>
  <c i="7" r="BK127"/>
  <c r="J127"/>
  <c i="6" r="BK133"/>
  <c r="J133"/>
  <c i="5" r="BK127"/>
  <c r="J127"/>
  <c i="4" r="BK130"/>
  <c r="J130"/>
  <c i="3" r="BK125"/>
  <c r="J125"/>
  <c r="J96"/>
  <c r="F33"/>
  <c i="1" r="AZ96"/>
  <c i="9" r="F33"/>
  <c i="1" r="AZ102"/>
  <c i="3" r="J33"/>
  <c i="1" r="AV96"/>
  <c r="AT96"/>
  <c i="9" r="J33"/>
  <c i="1" r="AV102"/>
  <c r="AT102"/>
  <c i="4" r="J33"/>
  <c i="1" r="AV97"/>
  <c r="AT97"/>
  <c i="4" r="F33"/>
  <c i="1" r="AZ97"/>
  <c r="BB94"/>
  <c r="W31"/>
  <c i="2" r="J33"/>
  <c i="1" r="AV95"/>
  <c r="AT95"/>
  <c i="7" r="F33"/>
  <c i="1" r="AZ100"/>
  <c i="11" r="J33"/>
  <c i="1" r="AV104"/>
  <c r="AT104"/>
  <c r="BA94"/>
  <c r="AW94"/>
  <c r="AK30"/>
  <c i="5" r="F33"/>
  <c i="1" r="AZ98"/>
  <c i="10" r="J33"/>
  <c i="1" r="AV103"/>
  <c r="AT103"/>
  <c r="AN103"/>
  <c i="12" r="F33"/>
  <c i="1" r="AZ105"/>
  <c i="5" r="J30"/>
  <c i="1" r="AG98"/>
  <c i="7" r="J33"/>
  <c i="1" r="AV100"/>
  <c r="AT100"/>
  <c i="10" r="F33"/>
  <c i="1" r="AZ103"/>
  <c i="11" r="J30"/>
  <c i="1" r="AG104"/>
  <c r="BC94"/>
  <c r="AY94"/>
  <c i="2" r="F33"/>
  <c i="1" r="AZ95"/>
  <c i="6" r="J30"/>
  <c i="1" r="AG99"/>
  <c i="7" r="J30"/>
  <c i="1" r="AG100"/>
  <c i="8" r="J33"/>
  <c i="1" r="AV101"/>
  <c r="AT101"/>
  <c i="4" r="J30"/>
  <c i="1" r="AG97"/>
  <c i="6" r="F33"/>
  <c i="1" r="AZ99"/>
  <c r="BD94"/>
  <c r="W33"/>
  <c i="5" r="J33"/>
  <c i="1" r="AV98"/>
  <c r="AT98"/>
  <c i="11" r="F33"/>
  <c i="1" r="AZ104"/>
  <c i="12" r="J33"/>
  <c i="1" r="AV105"/>
  <c r="AT105"/>
  <c i="6" r="J33"/>
  <c i="1" r="AV99"/>
  <c r="AT99"/>
  <c i="8" r="F33"/>
  <c i="1" r="AZ101"/>
  <c i="3" l="1" r="R125"/>
  <c i="5" r="T127"/>
  <c i="4" r="R130"/>
  <c i="3" r="P125"/>
  <c i="1" r="AU96"/>
  <c i="7" r="R127"/>
  <c i="2" r="BK120"/>
  <c r="J120"/>
  <c r="J96"/>
  <c i="12" r="BK119"/>
  <c r="J119"/>
  <c r="J96"/>
  <c i="8" r="BK125"/>
  <c r="J125"/>
  <c r="J96"/>
  <c i="9" r="BK127"/>
  <c r="J127"/>
  <c r="J96"/>
  <c i="1" r="AN104"/>
  <c i="11" r="J39"/>
  <c i="10" r="J39"/>
  <c i="1" r="AN100"/>
  <c i="7" r="J96"/>
  <c i="1" r="AN99"/>
  <c i="7" r="J39"/>
  <c i="6" r="J96"/>
  <c i="1" r="AN98"/>
  <c i="5" r="J96"/>
  <c i="6" r="J39"/>
  <c i="1" r="AN97"/>
  <c i="5" r="J39"/>
  <c i="4" r="J96"/>
  <c r="J39"/>
  <c i="1" r="AU94"/>
  <c r="W30"/>
  <c r="W32"/>
  <c i="3" r="J30"/>
  <c i="1" r="AG96"/>
  <c r="AZ94"/>
  <c r="AV94"/>
  <c r="AK29"/>
  <c r="AX94"/>
  <c i="3" l="1" r="J39"/>
  <c i="1" r="AN96"/>
  <c i="12" r="J30"/>
  <c i="1" r="AG105"/>
  <c i="2" r="J30"/>
  <c i="1" r="AG95"/>
  <c i="8" r="J30"/>
  <c i="1" r="AG101"/>
  <c i="9" r="J30"/>
  <c i="1" r="AG102"/>
  <c r="AN102"/>
  <c r="W29"/>
  <c r="AT94"/>
  <c i="9" l="1" r="J39"/>
  <c i="2" r="J39"/>
  <c i="8" r="J39"/>
  <c i="12" r="J39"/>
  <c i="1" r="AN95"/>
  <c r="AN101"/>
  <c r="AN105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<sst xmlns="http://schemas.openxmlformats.org/spreadsheetml/2006/main">
  <si>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</si>
  <si>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</si>
  <si>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</si>
  <si>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</si>
  <si>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{60503502-7d7b-4e2a-90a4-fbe988f68a7a}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</si>
  <si>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</si>
  <si>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</si>
  <si>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</si>
  <si>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</si>
  <si>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</si>
  <si>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</si>
  <si>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</si>
  <si>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</si>
  <si>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</si>
  <si>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Y565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</si>
  <si>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</si>
  <si>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</si>
  <si>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půdní vestavba ZUŠ Luby</t>
  </si>
  <si>
    <t>KSO:</t>
  </si>
  <si>
    <t>CC-CZ:</t>
  </si>
  <si>
    <t>Místo:</t>
  </si>
  <si>
    <t>Luby</t>
  </si>
  <si>
    <t>Datum:</t>
  </si>
  <si>
    <t>28. 12. 2022</t>
  </si>
  <si>
    <t>Zadavatel:</t>
  </si>
  <si>
    <t>IČ:</t>
  </si>
  <si>
    <t>Město Luby</t>
  </si>
  <si>
    <t>DIČ:</t>
  </si>
  <si>
    <t>Uchazeč:</t>
  </si>
  <si>
    <t>Vyplň údaj</t>
  </si>
  <si>
    <t>Projektant:</t>
  </si>
  <si>
    <t>Nováček J.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</si>
  <si>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</si>
  <si>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</si>
  <si>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</si>
  <si>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</si>
  <si>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</si>
  <si>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</si>
  <si>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</si>
  <si>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</si>
  <si>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</si>
  <si>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</si>
  <si>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</si>
  <si>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</si>
  <si>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</si>
  <si>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</si>
  <si>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</si>
  <si>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</si>
  <si>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</si>
  <si>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</si>
  <si>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</si>
  <si>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</si>
  <si>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</si>
  <si>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</si>
  <si>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</si>
  <si>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</si>
  <si>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</si>
  <si>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</si>
  <si>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</si>
  <si>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</si>
  <si>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</si>
  <si>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</si>
  <si>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</si>
  <si>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</si>
  <si>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</si>
  <si>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</si>
  <si>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</si>
  <si>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</si>
  <si>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</si>
  <si>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</si>
  <si>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</si>
  <si>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</si>
  <si>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</si>
  <si>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</si>
  <si>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</si>
  <si>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</si>
  <si>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</si>
  <si>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</si>
  <si>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</si>
  <si>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</si>
  <si>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</si>
  <si>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</si>
  <si>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náklady</t>
  </si>
  <si>
    <t>STA</t>
  </si>
  <si>
    <t>1</t>
  </si>
  <si>
    <t>{fa854b3b-05b4-4555-8f6c-9a801782d5e7}</t>
  </si>
  <si>
    <t>2</t>
  </si>
  <si>
    <t>10</t>
  </si>
  <si>
    <t>1PP</t>
  </si>
  <si>
    <t>{0416f4bb-e0b0-4403-8854-02d272042a4f}</t>
  </si>
  <si>
    <t>20</t>
  </si>
  <si>
    <t>1NP</t>
  </si>
  <si>
    <t>{61c86ebc-d882-4e8f-854a-275e3715159a}</t>
  </si>
  <si>
    <t>30</t>
  </si>
  <si>
    <t>2NP</t>
  </si>
  <si>
    <t>{529c043c-8862-4b30-9248-69f9dbd2e64b}</t>
  </si>
  <si>
    <t>40</t>
  </si>
  <si>
    <t>Podkroví</t>
  </si>
  <si>
    <t>{36a0adea-41d1-4c21-8b8a-2cc934ed5566}</t>
  </si>
  <si>
    <t>50</t>
  </si>
  <si>
    <t>Odrenážování objektu + DK</t>
  </si>
  <si>
    <t>{26749802-b1a3-4893-ac47-fac4cdd6259f}</t>
  </si>
  <si>
    <t>60</t>
  </si>
  <si>
    <t>Zateplení</t>
  </si>
  <si>
    <t>{af1a6764-dfdc-4480-8766-f7140841c43e}</t>
  </si>
  <si>
    <t>70</t>
  </si>
  <si>
    <t>ZTI</t>
  </si>
  <si>
    <t>{8297d12f-34d4-42f4-b088-d5a45af583a9}</t>
  </si>
  <si>
    <t>80</t>
  </si>
  <si>
    <t>ÚT</t>
  </si>
  <si>
    <t>{141c580b-0fc4-4a61-8417-0b1b12262c93}</t>
  </si>
  <si>
    <t>90</t>
  </si>
  <si>
    <t>Elektroinstalace</t>
  </si>
  <si>
    <t>{f8bcc5da-9f66-4674-ade9-d176c93f13a5}</t>
  </si>
  <si>
    <t>100</t>
  </si>
  <si>
    <t>Inventář</t>
  </si>
  <si>
    <t>{430237dc-7029-49b1-821d-cbb83e32cda8}</t>
  </si>
  <si>
    <t>KRYCÍ LIST SOUPISU PRACÍ</t>
  </si>
  <si>
    <t>Objekt:</t>
  </si>
  <si>
    <t>00 -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</si>
  <si>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</si>
  <si>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</si>
  <si>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</si>
  <si>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</si>
  <si>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</si>
  <si>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</si>
  <si>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</si>
  <si>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</si>
  <si>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</si>
  <si>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</si>
  <si>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</si>
  <si>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</si>
  <si>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</si>
  <si>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</si>
  <si>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</si>
  <si>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</si>
  <si>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</si>
  <si>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</si>
  <si>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</si>
  <si>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</si>
  <si>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</si>
  <si>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</si>
  <si>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</si>
  <si>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</si>
  <si>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</si>
  <si>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</si>
  <si>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</si>
  <si>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999040000</t>
  </si>
  <si>
    <t>Ostatní konstrukce a práce nezahrnuté v rozpočtu</t>
  </si>
  <si>
    <t>soubor</t>
  </si>
  <si>
    <t>512</t>
  </si>
  <si>
    <t>2001381491</t>
  </si>
  <si>
    <t>999-2004</t>
  </si>
  <si>
    <t>Dokumentace skutečného provedené stavby</t>
  </si>
  <si>
    <t>Kč</t>
  </si>
  <si>
    <t>1024</t>
  </si>
  <si>
    <t>1901864650</t>
  </si>
  <si>
    <t>VRN</t>
  </si>
  <si>
    <t>Vedlejší rozpočtové náklady</t>
  </si>
  <si>
    <t>5</t>
  </si>
  <si>
    <t>VRN1</t>
  </si>
  <si>
    <t>Průzkumné, geodetické a projektové práce</t>
  </si>
  <si>
    <t>3</t>
  </si>
  <si>
    <t>012002000</t>
  </si>
  <si>
    <t>Geodetické práce</t>
  </si>
  <si>
    <t>kus</t>
  </si>
  <si>
    <t>CS ÚRS 2022 02</t>
  </si>
  <si>
    <t>-1044173320</t>
  </si>
  <si>
    <t>VRN3</t>
  </si>
  <si>
    <t>Zařízení staveniště</t>
  </si>
  <si>
    <t>030001000</t>
  </si>
  <si>
    <t>CS ÚRS 2017 01</t>
  </si>
  <si>
    <t>-473781677</t>
  </si>
  <si>
    <t>10 - 1PP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</si>
  <si>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</si>
  <si>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</si>
  <si>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</si>
  <si>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</si>
  <si>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</si>
  <si>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</si>
  <si>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</si>
  <si>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</si>
  <si>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</si>
  <si>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>HSV</t>
  </si>
  <si>
    <t>Práce a dodávky HSV</t>
  </si>
  <si>
    <t>6</t>
  </si>
  <si>
    <t>Úpravy povrchů, podlahy a osazování výplní</t>
  </si>
  <si>
    <t>611311133</t>
  </si>
  <si>
    <t>Potažení vnitřních kleneb nebo skořepin vápenným štukem tloušťky do 3 mm</t>
  </si>
  <si>
    <t>m2</t>
  </si>
  <si>
    <t>2004958301</t>
  </si>
  <si>
    <t>611325411</t>
  </si>
  <si>
    <t>Oprava vnitřní vápenocementové hladké omítky stropů v rozsahu plochy do 10 %</t>
  </si>
  <si>
    <t>647139087</t>
  </si>
  <si>
    <t>612311131</t>
  </si>
  <si>
    <t>Potažení vnitřních stěn vápenným štukem tloušťky do 3 mm</t>
  </si>
  <si>
    <t>-1740193298</t>
  </si>
  <si>
    <t>VV</t>
  </si>
  <si>
    <t>(5,88*2+2,265*2+0,45*2+2,1*2+0,99*2+1,005*2+0,45*2+2,1*2)*2,72 "001</t>
  </si>
  <si>
    <t>(3,45*2+1,6*2+2,52*4+0,3*4)*2,51 "002</t>
  </si>
  <si>
    <t>(1,25+1,525*2+1,185+0,3*2)*2,89 "003</t>
  </si>
  <si>
    <t>(1,18*2+1,125*2+1,525*2+1,185+0,3*2)*3,15</t>
  </si>
  <si>
    <t>(4,825*2+4,59*2)*2,36 "003</t>
  </si>
  <si>
    <t>612325411</t>
  </si>
  <si>
    <t>Oprava vnitřní vápenocementové hladké omítky stěn v rozsahu plochy do 10 %</t>
  </si>
  <si>
    <t>2090408812</t>
  </si>
  <si>
    <t>619991011</t>
  </si>
  <si>
    <t>Obalení konstrukcí a prvků fólií přilepenou lepící páskou</t>
  </si>
  <si>
    <t>-1244442734</t>
  </si>
  <si>
    <t>0,78*1,2*2</t>
  </si>
  <si>
    <t>0,95*0,45*2</t>
  </si>
  <si>
    <t>1*1,15</t>
  </si>
  <si>
    <t>1*1,2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</si>
  <si>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</si>
  <si>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</si>
  <si>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</si>
  <si>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</si>
  <si>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639146752</t>
  </si>
  <si>
    <t>7</t>
  </si>
  <si>
    <t>952901111</t>
  </si>
  <si>
    <t>Vyčištění budov bytové a občanské výstavby při výšce podlaží do 4 m</t>
  </si>
  <si>
    <t>625231610</t>
  </si>
  <si>
    <t>8</t>
  </si>
  <si>
    <t>968072455</t>
  </si>
  <si>
    <t>Vybourání kovových dveřních zárubní pl do 2 m2</t>
  </si>
  <si>
    <t>826599268</t>
  </si>
  <si>
    <t>0,8*2*4</t>
  </si>
  <si>
    <t>978011111</t>
  </si>
  <si>
    <t>Otlučení (osekání) vnitřní vápenné nebo vápenocementové omítky stropů v rozsahu do 5 %</t>
  </si>
  <si>
    <t>1813953214</t>
  </si>
  <si>
    <t>978013111</t>
  </si>
  <si>
    <t>Otlučení (osekání) vnitřní vápenné nebo vápenocementové omítky stěn v rozsahu do 5 %</t>
  </si>
  <si>
    <t>-871281769</t>
  </si>
  <si>
    <t>997</t>
  </si>
  <si>
    <t>Přesun sutě</t>
  </si>
  <si>
    <t>11</t>
  </si>
  <si>
    <t>997013211</t>
  </si>
  <si>
    <t>Vnitrostaveništní doprava suti a vybouraných hmot pro budovy v do 6 m ručně</t>
  </si>
  <si>
    <t>t</t>
  </si>
  <si>
    <t>-1643681899</t>
  </si>
  <si>
    <t>12</t>
  </si>
  <si>
    <t>997013501</t>
  </si>
  <si>
    <t>Odvoz suti a vybouraných hmot na skládku nebo meziskládku do 1 km se složením</t>
  </si>
  <si>
    <t>-1238085655</t>
  </si>
  <si>
    <t>13</t>
  </si>
  <si>
    <t>997013509</t>
  </si>
  <si>
    <t>Příplatek k odvozu suti a vybouraných hmot na skládku ZKD 1 km přes 1 km</t>
  </si>
  <si>
    <t>-19840185</t>
  </si>
  <si>
    <t>1,273*9 'Přepočtené koeficientem množství</t>
  </si>
  <si>
    <t>14</t>
  </si>
  <si>
    <t>997013863</t>
  </si>
  <si>
    <t>Poplatek za uložení stavebního odpadu na recyklační skládce (skládkovné) cihelného kód odpadu 17 01 02</t>
  </si>
  <si>
    <t>-888962035</t>
  </si>
  <si>
    <t>998</t>
  </si>
  <si>
    <t>Přesun hmot</t>
  </si>
  <si>
    <t>998018001</t>
  </si>
  <si>
    <t>Přesun hmot ruční pro budovy v do 6 m</t>
  </si>
  <si>
    <t>570195630</t>
  </si>
  <si>
    <t>PSV</t>
  </si>
  <si>
    <t>Práce a dodávky PSV</t>
  </si>
  <si>
    <t>766</t>
  </si>
  <si>
    <t>Konstrukce truhlářské</t>
  </si>
  <si>
    <t>16</t>
  </si>
  <si>
    <t>766660171</t>
  </si>
  <si>
    <t>Montáž dveřních křídel otvíravých jednokřídlových š do 0,8 m do obložkové zárubně</t>
  </si>
  <si>
    <t>-251320453</t>
  </si>
  <si>
    <t>17</t>
  </si>
  <si>
    <t>M</t>
  </si>
  <si>
    <t>61162026</t>
  </si>
  <si>
    <t>dveře jednokřídlé dřevotřískové povrch fóliový plné 800x1970-2100mm</t>
  </si>
  <si>
    <t>32</t>
  </si>
  <si>
    <t>-1475669500</t>
  </si>
  <si>
    <t>18</t>
  </si>
  <si>
    <t>766660411</t>
  </si>
  <si>
    <t>Montáž vchodových dveří jednokřídlových bez nadsvětlíku do zdiva</t>
  </si>
  <si>
    <t>-481362355</t>
  </si>
  <si>
    <t>19</t>
  </si>
  <si>
    <t>611-1</t>
  </si>
  <si>
    <t>Dveře vstupní 800x1970 s větrací mřížkou - viz PD</t>
  </si>
  <si>
    <t>-46452182</t>
  </si>
  <si>
    <t>766660731</t>
  </si>
  <si>
    <t>Montáž dveřního bezpečnostního kování - zámku</t>
  </si>
  <si>
    <t>-1339590108</t>
  </si>
  <si>
    <t>54924010</t>
  </si>
  <si>
    <t>FAB</t>
  </si>
  <si>
    <t>1740772459</t>
  </si>
  <si>
    <t>22</t>
  </si>
  <si>
    <t>766660733</t>
  </si>
  <si>
    <t>Montáž dveřního bezpečnostního kování - štítku s klikou</t>
  </si>
  <si>
    <t>-636323235</t>
  </si>
  <si>
    <t>23</t>
  </si>
  <si>
    <t>54914123</t>
  </si>
  <si>
    <t>kování rozetové klika/klika</t>
  </si>
  <si>
    <t>1878490663</t>
  </si>
  <si>
    <t>24</t>
  </si>
  <si>
    <t>766682111</t>
  </si>
  <si>
    <t>Montáž zárubní obložkových pro dveře jednokřídlové tl stěny do 170 mm</t>
  </si>
  <si>
    <t>1940598580</t>
  </si>
  <si>
    <t>25</t>
  </si>
  <si>
    <t>61182307</t>
  </si>
  <si>
    <t>zárubeň jednokřídlá obložková s laminátovým povrchem tl stěny 60-150mm rozměru 600-1100/1970, 2100mm</t>
  </si>
  <si>
    <t>-914055559</t>
  </si>
  <si>
    <t>26</t>
  </si>
  <si>
    <t>766691914</t>
  </si>
  <si>
    <t>Vyvěšení nebo zavěšení dřevěných křídel dveří pl do 2 m2</t>
  </si>
  <si>
    <t>1976386299</t>
  </si>
  <si>
    <t>27</t>
  </si>
  <si>
    <t>998766201</t>
  </si>
  <si>
    <t>Přesun hmot procentní pro kce truhlářské v objektech v do 6 m</t>
  </si>
  <si>
    <t>%</t>
  </si>
  <si>
    <t>1393939145</t>
  </si>
  <si>
    <t>781</t>
  </si>
  <si>
    <t>Dokončovací práce - obklady</t>
  </si>
  <si>
    <t>28</t>
  </si>
  <si>
    <t>781121011</t>
  </si>
  <si>
    <t>Nátěr penetrační na stěnu</t>
  </si>
  <si>
    <t>1295518106</t>
  </si>
  <si>
    <t>(1,6+0,6)*2,19 "003</t>
  </si>
  <si>
    <t>29</t>
  </si>
  <si>
    <t>781474115</t>
  </si>
  <si>
    <t>Montáž obkladů vnitřních keramických hladkých přes 22 do 25 ks/m2 lepených flexibilním lepidlem</t>
  </si>
  <si>
    <t>-1475412096</t>
  </si>
  <si>
    <t>59761039</t>
  </si>
  <si>
    <t>obklad keramický hladký přes 22 do 25ks/m2</t>
  </si>
  <si>
    <t>23762787</t>
  </si>
  <si>
    <t>4,818*1,1 'Přepočtené koeficientem množství</t>
  </si>
  <si>
    <t>31</t>
  </si>
  <si>
    <t>781477111</t>
  </si>
  <si>
    <t>Příplatek k montáži obkladů vnitřních keramických hladkých za plochu do 10 m2</t>
  </si>
  <si>
    <t>2004631172</t>
  </si>
  <si>
    <t>781494511</t>
  </si>
  <si>
    <t>Plastové profily ukončovací lepené flexibilním lepidlem</t>
  </si>
  <si>
    <t>m</t>
  </si>
  <si>
    <t>2127676073</t>
  </si>
  <si>
    <t>2,19*2</t>
  </si>
  <si>
    <t>33</t>
  </si>
  <si>
    <t>781495115</t>
  </si>
  <si>
    <t>Spárování vnitřních obkladů silikonem</t>
  </si>
  <si>
    <t>-689287999</t>
  </si>
  <si>
    <t>1,6+0,6+2,19</t>
  </si>
  <si>
    <t>34</t>
  </si>
  <si>
    <t>998781201</t>
  </si>
  <si>
    <t>Přesun hmot procentní pro obklady keramické v objektech v do 6 m</t>
  </si>
  <si>
    <t>-1389970451</t>
  </si>
  <si>
    <t>784</t>
  </si>
  <si>
    <t>Dokončovací práce - malby a tapety</t>
  </si>
  <si>
    <t>35</t>
  </si>
  <si>
    <t>784121001</t>
  </si>
  <si>
    <t xml:space="preserve">Oškrabání malby (štuku) v mísnostech v do 3,80 m </t>
  </si>
  <si>
    <t>-1675396828</t>
  </si>
  <si>
    <t>70,51 "stropy</t>
  </si>
  <si>
    <t>36</t>
  </si>
  <si>
    <t>784171101</t>
  </si>
  <si>
    <t>Zakrytí vnitřních podlah včetně pozdějšího odkrytí</t>
  </si>
  <si>
    <t>1034269659</t>
  </si>
  <si>
    <t>37</t>
  </si>
  <si>
    <t>28323156</t>
  </si>
  <si>
    <t>fólie pro malířské potřeby zakrývací tl 41µ 4x5m</t>
  </si>
  <si>
    <t>447307888</t>
  </si>
  <si>
    <t>70,51*1,05 'Přepočtené koeficientem množství</t>
  </si>
  <si>
    <t>38</t>
  </si>
  <si>
    <t>784181101</t>
  </si>
  <si>
    <t>Základní akrylátová jednonásobná bezbarvá penetrace podkladu v místnostech v do 3,80 m</t>
  </si>
  <si>
    <t>165629423</t>
  </si>
  <si>
    <t>39</t>
  </si>
  <si>
    <t>784221101</t>
  </si>
  <si>
    <t>Dvojnásobné bílé malby ze směsí za sucha dobře otěruvzdorných v místnostech do 3,80 m</t>
  </si>
  <si>
    <t>-1790793261</t>
  </si>
  <si>
    <t>20 - 1NP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</si>
  <si>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</si>
  <si>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</si>
  <si>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</si>
  <si>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771 - Podlahy z dlaždic</t>
  </si>
  <si>
    <t xml:space="preserve">    776 - Podlahy povlakové</t>
  </si>
  <si>
    <t>611311131</t>
  </si>
  <si>
    <t>Potažení vnitřních rovných stropů vápenným štukem tloušťky do 3 mm</t>
  </si>
  <si>
    <t>-856379826</t>
  </si>
  <si>
    <t>-1105282627</t>
  </si>
  <si>
    <t>-608166636</t>
  </si>
  <si>
    <t>612321121</t>
  </si>
  <si>
    <t>Vápenocementová omítka hladká jednovrstvá vnitřních stěn nanášená ručně</t>
  </si>
  <si>
    <t>-1730349451</t>
  </si>
  <si>
    <t>(2,58*2+2,8*2)*2 "105</t>
  </si>
  <si>
    <t>-0,9*2</t>
  </si>
  <si>
    <t>-0,6*2*4</t>
  </si>
  <si>
    <t>(0,91*2+0,96*2)*2 "106</t>
  </si>
  <si>
    <t>-0,6*2</t>
  </si>
  <si>
    <t>(1,24*2+0,92*2)*2 "107</t>
  </si>
  <si>
    <t>(1,24*2+0,85*2)*2 "108</t>
  </si>
  <si>
    <t>(1,24*2+0,85*2)*2 "109</t>
  </si>
  <si>
    <t>(3,25*2+1,1*2)*2 "110</t>
  </si>
  <si>
    <t>-0,7*2</t>
  </si>
  <si>
    <t>-1919250034</t>
  </si>
  <si>
    <t>943950532</t>
  </si>
  <si>
    <t>1,07*1,94*11</t>
  </si>
  <si>
    <t>1,17*1,94*2</t>
  </si>
  <si>
    <t>0,6*0,85</t>
  </si>
  <si>
    <t>635211121</t>
  </si>
  <si>
    <t>Násyp pod podlahy z keramzitu</t>
  </si>
  <si>
    <t>m3</t>
  </si>
  <si>
    <t>815885813</t>
  </si>
  <si>
    <t>20,5*0,05 "102 - doplnění násypu</t>
  </si>
  <si>
    <t>25,5*0,05 "103 - doplnění násypu</t>
  </si>
  <si>
    <t>564307558</t>
  </si>
  <si>
    <t>-1556197473</t>
  </si>
  <si>
    <t>962031132</t>
  </si>
  <si>
    <t>Bourání příček z cihel pálených na MVC tl do 100 mm</t>
  </si>
  <si>
    <t>981804884</t>
  </si>
  <si>
    <t>(1,28+1,1)*2,97 "106</t>
  </si>
  <si>
    <t>965046111</t>
  </si>
  <si>
    <t>Broušení stávajících betonových podlah úběr do 3 mm</t>
  </si>
  <si>
    <t>-716125858</t>
  </si>
  <si>
    <t>6,55+0,87+1,14+1,05+1,05+3,12 "105-110</t>
  </si>
  <si>
    <t>965081213</t>
  </si>
  <si>
    <t>Bourání podlah z dlaždic keramických nebo xylolitových tl do 10 mm plochy přes 1 m2</t>
  </si>
  <si>
    <t>1775141964</t>
  </si>
  <si>
    <t>-712184967</t>
  </si>
  <si>
    <t>0,8*2*2</t>
  </si>
  <si>
    <t>0,8*2</t>
  </si>
  <si>
    <t>0,6*2*5</t>
  </si>
  <si>
    <t>417458813</t>
  </si>
  <si>
    <t>-987235062</t>
  </si>
  <si>
    <t>(2,6+0,15*2+1,175*2+0,63*2+1,96*2+0,75*2+1,57*2+0,45*2+1,2*2+0,46*2+1,23*2+0,725+0,75+0,5*4+0,5*2+2,775+0,45*2*4+0,3*2*4)*2,97 "101</t>
  </si>
  <si>
    <t>-1,25*2,8</t>
  </si>
  <si>
    <t>-0,92*3</t>
  </si>
  <si>
    <t>-1,17*1,94*2</t>
  </si>
  <si>
    <t>(9,35*2+5,28*2+0,15*2+0,3*2*6)*2,97 "102</t>
  </si>
  <si>
    <t>-1,07*1,94*6</t>
  </si>
  <si>
    <t>(5,29*2+4,8*2+1,35*2+0,3*2*4)*2,92 "103</t>
  </si>
  <si>
    <t>-1,07*1,94*4</t>
  </si>
  <si>
    <t>(4,2*2+1,3*2+0,3*2)*2,92 "104</t>
  </si>
  <si>
    <t>-0,9*2*2</t>
  </si>
  <si>
    <t>(2,58*2+2,8*2)*0,9 "105</t>
  </si>
  <si>
    <t>(0,91*2+0,96*2)*0,9 "106</t>
  </si>
  <si>
    <t>(1,24*2+0,92*2)*0,9 "107</t>
  </si>
  <si>
    <t>(1,24*2+0,85*2)*0,9 "108</t>
  </si>
  <si>
    <t>(1,24*2+0,85*2)*0,9 "109</t>
  </si>
  <si>
    <t>(3,25*2+1,1*2)*0,9 "110</t>
  </si>
  <si>
    <t>978059541</t>
  </si>
  <si>
    <t>Odsekání a odebrání obkladů stěn z vnitřních obkládaček plochy přes 1 m2</t>
  </si>
  <si>
    <t>1709308434</t>
  </si>
  <si>
    <t>(0,91+0,96)*2 "106</t>
  </si>
  <si>
    <t>985421111</t>
  </si>
  <si>
    <t>Injektáž trhlin š 2 mm v cihelném zdivu tl do 300 mm aktivovanou cementovou maltou včetně vrtů</t>
  </si>
  <si>
    <t>-693840066</t>
  </si>
  <si>
    <t>985421113</t>
  </si>
  <si>
    <t>Injektáž trhlin š 2 mm v cihelném zdivu tl přes 450 do 600 mm aktivovanou cementovou maltou včetně vrtů</t>
  </si>
  <si>
    <t>-1603952145</t>
  </si>
  <si>
    <t>-1723975564</t>
  </si>
  <si>
    <t>626723733</t>
  </si>
  <si>
    <t>-1772594362</t>
  </si>
  <si>
    <t>8,36*9 'Přepočtené koeficientem množství</t>
  </si>
  <si>
    <t>-771482503</t>
  </si>
  <si>
    <t>292450369</t>
  </si>
  <si>
    <t>711</t>
  </si>
  <si>
    <t>Izolace proti vodě, vlhkosti a plynům</t>
  </si>
  <si>
    <t>711113117</t>
  </si>
  <si>
    <t>Izolace proti vlhkosti vodorovná za studena těsnicí stěrkou jednosložkovou na bázi cementu</t>
  </si>
  <si>
    <t>179216975</t>
  </si>
  <si>
    <t>711113127</t>
  </si>
  <si>
    <t>Izolace proti vlhkosti svislá za studena těsnicí stěrkou jednosložkovou na bázi cementu</t>
  </si>
  <si>
    <t>1122439250</t>
  </si>
  <si>
    <t>(2,58*2+2,8*2)*0,3 "105</t>
  </si>
  <si>
    <t>-0,9*0,3</t>
  </si>
  <si>
    <t>-0,6*0,3*4</t>
  </si>
  <si>
    <t>(0,91*2+0,96*2)*0,3 "106</t>
  </si>
  <si>
    <t>-0,6*0,3</t>
  </si>
  <si>
    <t>(1,24*2+0,92*2)*0,3 "107</t>
  </si>
  <si>
    <t>(1,24*2+0,85*2)*0,3 "108</t>
  </si>
  <si>
    <t>(1,24*2+0,85*2)*0,3 "109</t>
  </si>
  <si>
    <t>(3,25*2+1,1*2)*0,3 "110</t>
  </si>
  <si>
    <t>-0,7*0,3</t>
  </si>
  <si>
    <t>998711201</t>
  </si>
  <si>
    <t>Přesun hmot procentní pro izolace proti vodě, vlhkosti a plynům v objektech v do 6 m</t>
  </si>
  <si>
    <t>565569689</t>
  </si>
  <si>
    <t>762</t>
  </si>
  <si>
    <t>Konstrukce tesařské</t>
  </si>
  <si>
    <t>762511292</t>
  </si>
  <si>
    <t>Podlahové kce podkladové dvouvrstvé z desek OSB tl 2x12 mm broušených na pero a drážku šroubovaných</t>
  </si>
  <si>
    <t>482082692</t>
  </si>
  <si>
    <t>49,31 "102</t>
  </si>
  <si>
    <t>26,66 "103</t>
  </si>
  <si>
    <t>762521104</t>
  </si>
  <si>
    <t>Položení podlahy z hrubých prken na sraz</t>
  </si>
  <si>
    <t>-251080465</t>
  </si>
  <si>
    <t>60515111</t>
  </si>
  <si>
    <t>řezivo jehličnaté boční prkno 20-30mm</t>
  </si>
  <si>
    <t>-943851849</t>
  </si>
  <si>
    <t>75,97*0,03</t>
  </si>
  <si>
    <t>2,279*1,1 'Přepočtené koeficientem množství</t>
  </si>
  <si>
    <t>762522811</t>
  </si>
  <si>
    <t>Demontáž podlah s polštáři z prken tloušťky do 32 mm</t>
  </si>
  <si>
    <t>372774886</t>
  </si>
  <si>
    <t>20,5 "102</t>
  </si>
  <si>
    <t>25,5 "103</t>
  </si>
  <si>
    <t>762526110</t>
  </si>
  <si>
    <t>Položení polštáře pod podlahy při osové vzdálenosti 65 cm</t>
  </si>
  <si>
    <t>1113562351</t>
  </si>
  <si>
    <t>60512125</t>
  </si>
  <si>
    <t>hranol stavební řezivo průřezu do 120cm2 do dl 6m</t>
  </si>
  <si>
    <t>-1545246511</t>
  </si>
  <si>
    <t>80*0,1*0,12</t>
  </si>
  <si>
    <t>0,96*1,1 'Přepočtené koeficientem množství</t>
  </si>
  <si>
    <t>762595001</t>
  </si>
  <si>
    <t>Spojovací prostředky pro položení dřevěných podlah a zakrytí kanálů</t>
  </si>
  <si>
    <t>-1042565657</t>
  </si>
  <si>
    <t>998762201</t>
  </si>
  <si>
    <t>Přesun hmot procentní pro kce tesařské v objektech v do 6 m</t>
  </si>
  <si>
    <t>1718364952</t>
  </si>
  <si>
    <t>763</t>
  </si>
  <si>
    <t>Konstrukce suché výstavby</t>
  </si>
  <si>
    <t>763111333</t>
  </si>
  <si>
    <t>SDK příčka tl 100 mm profil CW+UW 75 desky 1xH2 12,5 s izolací EI 30 Rw do 45 dB</t>
  </si>
  <si>
    <t>-1161966118</t>
  </si>
  <si>
    <t>(1,28+1,1)*2,97</t>
  </si>
  <si>
    <t>998763401</t>
  </si>
  <si>
    <t>Přesun hmot procentní pro sádrokartonové konstrukce v objektech v do 6 m</t>
  </si>
  <si>
    <t>1676838336</t>
  </si>
  <si>
    <t>766-66-A</t>
  </si>
  <si>
    <t>M+D dvojité zvukově izolační dveře vč.zárubně a kování - A (viz PD)</t>
  </si>
  <si>
    <t>1138227968</t>
  </si>
  <si>
    <t>-1330099899</t>
  </si>
  <si>
    <t>680242003</t>
  </si>
  <si>
    <t>61162024</t>
  </si>
  <si>
    <t>dveře jednokřídlé dřevotřískové povrch fóliový plné 600x1970-2100mm</t>
  </si>
  <si>
    <t>-1452988957</t>
  </si>
  <si>
    <t>41</t>
  </si>
  <si>
    <t>1349957522</t>
  </si>
  <si>
    <t>42</t>
  </si>
  <si>
    <t>-1637367002</t>
  </si>
  <si>
    <t>43</t>
  </si>
  <si>
    <t>179166367</t>
  </si>
  <si>
    <t>44</t>
  </si>
  <si>
    <t>-634040724</t>
  </si>
  <si>
    <t>45</t>
  </si>
  <si>
    <t>-1773810851</t>
  </si>
  <si>
    <t>46</t>
  </si>
  <si>
    <t>599746591</t>
  </si>
  <si>
    <t>771</t>
  </si>
  <si>
    <t>Podlahy z dlaždic</t>
  </si>
  <si>
    <t>47</t>
  </si>
  <si>
    <t>771111011</t>
  </si>
  <si>
    <t>Vysátí podkladu před pokládkou dlažby</t>
  </si>
  <si>
    <t>-976482138</t>
  </si>
  <si>
    <t>48</t>
  </si>
  <si>
    <t>771121011</t>
  </si>
  <si>
    <t>Nátěr penetrační na podlahu</t>
  </si>
  <si>
    <t>-2034598933</t>
  </si>
  <si>
    <t>49</t>
  </si>
  <si>
    <t>771574315</t>
  </si>
  <si>
    <t>Montáž podlah keramických hladkých lepených flexibilním rychletuhnoucím lepidlem přes 22 do 25 ks/m2</t>
  </si>
  <si>
    <t>-1159311900</t>
  </si>
  <si>
    <t>59761605</t>
  </si>
  <si>
    <t>dlažba keramická hutná hladká do interiéru přes 22 do 25ks/m2</t>
  </si>
  <si>
    <t>1656671495</t>
  </si>
  <si>
    <t>13,78*1,1 'Přepočtené koeficientem množství</t>
  </si>
  <si>
    <t>51</t>
  </si>
  <si>
    <t>771577121</t>
  </si>
  <si>
    <t>Příplatek k montáži podlah keramických lepených flexibilním rychletuhnoucím lepidlem za plochu do 5 m2</t>
  </si>
  <si>
    <t>1796373275</t>
  </si>
  <si>
    <t>52</t>
  </si>
  <si>
    <t>998771201</t>
  </si>
  <si>
    <t>Přesun hmot procentní pro podlahy z dlaždic v objektech v do 6 m</t>
  </si>
  <si>
    <t>-912174260</t>
  </si>
  <si>
    <t>776</t>
  </si>
  <si>
    <t>Podlahy povlakové</t>
  </si>
  <si>
    <t>53</t>
  </si>
  <si>
    <t>776145111</t>
  </si>
  <si>
    <t>Položení podložky pod PVC podlah</t>
  </si>
  <si>
    <t>1949761361</t>
  </si>
  <si>
    <t>54</t>
  </si>
  <si>
    <t>61155354</t>
  </si>
  <si>
    <t>podložka izolační z pěnového PE 5mm</t>
  </si>
  <si>
    <t>-1505537460</t>
  </si>
  <si>
    <t>75,97*1,1 'Přepočtené koeficientem množství</t>
  </si>
  <si>
    <t>55</t>
  </si>
  <si>
    <t>776201811</t>
  </si>
  <si>
    <t>Demontáž lepených povlakových podlah bez podložky ručně</t>
  </si>
  <si>
    <t>709694964</t>
  </si>
  <si>
    <t>56</t>
  </si>
  <si>
    <t>776221111</t>
  </si>
  <si>
    <t>Lepení pásů z PVC standardním lepidlem</t>
  </si>
  <si>
    <t>1563239931</t>
  </si>
  <si>
    <t>57</t>
  </si>
  <si>
    <t>28412245</t>
  </si>
  <si>
    <t>krytina podlahová heterogenní š 1,5m tl 2mm</t>
  </si>
  <si>
    <t>-2074736880</t>
  </si>
  <si>
    <t>58</t>
  </si>
  <si>
    <t>776410811</t>
  </si>
  <si>
    <t>Odstranění soklíků a lišt pryžových nebo plastových</t>
  </si>
  <si>
    <t>488844552</t>
  </si>
  <si>
    <t>9,35*2+5,28*2-0,15*2+0,3*2*6-0,9 "102</t>
  </si>
  <si>
    <t>4,8*2+1,35*2+5,29*2-0,9 "103</t>
  </si>
  <si>
    <t>59</t>
  </si>
  <si>
    <t>776421111</t>
  </si>
  <si>
    <t>Montáž obvodových lišt lepením</t>
  </si>
  <si>
    <t>67874009</t>
  </si>
  <si>
    <t>28411003</t>
  </si>
  <si>
    <t>lišta soklová PVC 30x30mm</t>
  </si>
  <si>
    <t>529634526</t>
  </si>
  <si>
    <t>53,64*1,1 'Přepočtené koeficientem množství</t>
  </si>
  <si>
    <t>61</t>
  </si>
  <si>
    <t>998776201</t>
  </si>
  <si>
    <t>Přesun hmot procentní pro podlahy povlakové v objektech v do 6 m</t>
  </si>
  <si>
    <t>832910527</t>
  </si>
  <si>
    <t>62</t>
  </si>
  <si>
    <t>-1594626266</t>
  </si>
  <si>
    <t>(1,1*2+1,18*2)*2 "106</t>
  </si>
  <si>
    <t>63</t>
  </si>
  <si>
    <t>-573644897</t>
  </si>
  <si>
    <t>64</t>
  </si>
  <si>
    <t>-231870504</t>
  </si>
  <si>
    <t>60,6*1,1 'Přepočtené koeficientem množství</t>
  </si>
  <si>
    <t>65</t>
  </si>
  <si>
    <t>781037855</t>
  </si>
  <si>
    <t>66</t>
  </si>
  <si>
    <t>781494111</t>
  </si>
  <si>
    <t>Plastové profily rohové lepené flexibilním lepidlem</t>
  </si>
  <si>
    <t>291267577</t>
  </si>
  <si>
    <t>2*2</t>
  </si>
  <si>
    <t>67</t>
  </si>
  <si>
    <t>2131790879</t>
  </si>
  <si>
    <t>(2,58*2+2,8*2) "105</t>
  </si>
  <si>
    <t>(1,18*2+1,1*2) "106</t>
  </si>
  <si>
    <t>(1,24*2+0,92*2) "107</t>
  </si>
  <si>
    <t>(1,24*2+0,85*2) "108</t>
  </si>
  <si>
    <t>(1,24*2+0,85*2) "109</t>
  </si>
  <si>
    <t>(3,25*2+1,1*2) "110</t>
  </si>
  <si>
    <t>68</t>
  </si>
  <si>
    <t>23444743</t>
  </si>
  <si>
    <t>2*26</t>
  </si>
  <si>
    <t>36,7</t>
  </si>
  <si>
    <t>69</t>
  </si>
  <si>
    <t>-2102183297</t>
  </si>
  <si>
    <t>-999006318</t>
  </si>
  <si>
    <t>127,19 "strop</t>
  </si>
  <si>
    <t>71</t>
  </si>
  <si>
    <t>-1696675351</t>
  </si>
  <si>
    <t>72</t>
  </si>
  <si>
    <t>-2135691781</t>
  </si>
  <si>
    <t>127,19*1,05 'Přepočtené koeficientem množství</t>
  </si>
  <si>
    <t>73</t>
  </si>
  <si>
    <t>1342796041</t>
  </si>
  <si>
    <t>74</t>
  </si>
  <si>
    <t>-570722596</t>
  </si>
  <si>
    <t>30 - 2NP</t>
  </si>
  <si>
    <t xml:space="preserve">    775 - Podlahy skládané</t>
  </si>
  <si>
    <t>(4,75*2+3,78*2+3,33*2+1,18*2+1,75*2+1,54*2)*3,18 "201</t>
  </si>
  <si>
    <t>-0,8*2*3</t>
  </si>
  <si>
    <t>-1,17*0,8</t>
  </si>
  <si>
    <t>-1,17*1,05</t>
  </si>
  <si>
    <t>(5,43*2+4,75*2)*3,2 "202</t>
  </si>
  <si>
    <t>-0,8*2</t>
  </si>
  <si>
    <t>(4,65*2+5,43*2)*3,23 "203</t>
  </si>
  <si>
    <t>(3,83*2+3,26*2+0,82*4+0,15*2)*3,23 "204</t>
  </si>
  <si>
    <t>(5,485*2+4,65*2)*3,23 "205</t>
  </si>
  <si>
    <t>(4,75*2+4,1*2)*3,2 "206</t>
  </si>
  <si>
    <t>(1,12*2+3,23*2)*2,26 "207</t>
  </si>
  <si>
    <t>1,07*2,05*12</t>
  </si>
  <si>
    <t>1,17*1,05</t>
  </si>
  <si>
    <t>1,17*0,8</t>
  </si>
  <si>
    <t>0,6*0,8</t>
  </si>
  <si>
    <t>1845164708</t>
  </si>
  <si>
    <t>-1198623889</t>
  </si>
  <si>
    <t>0,8*2*8</t>
  </si>
  <si>
    <t>0,6*2</t>
  </si>
  <si>
    <t>129,94 "stropy</t>
  </si>
  <si>
    <t>2,628*9 'Přepočtené koeficientem množství</t>
  </si>
  <si>
    <t>-1297134985</t>
  </si>
  <si>
    <t>25,79+25,24+18,26+25,5+19,63+3,39 "202-207</t>
  </si>
  <si>
    <t>775</t>
  </si>
  <si>
    <t>Podlahy skládané</t>
  </si>
  <si>
    <t>775411810</t>
  </si>
  <si>
    <t>Demontáž soklíků nebo lišt dřevěných přibíjených do suti</t>
  </si>
  <si>
    <t>1362300854</t>
  </si>
  <si>
    <t>4,75*2+5,43*2-0,9 "202</t>
  </si>
  <si>
    <t>5,43*2+4,65*2-0,9 "203</t>
  </si>
  <si>
    <t>0,82*2+0,82*2+3,26*2+3,83*2-0,8*3 "204</t>
  </si>
  <si>
    <t>5,485*2+4,65*2-0,8 "205</t>
  </si>
  <si>
    <t>4,75*2+4,1*2-0,8 "206</t>
  </si>
  <si>
    <t>3,23*2+1,12*2-0,6 "207</t>
  </si>
  <si>
    <t>-342897772</t>
  </si>
  <si>
    <t>1555348781</t>
  </si>
  <si>
    <t>117,81*1,1 'Přepočtené koeficientem množství</t>
  </si>
  <si>
    <t>98,25*1,1 'Přepočtené koeficientem množství</t>
  </si>
  <si>
    <t>129,94*1,05 'Přepočtené koeficientem množství</t>
  </si>
  <si>
    <t>40 - Podkroví</t>
  </si>
  <si>
    <t xml:space="preserve">    3 - Svislé a kompletní konstrukce</t>
  </si>
  <si>
    <t xml:space="preserve">    4 - Vodorovné konstrukce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</si>
  <si>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</si>
  <si>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</si>
  <si>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</si>
  <si>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</si>
  <si>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Svislé a kompletní konstrukce</t>
  </si>
  <si>
    <t>311235151</t>
  </si>
  <si>
    <t>Zdivo jednovrstvé z cihel broušených do P10 na tenkovrstvou maltu tl 300 mm</t>
  </si>
  <si>
    <t>521248862</t>
  </si>
  <si>
    <t>17,05*2</t>
  </si>
  <si>
    <t>-1*2*4 "otvory</t>
  </si>
  <si>
    <t>-5,3*0,25*2 "věnec</t>
  </si>
  <si>
    <t>Vodorovné konstrukce</t>
  </si>
  <si>
    <t>417321515</t>
  </si>
  <si>
    <t>Ztužující pásy a věnce ze ŽB tř. C 25/30</t>
  </si>
  <si>
    <t>350810193</t>
  </si>
  <si>
    <t>5,3*0,25*0,3*2</t>
  </si>
  <si>
    <t>417351115</t>
  </si>
  <si>
    <t>Zřízení bednění ztužujících věnců</t>
  </si>
  <si>
    <t>-1076712445</t>
  </si>
  <si>
    <t>5,3*0,25*2*2</t>
  </si>
  <si>
    <t>417351116</t>
  </si>
  <si>
    <t>Odstranění bednění ztužujících věnců</t>
  </si>
  <si>
    <t>-844610404</t>
  </si>
  <si>
    <t>417361821</t>
  </si>
  <si>
    <t>Výztuž ztužujících pásů a věnců betonářskou ocelí 10 505</t>
  </si>
  <si>
    <t>-2099993090</t>
  </si>
  <si>
    <t>0,795*100/1000</t>
  </si>
  <si>
    <t>612321141</t>
  </si>
  <si>
    <t>Vápenocementová omítka štuková dvouvrstvá vnitřních stěn nanášená ručně</t>
  </si>
  <si>
    <t>-706649033</t>
  </si>
  <si>
    <t>17,05*2*2</t>
  </si>
  <si>
    <t>-1*2*4*2 "otvory</t>
  </si>
  <si>
    <t>-668818715</t>
  </si>
  <si>
    <t>0,78*1,6*10</t>
  </si>
  <si>
    <t>-1384603261</t>
  </si>
  <si>
    <t>29,5*0,15 "301</t>
  </si>
  <si>
    <t>58,62*0,15 "302,303</t>
  </si>
  <si>
    <t>55,62*0,15 "304,305</t>
  </si>
  <si>
    <t>-1147007203</t>
  </si>
  <si>
    <t>1732981762</t>
  </si>
  <si>
    <t>1689426280</t>
  </si>
  <si>
    <t>1588115224</t>
  </si>
  <si>
    <t>-1604100376</t>
  </si>
  <si>
    <t>2,594*9 'Přepočtené koeficientem množství</t>
  </si>
  <si>
    <t>-1177096812</t>
  </si>
  <si>
    <t>998018002</t>
  </si>
  <si>
    <t>Přesun hmot ruční pro budovy v přes 6 do 12 m</t>
  </si>
  <si>
    <t>156782056</t>
  </si>
  <si>
    <t>713</t>
  </si>
  <si>
    <t>Izolace tepelné</t>
  </si>
  <si>
    <t>713111121</t>
  </si>
  <si>
    <t>Montáž izolace tepelné spodem stropů s uchycením drátem rohoží, pásů, dílců, desek</t>
  </si>
  <si>
    <t>-904737589</t>
  </si>
  <si>
    <t>5,71*11,55 "vodorovné plochy</t>
  </si>
  <si>
    <t>(5,71+9,57)/2*2,3*2 "šikminy</t>
  </si>
  <si>
    <t>(11,55+15,2)/2*2,3*2</t>
  </si>
  <si>
    <t>-0,78*1,6*10</t>
  </si>
  <si>
    <t>63148011</t>
  </si>
  <si>
    <t>deska tepelně izolační minerální univerzální λ=0,038-0,039 tl 200mm</t>
  </si>
  <si>
    <t>-737294892</t>
  </si>
  <si>
    <t>150,14*1,1 'Přepočtené koeficientem množství</t>
  </si>
  <si>
    <t>713121111</t>
  </si>
  <si>
    <t>Montáž izolace tepelné podlah volně kladenými rohožemi, pásy, dílci, deskami 1 vrstva</t>
  </si>
  <si>
    <t>-1847319236</t>
  </si>
  <si>
    <t>12,69 "301</t>
  </si>
  <si>
    <t>63141432</t>
  </si>
  <si>
    <t>deska tepelně izolační minerální plovoucích podlah λ=0,033-0,035 tl 30mm</t>
  </si>
  <si>
    <t>-1981290815</t>
  </si>
  <si>
    <t>12,69*1,05 'Přepočtené koeficientem množství</t>
  </si>
  <si>
    <t>713131121</t>
  </si>
  <si>
    <t>Montáž izolace tepelné stěn přichycením dráty rohoží, pásů, dílců, desek</t>
  </si>
  <si>
    <t>-426344060</t>
  </si>
  <si>
    <t>(15,34*2+9,54*2)*1,1</t>
  </si>
  <si>
    <t>1131871723</t>
  </si>
  <si>
    <t>54,736*1,05 'Přepočtené koeficientem množství</t>
  </si>
  <si>
    <t>713191233</t>
  </si>
  <si>
    <t>Montáž izolace tepelné stěn a slopů překrytí fólií s přelepeným spojem</t>
  </si>
  <si>
    <t>910127604</t>
  </si>
  <si>
    <t>54,736+150,14</t>
  </si>
  <si>
    <t>28329030</t>
  </si>
  <si>
    <t>fólie kontaktní difuzně propustná pro doplňkovou hydroizolační vrstvu, monolitická třívrstvá PES/PP 150-160g/m2, integrovaná samolepící páska</t>
  </si>
  <si>
    <t>-795897494</t>
  </si>
  <si>
    <t>204,876*1,1 'Přepočtené koeficientem množství</t>
  </si>
  <si>
    <t>998713202</t>
  </si>
  <si>
    <t>Přesun hmot procentní pro izolace tepelné v objektech v přes 6 do 12 m</t>
  </si>
  <si>
    <t>-1590091700</t>
  </si>
  <si>
    <t>762332131</t>
  </si>
  <si>
    <t>Montáž vázaných kcí krovů pravidelných z hraněného řeziva průřezové pl do 120 cm2</t>
  </si>
  <si>
    <t>1238854930</t>
  </si>
  <si>
    <t>1,2*4 "vzpěra 10x10</t>
  </si>
  <si>
    <t>762332132</t>
  </si>
  <si>
    <t>Montáž vázaných kcí krovů pravidelných z hraněného řeziva průřezové pl přes 120 do 224 cm2</t>
  </si>
  <si>
    <t>510874467</t>
  </si>
  <si>
    <t>1,81*2 "sloupek 12x12</t>
  </si>
  <si>
    <t>762332133</t>
  </si>
  <si>
    <t>Montáž vázaných kcí krovů pravidelných z hraněného řeziva průřezové pl přes 224 do 288 cm2</t>
  </si>
  <si>
    <t>-1755623741</t>
  </si>
  <si>
    <t>3,5*2 "vaznice 16x18</t>
  </si>
  <si>
    <t>60512135</t>
  </si>
  <si>
    <t>hranol stavební řezivo průřezu do 288cm2 do dl 6m</t>
  </si>
  <si>
    <t>1887035152</t>
  </si>
  <si>
    <t>1,2*4*0,1*0,1 "vzpěra 10x10</t>
  </si>
  <si>
    <t>1,81*2*0,12*0,12 "sloupek 12x12</t>
  </si>
  <si>
    <t>3,5*2*0,16*0,18 "vaznice 16x18</t>
  </si>
  <si>
    <t>0,302*1,1 'Přepočtené koeficientem množství</t>
  </si>
  <si>
    <t>762341932</t>
  </si>
  <si>
    <t>Vyřezání části bednění střech z prken tl do 32 mm pl jednotlivě přes 1 do 4 m2</t>
  </si>
  <si>
    <t>959872263</t>
  </si>
  <si>
    <t>0,8*1,6*10</t>
  </si>
  <si>
    <t>762395000</t>
  </si>
  <si>
    <t>Spojovací prostředky krovů, bednění, laťování, nadstřešních konstrukcí</t>
  </si>
  <si>
    <t>-416428334</t>
  </si>
  <si>
    <t>762511294</t>
  </si>
  <si>
    <t>Podlahové kce podkladové dvouvrstvé z desek OSB tl 2x15 mm broušených na pero a drážku šroubovaných</t>
  </si>
  <si>
    <t>851196437</t>
  </si>
  <si>
    <t>19,4+12,69 "301</t>
  </si>
  <si>
    <t>58,62 "302,303</t>
  </si>
  <si>
    <t>55,62 "304,305</t>
  </si>
  <si>
    <t>2132329737</t>
  </si>
  <si>
    <t>-708518311</t>
  </si>
  <si>
    <t>133,64*0,03</t>
  </si>
  <si>
    <t>4,009*1,1 'Přepočtené koeficientem množství</t>
  </si>
  <si>
    <t>-112812327</t>
  </si>
  <si>
    <t>19,4 "301</t>
  </si>
  <si>
    <t>-1199425562</t>
  </si>
  <si>
    <t>-301265594</t>
  </si>
  <si>
    <t>240*0,1*0,08</t>
  </si>
  <si>
    <t>1,92*1,1 'Přepočtené koeficientem množství</t>
  </si>
  <si>
    <t>-280477647</t>
  </si>
  <si>
    <t>998762202</t>
  </si>
  <si>
    <t>Přesun hmot procentní pro kce tesařské v objektech v přes 6 do 12 m</t>
  </si>
  <si>
    <t>471187510</t>
  </si>
  <si>
    <t>763111323</t>
  </si>
  <si>
    <t>SDK příčka tl 100 mm profil CW+UW 75 desky 1xDF 12,5 s izolací EI 45 Rw do 49 dB</t>
  </si>
  <si>
    <t>-932432121</t>
  </si>
  <si>
    <t>(1,3+1,16)*1,6</t>
  </si>
  <si>
    <t>763111429</t>
  </si>
  <si>
    <t>SDK příčka tl 200 mm profil CW+UW 150 desky 2xDF 12,5 s izolací EI 90 Rw do 56 dB</t>
  </si>
  <si>
    <t>1200780903</t>
  </si>
  <si>
    <t>11,36+11,24</t>
  </si>
  <si>
    <t>763112328</t>
  </si>
  <si>
    <t>SDK příčka mezibytová tl 255 mm zdvojený profil CW+UW 100 desky 2xDF 12,5 s dvojitou izolací EI 90 Rw do 71 dB</t>
  </si>
  <si>
    <t>-604902815</t>
  </si>
  <si>
    <t>4,53*2</t>
  </si>
  <si>
    <t>763121441</t>
  </si>
  <si>
    <t>SDK stěna předsazená tl 65 mm profil CW+UW 50 deska 1xDF 15 s izolací EI 30</t>
  </si>
  <si>
    <t>-1215052857</t>
  </si>
  <si>
    <t>763131751</t>
  </si>
  <si>
    <t>Montáž parotěsné zábrany do SDK podhledu</t>
  </si>
  <si>
    <t>-1096753039</t>
  </si>
  <si>
    <t>28329276</t>
  </si>
  <si>
    <t>fólie PE vyztužená pro parotěsnou vrstvu (reakce na oheň - třída E) 140g/m2</t>
  </si>
  <si>
    <t>1453188253</t>
  </si>
  <si>
    <t>204,876*1,1235 'Přepočtené koeficientem množství</t>
  </si>
  <si>
    <t>763161522</t>
  </si>
  <si>
    <t>SDK podkroví deska 1xDF 15 TI 100 mm 15 kg/m3 REI 30 DP3 dvouvrstvá spodní kce profil CD+UD na krokvových nástavcích</t>
  </si>
  <si>
    <t>917898752</t>
  </si>
  <si>
    <t>763182411</t>
  </si>
  <si>
    <t>SDK opláštění obvodu střešního okna hl do 0,5 m</t>
  </si>
  <si>
    <t>-1228554305</t>
  </si>
  <si>
    <t>(0,78*2+1,6*2)*10</t>
  </si>
  <si>
    <t>998763201</t>
  </si>
  <si>
    <t>Přesun hmot procentní pro dřevostavby v objektech v přes 6 do 12 m</t>
  </si>
  <si>
    <t>1272282801</t>
  </si>
  <si>
    <t>764</t>
  </si>
  <si>
    <t>Konstrukce klempířské</t>
  </si>
  <si>
    <t>764001821</t>
  </si>
  <si>
    <t>Demontáž krytiny ze svitků nebo tabulí do suti</t>
  </si>
  <si>
    <t>-2106352325</t>
  </si>
  <si>
    <t>0,8*1,6*10 "otvory pro střešní okna</t>
  </si>
  <si>
    <t>766231113</t>
  </si>
  <si>
    <t>Montáž sklápěcích půdních schodů</t>
  </si>
  <si>
    <t>-848816322</t>
  </si>
  <si>
    <t>61233166</t>
  </si>
  <si>
    <t>schody půdní skládací protipožární dřevěné, pro výšku max. 280cm, 12 schodnic El 15, 120x70cm</t>
  </si>
  <si>
    <t>308019246</t>
  </si>
  <si>
    <t>766660182</t>
  </si>
  <si>
    <t>Montáž dveřních křídel otvíravých jednokřídlových š přes 0,8 m požárních do obložkové zárubně</t>
  </si>
  <si>
    <t>-1301324343</t>
  </si>
  <si>
    <t>61165340</t>
  </si>
  <si>
    <t>dveře jednokřídlé dřevotřískové protipožární EI (EW) 30 D3 povrch lakovaný plné 900x1970-2100mm</t>
  </si>
  <si>
    <t>-778158727</t>
  </si>
  <si>
    <t>766660728</t>
  </si>
  <si>
    <t>Montáž dveřního interiérového kování - zámku</t>
  </si>
  <si>
    <t>1146257502</t>
  </si>
  <si>
    <t>54964114</t>
  </si>
  <si>
    <t>vložka cylindrická</t>
  </si>
  <si>
    <t>-1054778897</t>
  </si>
  <si>
    <t>694097542</t>
  </si>
  <si>
    <t>1685189270</t>
  </si>
  <si>
    <t>766671006</t>
  </si>
  <si>
    <t>Montáž střešního okna do krytiny ploché 78 x 160 cm</t>
  </si>
  <si>
    <t>1035057841</t>
  </si>
  <si>
    <t>61124518</t>
  </si>
  <si>
    <t>okno střešní dřevěné kyvné, izolační trojsklo 78x160cm, Uw=1,0W/m2K Al oplechování</t>
  </si>
  <si>
    <t>-790392994</t>
  </si>
  <si>
    <t>61124235</t>
  </si>
  <si>
    <t>manžeta z parotěsné fólie pro střešní okno 78x160cm</t>
  </si>
  <si>
    <t>444116039</t>
  </si>
  <si>
    <t>61124368</t>
  </si>
  <si>
    <t>roleta celostínící vnitřní 78x160cm</t>
  </si>
  <si>
    <t>840326522</t>
  </si>
  <si>
    <t>61124062</t>
  </si>
  <si>
    <t>zateplovací sada střešních oken rám 78x160cm</t>
  </si>
  <si>
    <t>sada</t>
  </si>
  <si>
    <t>2124849417</t>
  </si>
  <si>
    <t>766682212</t>
  </si>
  <si>
    <t>Montáž zárubní obložkových protipožárních pro dveře jednokřídlové tl stěny přes 170 do 350 mm</t>
  </si>
  <si>
    <t>955311315</t>
  </si>
  <si>
    <t>61182319</t>
  </si>
  <si>
    <t>zárubeň jednokřídlá obložková s laminátovým povrchem a protipožární úpravou tl stěny 160-250mm rozměru 600-1100/1970, 2100mm</t>
  </si>
  <si>
    <t>195003952</t>
  </si>
  <si>
    <t>998766202</t>
  </si>
  <si>
    <t>Přesun hmot procentní pro kce truhlářské v objektech v přes 6 do 12 m</t>
  </si>
  <si>
    <t>-876132376</t>
  </si>
  <si>
    <t>767</t>
  </si>
  <si>
    <t>Konstrukce zámečnické</t>
  </si>
  <si>
    <t>767-1</t>
  </si>
  <si>
    <t>M+D vaznice 2x U16 dl.4,3 m</t>
  </si>
  <si>
    <t>kg</t>
  </si>
  <si>
    <t>1119099039</t>
  </si>
  <si>
    <t>4,3*2*2*17,4*1,05</t>
  </si>
  <si>
    <t>767-2</t>
  </si>
  <si>
    <t>M+D Zábradlí</t>
  </si>
  <si>
    <t>529703170</t>
  </si>
  <si>
    <t>1,8+1,2</t>
  </si>
  <si>
    <t>998767202</t>
  </si>
  <si>
    <t>Přesun hmot procentní pro zámečnické konstrukce v objektech v přes 6 do 12 m</t>
  </si>
  <si>
    <t>-1490926951</t>
  </si>
  <si>
    <t>321520479</t>
  </si>
  <si>
    <t>-201422694</t>
  </si>
  <si>
    <t>146,33*1,1 'Přepočtené koeficientem množství</t>
  </si>
  <si>
    <t>724512976</t>
  </si>
  <si>
    <t>-514451002</t>
  </si>
  <si>
    <t>564851269</t>
  </si>
  <si>
    <t>8,65*2+3,78+1,33-0,9*4 "301</t>
  </si>
  <si>
    <t>5,49*2+4,76*2-0,9 "302</t>
  </si>
  <si>
    <t>5,49*2+5,04*2-0,9 "303</t>
  </si>
  <si>
    <t>5,43*2+4,52*2-0,9 "304</t>
  </si>
  <si>
    <t>5,43*2+5,06*2-0,9 "305</t>
  </si>
  <si>
    <t>2022539588</t>
  </si>
  <si>
    <t>97,65*1,1 'Přepočtené koeficientem množství</t>
  </si>
  <si>
    <t>998776202</t>
  </si>
  <si>
    <t>Přesun hmot procentní pro podlahy povlakové v objektech v přes 6 do 12 m</t>
  </si>
  <si>
    <t>-514523495</t>
  </si>
  <si>
    <t>783</t>
  </si>
  <si>
    <t>Dokončovací práce - nátěry</t>
  </si>
  <si>
    <t>75</t>
  </si>
  <si>
    <t>783203020</t>
  </si>
  <si>
    <t>Provedení napouštěcího dvojnásobného nátěru tesařských konstrukcí nezabudovaných do konstrukce</t>
  </si>
  <si>
    <t>-1098938526</t>
  </si>
  <si>
    <t>1,2*4*0,1*4 "vzpěra 10x10</t>
  </si>
  <si>
    <t>1,81*2*0,12*4 "sloupek 12x12</t>
  </si>
  <si>
    <t>3,5*2*0,68 "vaznice 16x18</t>
  </si>
  <si>
    <t>76</t>
  </si>
  <si>
    <t>24626703</t>
  </si>
  <si>
    <t>hmota nátěrová syntetická s obsahem biocidů napouštěcí na dřevo</t>
  </si>
  <si>
    <t>litr</t>
  </si>
  <si>
    <t>1249256864</t>
  </si>
  <si>
    <t>8,418*0,18 'Přepočtené koeficientem množství</t>
  </si>
  <si>
    <t>77</t>
  </si>
  <si>
    <t>-1379448323</t>
  </si>
  <si>
    <t>78</t>
  </si>
  <si>
    <t>-761910851</t>
  </si>
  <si>
    <t>146,33*1,05 'Přepočtené koeficientem množství</t>
  </si>
  <si>
    <t>79</t>
  </si>
  <si>
    <t>-1584200966</t>
  </si>
  <si>
    <t>17,05*2*2 "omítka</t>
  </si>
  <si>
    <t>(1,3+1,16)*1,6 "SDK příčky</t>
  </si>
  <si>
    <t>(11,36+11,24)*2</t>
  </si>
  <si>
    <t>4,53*2*2</t>
  </si>
  <si>
    <t>(15,34*2+9,54*2)*1,1 "předsazená stěna</t>
  </si>
  <si>
    <t>1074761264</t>
  </si>
  <si>
    <t>50 - Odrenážování objektu + DK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</si>
  <si>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</si>
  <si>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</si>
  <si>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</si>
  <si>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</si>
  <si>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721 - Zdravotechnika - vnitřní kanalizace</t>
  </si>
  <si>
    <t>Zemní práce</t>
  </si>
  <si>
    <t>132212121</t>
  </si>
  <si>
    <t>Hloubení zapažených rýh šířky do 800 mm v soudržných horninách třídy těžitelnosti I skupiny 3 ručně</t>
  </si>
  <si>
    <t>2071848537</t>
  </si>
  <si>
    <t>2,01*18,07</t>
  </si>
  <si>
    <t>0,8*18,07</t>
  </si>
  <si>
    <t>1,4*10,85*2</t>
  </si>
  <si>
    <t>132254103</t>
  </si>
  <si>
    <t>Hloubení rýh zapažených š do 800 mm v hornině třídy těžitelnosti I skupiny 3 objem do 100 m3 strojně</t>
  </si>
  <si>
    <t>-288075530</t>
  </si>
  <si>
    <t>22*0,8*1,5</t>
  </si>
  <si>
    <t>133212811</t>
  </si>
  <si>
    <t>Hloubení nezapažených šachet v hornině třídy těžitelnosti I skupiny 3 plocha výkopu do 4 m2 ručně</t>
  </si>
  <si>
    <t>729100743</t>
  </si>
  <si>
    <t>1,5*1,5*3</t>
  </si>
  <si>
    <t>151101101</t>
  </si>
  <si>
    <t>Zřízení příložného pažení a rozepření stěn rýh hl do 2 m</t>
  </si>
  <si>
    <t>389010032</t>
  </si>
  <si>
    <t>22*1,5*2</t>
  </si>
  <si>
    <t>16,55*2,7</t>
  </si>
  <si>
    <t>16,55*1,4</t>
  </si>
  <si>
    <t>10,85*2*2,1</t>
  </si>
  <si>
    <t>151101111</t>
  </si>
  <si>
    <t>Odstranění příložného pažení a rozepření stěn rýh hl do 2 m</t>
  </si>
  <si>
    <t>-194653104</t>
  </si>
  <si>
    <t>151101201</t>
  </si>
  <si>
    <t>Zřízení příložného pažení stěn výkopu hl do 4 m</t>
  </si>
  <si>
    <t>-1658573821</t>
  </si>
  <si>
    <t>(1,5+1,5+0,8)*3</t>
  </si>
  <si>
    <t>151101211</t>
  </si>
  <si>
    <t>Odstranění příložného pažení stěn hl do 4 m</t>
  </si>
  <si>
    <t>-1419483456</t>
  </si>
  <si>
    <t>151101301</t>
  </si>
  <si>
    <t>Zřízení rozepření stěn při pažení příložném hl do 4 m</t>
  </si>
  <si>
    <t>330894636</t>
  </si>
  <si>
    <t>151101311</t>
  </si>
  <si>
    <t>Odstranění rozepření stěn při pažení příložném hl do 4 m</t>
  </si>
  <si>
    <t>-1464887304</t>
  </si>
  <si>
    <t>162211311</t>
  </si>
  <si>
    <t>Vodorovné přemístění výkopku z horniny třídy těžitelnosti I skupiny 1 až 3 stavebním kolečkem do 10 m</t>
  </si>
  <si>
    <t>-1544765133</t>
  </si>
  <si>
    <t>81,157+26,4+6,75</t>
  </si>
  <si>
    <t>162751117</t>
  </si>
  <si>
    <t>Vodorovné přemístění přes 9 000 do 10000 m výkopku/sypaniny z horniny třídy těžitelnosti I skupiny 1 až 3</t>
  </si>
  <si>
    <t>66954857</t>
  </si>
  <si>
    <t>171201231</t>
  </si>
  <si>
    <t>Poplatek za uložení zeminy a kamení na recyklační skládce (skládkovné) kód odpadu 17 05 04</t>
  </si>
  <si>
    <t>-1973670764</t>
  </si>
  <si>
    <t>114,307*2 'Přepočtené koeficientem množství</t>
  </si>
  <si>
    <t>171251201</t>
  </si>
  <si>
    <t>Uložení sypaniny na skládky nebo meziskládky</t>
  </si>
  <si>
    <t>627789785</t>
  </si>
  <si>
    <t>174101101</t>
  </si>
  <si>
    <t>Zásyp jam, šachet rýh nebo kolem objektů sypaninou se zhutněním</t>
  </si>
  <si>
    <t>236210718</t>
  </si>
  <si>
    <t>22*0,8*(1,5-0,1-0,3)</t>
  </si>
  <si>
    <t>-0,8*2,7</t>
  </si>
  <si>
    <t>58331200</t>
  </si>
  <si>
    <t>štěrkopísek netříděný</t>
  </si>
  <si>
    <t>214887088</t>
  </si>
  <si>
    <t>23,95*1,9 'Přepočtené koeficientem množství</t>
  </si>
  <si>
    <t>174111101</t>
  </si>
  <si>
    <t>Zásyp jam, šachet rýh nebo kolem objektů sypaninou se zhutněním ručně</t>
  </si>
  <si>
    <t>-1459426011</t>
  </si>
  <si>
    <t>-(16,5*2+0,3*4+10,85*2)*0,3*0,4</t>
  </si>
  <si>
    <t>-(16,5*2+0,3*4+10,85*2)*0,3*0,1</t>
  </si>
  <si>
    <t>1855425951</t>
  </si>
  <si>
    <t>72,772*2 'Přepočtené koeficientem množství</t>
  </si>
  <si>
    <t>175111101</t>
  </si>
  <si>
    <t>Obsypání potrubí ručně sypaninou bez prohození, uloženou do 3 m</t>
  </si>
  <si>
    <t>612384404</t>
  </si>
  <si>
    <t>22*0,8*0,3</t>
  </si>
  <si>
    <t>1589196663</t>
  </si>
  <si>
    <t>5,28*1,9 'Přepočtené koeficientem množství</t>
  </si>
  <si>
    <t>Zakládání</t>
  </si>
  <si>
    <t>211531111</t>
  </si>
  <si>
    <t>Výplň odvodňovacích žeber nebo trativodů kamenivem hrubým drceným frakce 16 až 63 mm</t>
  </si>
  <si>
    <t>1441888677</t>
  </si>
  <si>
    <t>(16,5*2+0,3*4+10,85*2)*0,3*0,4</t>
  </si>
  <si>
    <t>211971110</t>
  </si>
  <si>
    <t>Zřízení opláštění žeber nebo trativodů geotextilií v rýze nebo zářezu sklonu do 1:2</t>
  </si>
  <si>
    <t>1603448600</t>
  </si>
  <si>
    <t>(16,5*2+0,3*4+10,85*2)*(0,3*2+0,4*2)</t>
  </si>
  <si>
    <t>69311068</t>
  </si>
  <si>
    <t>geotextilie netkaná separační, ochranná, filtrační, drenážní PP 300g/m2</t>
  </si>
  <si>
    <t>1475538692</t>
  </si>
  <si>
    <t>78,26*1,15 'Přepočtené koeficientem množství</t>
  </si>
  <si>
    <t>212572121</t>
  </si>
  <si>
    <t>Lože pro trativody z kameniva drobného těženého</t>
  </si>
  <si>
    <t>-1912595668</t>
  </si>
  <si>
    <t>(16,5*2+0,3*4+10,85*2)*0,3*0,1</t>
  </si>
  <si>
    <t>212755214</t>
  </si>
  <si>
    <t>Trativody z drenážních trubek plastových flexibilních D 100 mm bez lože</t>
  </si>
  <si>
    <t>153012256</t>
  </si>
  <si>
    <t>16,5*2+0,3*4+10,85*2+0,3*4</t>
  </si>
  <si>
    <t>451572111</t>
  </si>
  <si>
    <t>Lože pod potrubí otevřený výkop z kameniva drobného těženého</t>
  </si>
  <si>
    <t>-569374270</t>
  </si>
  <si>
    <t>22*0,8*0,1</t>
  </si>
  <si>
    <t>Komunikace pozemní</t>
  </si>
  <si>
    <t>564251011</t>
  </si>
  <si>
    <t>Podklad nebo podsyp ze štěrkopísku ŠP plochy do 100 m2 tl 150 mm</t>
  </si>
  <si>
    <t>1093819606</t>
  </si>
  <si>
    <t>1,5*1,5</t>
  </si>
  <si>
    <t>622321111</t>
  </si>
  <si>
    <t>Vápenocementová omítka hrubá jednovrstvá zatřená vnějších stěn nanášená ručně</t>
  </si>
  <si>
    <t>-395895346</t>
  </si>
  <si>
    <t>629995101</t>
  </si>
  <si>
    <t>Očištění vnějších ploch tlakovou vodou</t>
  </si>
  <si>
    <t>-609382892</t>
  </si>
  <si>
    <t>Trubní vedení</t>
  </si>
  <si>
    <t>894812112</t>
  </si>
  <si>
    <t>Revizní a čistící šachta z PP šachtové dno DN 315/150 pravý nebo levý přítok</t>
  </si>
  <si>
    <t>1219470622</t>
  </si>
  <si>
    <t>894812131</t>
  </si>
  <si>
    <t>Revizní a čistící šachta z PP DN 315 šachtová roura korugovaná bez hrdla světlé hloubky 1250 mm</t>
  </si>
  <si>
    <t>188301371</t>
  </si>
  <si>
    <t>894812133</t>
  </si>
  <si>
    <t>Revizní a čistící šachta z PP DN 315 šachtová roura korugovaná bez hrdla světlé hloubky 3000 mm</t>
  </si>
  <si>
    <t>872561103</t>
  </si>
  <si>
    <t>894812149</t>
  </si>
  <si>
    <t>Příplatek k rourám revizní a čistící šachty z PP DN 315 za uříznutí šachtové roury</t>
  </si>
  <si>
    <t>2050011041</t>
  </si>
  <si>
    <t>894812151</t>
  </si>
  <si>
    <t>Revizní a čistící šachta z PP DN 315 poklop betonový s betonovým konusem pro třídu zatížení B125</t>
  </si>
  <si>
    <t>-1370508060</t>
  </si>
  <si>
    <t>894812501</t>
  </si>
  <si>
    <t>Revizní a čistící šachta z PP typ DN 1000/160 šachtové dno průtočné 90°</t>
  </si>
  <si>
    <t>-2144432224</t>
  </si>
  <si>
    <t>894812523</t>
  </si>
  <si>
    <t>Revizní a čistící šachta z PP DN 1000 šachtová roura korugovaná světlé hloubky 3600 mm</t>
  </si>
  <si>
    <t>-1002010283</t>
  </si>
  <si>
    <t>894812529</t>
  </si>
  <si>
    <t>Příplatek k rourám revizní a čistící šachty z PP DN 1000 za uříznutí šachtové skruže</t>
  </si>
  <si>
    <t>-1901275496</t>
  </si>
  <si>
    <t>894812542</t>
  </si>
  <si>
    <t>Revizní a čistící šachta z PP DN 1000 poklop litinový pro třídu zatížení B125 na betonovém prstenci</t>
  </si>
  <si>
    <t>-118738393</t>
  </si>
  <si>
    <t>1097612275</t>
  </si>
  <si>
    <t>711131101</t>
  </si>
  <si>
    <t>Provedení izolace proti zemní vlhkosti pásy na sucho vodorovné AIP nebo tkaninou</t>
  </si>
  <si>
    <t>-1916671242</t>
  </si>
  <si>
    <t>(16,55*2+10,85*2)*0,8</t>
  </si>
  <si>
    <t>69311172</t>
  </si>
  <si>
    <t>geotextilie PP s ÚV stabilizací 300g/m2</t>
  </si>
  <si>
    <t>553247824</t>
  </si>
  <si>
    <t>43,84*1,1 'Přepočtené koeficientem množství</t>
  </si>
  <si>
    <t>711132101</t>
  </si>
  <si>
    <t>Provedení izolace proti zemní vlhkosti pásy na sucho svislé AIP nebo tkaninou</t>
  </si>
  <si>
    <t>-1660960307</t>
  </si>
  <si>
    <t>16,55*1,8</t>
  </si>
  <si>
    <t>10,85*1,6*2</t>
  </si>
  <si>
    <t>16,55*0,8</t>
  </si>
  <si>
    <t>-807546445</t>
  </si>
  <si>
    <t>77,75*1,1 'Přepočtené koeficientem množství</t>
  </si>
  <si>
    <t>711161217</t>
  </si>
  <si>
    <t>Izolace proti zemní vlhkosti nopovou fólií svislá, nopek v 40,0 mm, tl do 2,0 mm</t>
  </si>
  <si>
    <t>-358170578</t>
  </si>
  <si>
    <t>1859633245</t>
  </si>
  <si>
    <t>721</t>
  </si>
  <si>
    <t>Zdravotechnika - vnitřní kanalizace</t>
  </si>
  <si>
    <t>721-1</t>
  </si>
  <si>
    <t>Zaústění do stávající šachty</t>
  </si>
  <si>
    <t>-632896311</t>
  </si>
  <si>
    <t>721173315</t>
  </si>
  <si>
    <t>Potrubí kanalizační z PVC SN 4 dešťové DN 110</t>
  </si>
  <si>
    <t>-250435839</t>
  </si>
  <si>
    <t>721173316</t>
  </si>
  <si>
    <t>Potrubí kanalizační z PVC SN 4 dešťové DN 125</t>
  </si>
  <si>
    <t>1069439193</t>
  </si>
  <si>
    <t>721242106</t>
  </si>
  <si>
    <t>Lapač střešních splavenin z PP se zápachovou klapkou a lapacím košem DN 125</t>
  </si>
  <si>
    <t>2088147611</t>
  </si>
  <si>
    <t>998721201</t>
  </si>
  <si>
    <t>Přesun hmot procentní pro vnitřní kanalizace v objektech v do 6 m</t>
  </si>
  <si>
    <t>447537991</t>
  </si>
  <si>
    <t>60 - Zateplení</t>
  </si>
  <si>
    <t xml:space="preserve">    741 - Elektroinstalace - silnoproud</t>
  </si>
  <si>
    <t>622143001</t>
  </si>
  <si>
    <t>Montáž omítkových plastových nebo pozinkovaných soklových profilů</t>
  </si>
  <si>
    <t>-1155362658</t>
  </si>
  <si>
    <t>16,54*2+10,85*2</t>
  </si>
  <si>
    <t>55343010</t>
  </si>
  <si>
    <t>profil soklový Pz+PVC pro vnější omítky tl 14mm</t>
  </si>
  <si>
    <t>-16354115</t>
  </si>
  <si>
    <t>622143003</t>
  </si>
  <si>
    <t>Montáž omítkových plastových nebo pozinkovaných rohových profilů s tkaninou</t>
  </si>
  <si>
    <t>1547415658</t>
  </si>
  <si>
    <t>10*2+8,35*4</t>
  </si>
  <si>
    <t>(0,78+1,2*2)*2</t>
  </si>
  <si>
    <t>1+1,2*2</t>
  </si>
  <si>
    <t>1,07+2,05*2</t>
  </si>
  <si>
    <t>0,9+2,05*2</t>
  </si>
  <si>
    <t>1+1,15*2</t>
  </si>
  <si>
    <t>1,35+0,94*2</t>
  </si>
  <si>
    <t>(1,07+1,94*2)*3</t>
  </si>
  <si>
    <t>(1,17+0,94*2)*2</t>
  </si>
  <si>
    <t>0,6+0,8*2</t>
  </si>
  <si>
    <t>1,07+1,05*2</t>
  </si>
  <si>
    <t>1,17+0,8*2</t>
  </si>
  <si>
    <t>0,6+0,9*2</t>
  </si>
  <si>
    <t>1,07+0,7*2</t>
  </si>
  <si>
    <t>(1,07+1,94*2)*2</t>
  </si>
  <si>
    <t>(1,07+2,05*2)*2</t>
  </si>
  <si>
    <t>(1,07+1,94*2)*4</t>
  </si>
  <si>
    <t>1,65+3,27*2</t>
  </si>
  <si>
    <t>(1,07+2,05*2)*5</t>
  </si>
  <si>
    <t>55343025</t>
  </si>
  <si>
    <t>profil rohový Pz+PVC pro vnější omítky tl 7mm</t>
  </si>
  <si>
    <t>2088050536</t>
  </si>
  <si>
    <t>213,31*1,05 'Přepočtené koeficientem množství</t>
  </si>
  <si>
    <t>622143004</t>
  </si>
  <si>
    <t>Montáž omítkových samolepících začišťovacích profilů pro spojení s okenním rámem</t>
  </si>
  <si>
    <t>2135253934</t>
  </si>
  <si>
    <t>28342200</t>
  </si>
  <si>
    <t>profil začišťovací PVC 6mm</t>
  </si>
  <si>
    <t>-866613107</t>
  </si>
  <si>
    <t>159,91*1,05 'Přepočtené koeficientem množství</t>
  </si>
  <si>
    <t>622151021</t>
  </si>
  <si>
    <t>Penetrační akrylátový nátěr vnějších mozaikových tenkovrstvých omítek stěn</t>
  </si>
  <si>
    <t>-2003138192</t>
  </si>
  <si>
    <t>113,418+346,696</t>
  </si>
  <si>
    <t>622211031</t>
  </si>
  <si>
    <t>Montáž kontaktního zateplení vnějších stěn lepením a mechanickým kotvením polystyrénových desek do betonu a zdiva tl přes 120 do 160 mm</t>
  </si>
  <si>
    <t>-2125459217</t>
  </si>
  <si>
    <t>42,25 "jih - sokl</t>
  </si>
  <si>
    <t>-0,78*1,2*2</t>
  </si>
  <si>
    <t>-1*1,2</t>
  </si>
  <si>
    <t>-1,07*2,05</t>
  </si>
  <si>
    <t>-0,9*2,05</t>
  </si>
  <si>
    <t>24,58 "východ - sokl</t>
  </si>
  <si>
    <t>24,58 "západ - sokl</t>
  </si>
  <si>
    <t>-1*1,15</t>
  </si>
  <si>
    <t>23,6 "sever - sokl</t>
  </si>
  <si>
    <t>-1,35*0,94</t>
  </si>
  <si>
    <t>28376021</t>
  </si>
  <si>
    <t>deska perimetrická fasádní soklová 150kPa λ=0,035 tl 160mm</t>
  </si>
  <si>
    <t>119766986</t>
  </si>
  <si>
    <t>105,48*1,05 'Přepočtené koeficientem množství</t>
  </si>
  <si>
    <t>622221131</t>
  </si>
  <si>
    <t>Montáž kontaktního zateplení vnějších stěn lepením a mechanickým kotvením desek z minerální vlny s kolmou orientací do zdiva a betonu tl přes 120 do 160 mm</t>
  </si>
  <si>
    <t>-562446231</t>
  </si>
  <si>
    <t>63151533</t>
  </si>
  <si>
    <t>deska tepelně izolační minerální kontaktních fasád kolmé vlákno λ=0,040-0,041 tl 160mm</t>
  </si>
  <si>
    <t>-1079660600</t>
  </si>
  <si>
    <t>622325102</t>
  </si>
  <si>
    <t>Oprava vnější vápenocementové hladké omítky složitosti 1 stěn v rozsahu přes 10 do 30 %</t>
  </si>
  <si>
    <t>-74893073</t>
  </si>
  <si>
    <t>124,18 "jih</t>
  </si>
  <si>
    <t>-1,07*1,94*3</t>
  </si>
  <si>
    <t>-1,17*0,94*2</t>
  </si>
  <si>
    <t>-0,6*0,8</t>
  </si>
  <si>
    <t>-1,07*2,05*3</t>
  </si>
  <si>
    <t>-1,07*1,05</t>
  </si>
  <si>
    <t>-0,6*0,9</t>
  </si>
  <si>
    <t>-1,07*0,7</t>
  </si>
  <si>
    <t>73,02 "východ</t>
  </si>
  <si>
    <t>-1,07*1,94*2</t>
  </si>
  <si>
    <t>-1,07*2,05*2</t>
  </si>
  <si>
    <t>73,02 "západ</t>
  </si>
  <si>
    <t>112,44+6,9*0,22*2 "sever</t>
  </si>
  <si>
    <t>-1,65*3,27</t>
  </si>
  <si>
    <t>-1,07*2,05*5</t>
  </si>
  <si>
    <t>622511112</t>
  </si>
  <si>
    <t>Tenkovrstvá akrylátová mozaiková střednězrnná omítka vnějších stěn</t>
  </si>
  <si>
    <t>-1725644548</t>
  </si>
  <si>
    <t>(0,78*2+1,2*2*2+1+1,2*2+1,07+2,05*2+0,9+2,05*2)*0,3</t>
  </si>
  <si>
    <t>(1+1,15*2)*0,3</t>
  </si>
  <si>
    <t>(1,35+0,94*2)*0,3</t>
  </si>
  <si>
    <t>622531032</t>
  </si>
  <si>
    <t>Tenkovrstvá silikonová zrnitá omítka zrnitost 3,0 mm vnějších stěn</t>
  </si>
  <si>
    <t>1278962772</t>
  </si>
  <si>
    <t>(1,07*2+1,94*2*2+1,07*2+2,05*2*2)*0,3</t>
  </si>
  <si>
    <t>(1,07*2+1,94*2*4+1,65+3,27*2+1,07*5+2,05*2*5)*0,3</t>
  </si>
  <si>
    <t>622539999</t>
  </si>
  <si>
    <t>Příplatek za provedení původní profilace fasády</t>
  </si>
  <si>
    <t>-540337341</t>
  </si>
  <si>
    <t>629991011</t>
  </si>
  <si>
    <t>Zakrytí výplní otvorů a svislých ploch fólií přilepenou lepící páskou</t>
  </si>
  <si>
    <t>-1996044496</t>
  </si>
  <si>
    <t>1,07*2,05</t>
  </si>
  <si>
    <t>0,9*2,05</t>
  </si>
  <si>
    <t>1,35*0,94</t>
  </si>
  <si>
    <t>1,07*1,94*3</t>
  </si>
  <si>
    <t>1,17*0,94*2</t>
  </si>
  <si>
    <t>1,07*2,05*3</t>
  </si>
  <si>
    <t>1,07*1,05</t>
  </si>
  <si>
    <t>0,6*0,9</t>
  </si>
  <si>
    <t>1,07*0,7</t>
  </si>
  <si>
    <t>1,07*1,94*2</t>
  </si>
  <si>
    <t>1,07*2,05*2</t>
  </si>
  <si>
    <t>1,07*1,94*4</t>
  </si>
  <si>
    <t>1,65*3,27</t>
  </si>
  <si>
    <t>1,07*2,05*5</t>
  </si>
  <si>
    <t>1997015975</t>
  </si>
  <si>
    <t>62299-1</t>
  </si>
  <si>
    <t>M+D dekorační prvek fasády římsa</t>
  </si>
  <si>
    <t>-1389396164</t>
  </si>
  <si>
    <t>16,54*4+10,85*3*2</t>
  </si>
  <si>
    <t>62299-2</t>
  </si>
  <si>
    <t>M+D dekorační prvek fasady - nadokekní římsa</t>
  </si>
  <si>
    <t>-24303694</t>
  </si>
  <si>
    <t>1,72*(3+3+5)</t>
  </si>
  <si>
    <t>941211111</t>
  </si>
  <si>
    <t>Montáž lešení řadového rámového lehkého zatížení do 200 kg/m2 š od 0,6 do 0,9 m v do 10 m</t>
  </si>
  <si>
    <t>-1738243267</t>
  </si>
  <si>
    <t>18,55*10</t>
  </si>
  <si>
    <t>18,55*8,25</t>
  </si>
  <si>
    <t>97,16*2</t>
  </si>
  <si>
    <t>941211211</t>
  </si>
  <si>
    <t>Příplatek k lešení řadovému rámovému lehkému š 0,9 m v přes 10 do 25 m za první a ZKD den použití</t>
  </si>
  <si>
    <t>1994154004</t>
  </si>
  <si>
    <t>532,858*90 'Přepočtené koeficientem množství</t>
  </si>
  <si>
    <t>941211811</t>
  </si>
  <si>
    <t>Demontáž lešení řadového rámového lehkého zatížení do 200 kg/m2 š od 0,6 do 0,9 m v do 10 m</t>
  </si>
  <si>
    <t>2059115534</t>
  </si>
  <si>
    <t>944611111</t>
  </si>
  <si>
    <t>Montáž ochranné plachty z textilie z umělých vláken</t>
  </si>
  <si>
    <t>135798559</t>
  </si>
  <si>
    <t>944611211</t>
  </si>
  <si>
    <t>Příplatek k ochranné plachtě za první a ZKD den použití</t>
  </si>
  <si>
    <t>795971953</t>
  </si>
  <si>
    <t>944611811</t>
  </si>
  <si>
    <t>Demontáž ochranné plachty z textilie z umělých vláken</t>
  </si>
  <si>
    <t>664910903</t>
  </si>
  <si>
    <t>944711111</t>
  </si>
  <si>
    <t>Montáž záchytné stříšky š do 1,5 m</t>
  </si>
  <si>
    <t>-410198414</t>
  </si>
  <si>
    <t>944711211</t>
  </si>
  <si>
    <t>Příplatek k záchytné stříšce š přes do 1,5 m za první a ZKD den použití</t>
  </si>
  <si>
    <t>-1488440657</t>
  </si>
  <si>
    <t>6*90 'Přepočtené koeficientem množství</t>
  </si>
  <si>
    <t>944711811</t>
  </si>
  <si>
    <t>Demontáž záchytné stříšky š přes do 1,5 m</t>
  </si>
  <si>
    <t>64276876</t>
  </si>
  <si>
    <t>966032921</t>
  </si>
  <si>
    <t>Odsekání říms podokenních nebo přesokenních předsazených přes 80 mm</t>
  </si>
  <si>
    <t>1507922720</t>
  </si>
  <si>
    <t>978019331</t>
  </si>
  <si>
    <t>Otlučení (osekání) vnější vápenné nebo vápenocementové omítky stupně členitosti 3 až 5 v rozsahu přes 10 do 20 %</t>
  </si>
  <si>
    <t>-831996099</t>
  </si>
  <si>
    <t>-1816083333</t>
  </si>
  <si>
    <t>1581270005</t>
  </si>
  <si>
    <t>11,223*9 'Přepočtené koeficientem množství</t>
  </si>
  <si>
    <t>997013869</t>
  </si>
  <si>
    <t>Poplatek za uložení stavebního odpadu na recyklační skládce (skládkovné) ze směsí betonu, cihel a keramických výrobků kód odpadu 17 01 07</t>
  </si>
  <si>
    <t>57716342</t>
  </si>
  <si>
    <t>998017002</t>
  </si>
  <si>
    <t>Přesun hmot s omezením mechanizace pro budovy v přes 6 do 12 m</t>
  </si>
  <si>
    <t>205038600</t>
  </si>
  <si>
    <t>741</t>
  </si>
  <si>
    <t>Elektroinstalace - silnoproud</t>
  </si>
  <si>
    <t>741-1</t>
  </si>
  <si>
    <t>Ochrana venkovního vedení elektrického vedení</t>
  </si>
  <si>
    <t>---</t>
  </si>
  <si>
    <t>965238584</t>
  </si>
  <si>
    <t>741-2</t>
  </si>
  <si>
    <t>Úprava zvonkového tabla</t>
  </si>
  <si>
    <t>338179185</t>
  </si>
  <si>
    <t>764002851</t>
  </si>
  <si>
    <t>Demontáž oplechování parapetů do suti</t>
  </si>
  <si>
    <t>-2024405234</t>
  </si>
  <si>
    <t>1,07*(11+12)</t>
  </si>
  <si>
    <t>1,17*4</t>
  </si>
  <si>
    <t>0,78*2</t>
  </si>
  <si>
    <t>1*2</t>
  </si>
  <si>
    <t>764002861</t>
  </si>
  <si>
    <t>Demontáž oplechování říms a ozdobných prvků do suti</t>
  </si>
  <si>
    <t>-2063790822</t>
  </si>
  <si>
    <t>764004801</t>
  </si>
  <si>
    <t>Demontáž podokapního žlabu do suti</t>
  </si>
  <si>
    <t>-529451112</t>
  </si>
  <si>
    <t>11,75*2+17,36*2</t>
  </si>
  <si>
    <t>764004861</t>
  </si>
  <si>
    <t>Demontáž svodu do suti</t>
  </si>
  <si>
    <t>1927076249</t>
  </si>
  <si>
    <t>764246305</t>
  </si>
  <si>
    <t>Oplechování parapetů rovných mechanicky kotvené z TiZn lesklého plechu rš 400 mm</t>
  </si>
  <si>
    <t>660889319</t>
  </si>
  <si>
    <t>764248305</t>
  </si>
  <si>
    <t>Oplechování římsy rovné mechanicky kotvené z TiZn lesklého plechu rš 400 mm</t>
  </si>
  <si>
    <t>1857949658</t>
  </si>
  <si>
    <t>764501103</t>
  </si>
  <si>
    <t>Montáž žlabu podokapního půlkulatého</t>
  </si>
  <si>
    <t>1995147491</t>
  </si>
  <si>
    <t>764501108</t>
  </si>
  <si>
    <t>Montáž kotlíku oválného (trychtýřového) pro podokapní žlab</t>
  </si>
  <si>
    <t>-637181311</t>
  </si>
  <si>
    <t>764508131</t>
  </si>
  <si>
    <t>Montáž kruhového svodu</t>
  </si>
  <si>
    <t>-1478331139</t>
  </si>
  <si>
    <t>10*2+8,5*2</t>
  </si>
  <si>
    <t>998764202</t>
  </si>
  <si>
    <t>Přesun hmot procentní pro konstrukce klempířské v objektech v přes 6 do 12 m</t>
  </si>
  <si>
    <t>1788464855</t>
  </si>
  <si>
    <t>767-1.1</t>
  </si>
  <si>
    <t>Dmtž + zpětná montáž držáků vlajek</t>
  </si>
  <si>
    <t>118128572</t>
  </si>
  <si>
    <t>767-1.2</t>
  </si>
  <si>
    <t>Dmtž a zpětná montáž cedulí (statní znak, ZUŠ)</t>
  </si>
  <si>
    <t>443853143</t>
  </si>
  <si>
    <t>767-1.3</t>
  </si>
  <si>
    <t>Posunutí a úprava HUP a E</t>
  </si>
  <si>
    <t>-1013354798</t>
  </si>
  <si>
    <t>1626610420</t>
  </si>
  <si>
    <t>70 - ZTI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</si>
  <si>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</si>
  <si>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</si>
  <si>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</si>
  <si>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132212131</t>
  </si>
  <si>
    <t>Hloubení nezapažených rýh šířky do 800 mm v soudržných horninách třídy těžitelnosti I skupiny 3 ručně</t>
  </si>
  <si>
    <t>-1232994722</t>
  </si>
  <si>
    <t>9*0,5*0,6</t>
  </si>
  <si>
    <t>174111102</t>
  </si>
  <si>
    <t>Zásyp v uzavřených prostorech sypaninou se zhutněním ručně</t>
  </si>
  <si>
    <t>-1140892362</t>
  </si>
  <si>
    <t>346244361</t>
  </si>
  <si>
    <t>Zazdívka o tl 65 mm rýh, nik nebo kapes z cihel pálených</t>
  </si>
  <si>
    <t>1989339472</t>
  </si>
  <si>
    <t>23*0,15</t>
  </si>
  <si>
    <t>612135101</t>
  </si>
  <si>
    <t>Hrubá výplň rýh ve stěnách maltou jakékoli šířky rýhy</t>
  </si>
  <si>
    <t>431684790</t>
  </si>
  <si>
    <t>30*0,07</t>
  </si>
  <si>
    <t>15*0,07</t>
  </si>
  <si>
    <t>5*0,1</t>
  </si>
  <si>
    <t>80*0,07</t>
  </si>
  <si>
    <t>631312131</t>
  </si>
  <si>
    <t>Doplnění dosavadních mazanin betonem prostým plochy do 4 m2 tloušťky přes 80 mm</t>
  </si>
  <si>
    <t>563159327</t>
  </si>
  <si>
    <t>965042131</t>
  </si>
  <si>
    <t>Bourání podkladů pod dlažby nebo mazanin betonových nebo z litého asfaltu tl do 100 mm pl do 4 m2</t>
  </si>
  <si>
    <t>1655802322</t>
  </si>
  <si>
    <t>9*0,5*0,2</t>
  </si>
  <si>
    <t>972044251</t>
  </si>
  <si>
    <t>Vybourání otvorů ve stropech nebo klenbách z dutých tvárnic pl do 0,09 m2 tl přes 100 mm</t>
  </si>
  <si>
    <t>-1067331913</t>
  </si>
  <si>
    <t>974031132</t>
  </si>
  <si>
    <t>Vysekání rýh ve zdivu cihelném hl do 50 mm š do 70 mm</t>
  </si>
  <si>
    <t>-2062444925</t>
  </si>
  <si>
    <t>30+50+10</t>
  </si>
  <si>
    <t>974031142</t>
  </si>
  <si>
    <t>Vysekání rýh ve zdivu cihelném hl do 70 mm š do 70 mm</t>
  </si>
  <si>
    <t>-286250147</t>
  </si>
  <si>
    <t>974031153</t>
  </si>
  <si>
    <t>Vysekání rýh ve zdivu cihelném hl do 100 mm š do 100 mm</t>
  </si>
  <si>
    <t>-990657780</t>
  </si>
  <si>
    <t>974031164</t>
  </si>
  <si>
    <t>Vysekání rýh ve zdivu cihelném hl do 150 mm š do 150 mm</t>
  </si>
  <si>
    <t>-327307256</t>
  </si>
  <si>
    <t>708960362</t>
  </si>
  <si>
    <t>499602037</t>
  </si>
  <si>
    <t>4,249*9 'Přepočtené koeficientem množství</t>
  </si>
  <si>
    <t>1326538904</t>
  </si>
  <si>
    <t>721173402</t>
  </si>
  <si>
    <t>Potrubí kanalizační z PVC SN 4 svodné DN 125</t>
  </si>
  <si>
    <t>241519897</t>
  </si>
  <si>
    <t>721174005</t>
  </si>
  <si>
    <t>Potrubí kanalizační z PP svodné DN 110</t>
  </si>
  <si>
    <t>-1861997804</t>
  </si>
  <si>
    <t>721174025</t>
  </si>
  <si>
    <t>Potrubí kanalizační z PP odpadní DN 110</t>
  </si>
  <si>
    <t>67901870</t>
  </si>
  <si>
    <t>721174042</t>
  </si>
  <si>
    <t>Potrubí kanalizační z PP připojovací DN 40</t>
  </si>
  <si>
    <t>174686599</t>
  </si>
  <si>
    <t>721174043</t>
  </si>
  <si>
    <t>Potrubí kanalizační z PP připojovací DN 50</t>
  </si>
  <si>
    <t>1979309718</t>
  </si>
  <si>
    <t>721174045</t>
  </si>
  <si>
    <t>Potrubí kanalizační z PP připojovací DN 110</t>
  </si>
  <si>
    <t>-1774996867</t>
  </si>
  <si>
    <t>721194104</t>
  </si>
  <si>
    <t>Vyvedení a upevnění odpadních výpustek DN 40</t>
  </si>
  <si>
    <t>-1339498634</t>
  </si>
  <si>
    <t>721194105</t>
  </si>
  <si>
    <t>Vyvedení a upevnění odpadních výpustek DN 50</t>
  </si>
  <si>
    <t>-156092158</t>
  </si>
  <si>
    <t>721194109</t>
  </si>
  <si>
    <t>Vyvedení a upevnění odpadních výpustek DN 110</t>
  </si>
  <si>
    <t>1494007045</t>
  </si>
  <si>
    <t>721290111</t>
  </si>
  <si>
    <t>Zkouška těsnosti potrubí kanalizace vodou DN do 125</t>
  </si>
  <si>
    <t>-538880450</t>
  </si>
  <si>
    <t>998721202</t>
  </si>
  <si>
    <t>Přesun hmot procentní pro vnitřní kanalizace v objektech v přes 6 do 12 m</t>
  </si>
  <si>
    <t>-867920793</t>
  </si>
  <si>
    <t>722</t>
  </si>
  <si>
    <t>Zdravotechnika - vnitřní vodovod</t>
  </si>
  <si>
    <t>722130233</t>
  </si>
  <si>
    <t>Potrubí vodovodní ocelové závitové pozinkované svařované běžné DN 25</t>
  </si>
  <si>
    <t>453789370</t>
  </si>
  <si>
    <t>722174002</t>
  </si>
  <si>
    <t>Potrubí vodovodní plastové PPR svar polyfúze PN 16 D 20x2,8 mm</t>
  </si>
  <si>
    <t>-54234364</t>
  </si>
  <si>
    <t>722174003</t>
  </si>
  <si>
    <t>Potrubí vodovodní plastové PPR svar polyfúze PN 16 D 25x3,5 mm</t>
  </si>
  <si>
    <t>-867113299</t>
  </si>
  <si>
    <t>722181212</t>
  </si>
  <si>
    <t>Ochrana vodovodního potrubí přilepenými termoizolačními trubicemi z PE tl do 6 mm DN přes 22 do 32 mm</t>
  </si>
  <si>
    <t>-839076435</t>
  </si>
  <si>
    <t>722181241</t>
  </si>
  <si>
    <t>Ochrana vodovodního potrubí přilepenými termoizolačními trubicemi z PE tl přes 13 do 20 mm DN do 22 mm</t>
  </si>
  <si>
    <t>-1984417924</t>
  </si>
  <si>
    <t>722181242</t>
  </si>
  <si>
    <t>Ochrana vodovodního potrubí přilepenými termoizolačními trubicemi z PE tl přes 13 do 20 mm DN přes 22 do 45 mm</t>
  </si>
  <si>
    <t>-1600797685</t>
  </si>
  <si>
    <t>722190401</t>
  </si>
  <si>
    <t>Vyvedení a upevnění výpustku DN do 25</t>
  </si>
  <si>
    <t>-946784770</t>
  </si>
  <si>
    <t>722221135</t>
  </si>
  <si>
    <t>Ventil výtokový G 3/4" s jedním závitem</t>
  </si>
  <si>
    <t>-615425698</t>
  </si>
  <si>
    <t>722231074</t>
  </si>
  <si>
    <t>Ventil zpětný mosazný G 1" PN 10 do 110°C se dvěma závity</t>
  </si>
  <si>
    <t>461287572</t>
  </si>
  <si>
    <t>722231203</t>
  </si>
  <si>
    <t>Ventil redukční mosazný G 1" PN 6 do 25°C s 2x vnitřním závitem bez manometru</t>
  </si>
  <si>
    <t>406346837</t>
  </si>
  <si>
    <t>722232045</t>
  </si>
  <si>
    <t>Kohout kulový přímý G 1" PN 42 do 185°C vnitřní závit</t>
  </si>
  <si>
    <t>-1179748221</t>
  </si>
  <si>
    <t>722234265</t>
  </si>
  <si>
    <t>Filtr mosazný G 1" PN 20 do 80°C s 2x vnitřním závitem</t>
  </si>
  <si>
    <t>1852834660</t>
  </si>
  <si>
    <t>722250133</t>
  </si>
  <si>
    <t>Hydrantový systém s tvarově stálou hadicí D 25 x 30 m celoplechový</t>
  </si>
  <si>
    <t>24175193</t>
  </si>
  <si>
    <t>722270102</t>
  </si>
  <si>
    <t>Sestava vodoměrová závitová G 1"</t>
  </si>
  <si>
    <t>-76115298</t>
  </si>
  <si>
    <t>722290226</t>
  </si>
  <si>
    <t>Zkouška těsnosti vodovodního potrubí závitového DN do 50</t>
  </si>
  <si>
    <t>-628401162</t>
  </si>
  <si>
    <t>722290234</t>
  </si>
  <si>
    <t>Proplach a dezinfekce vodovodního potrubí DN do 80</t>
  </si>
  <si>
    <t>-158754652</t>
  </si>
  <si>
    <t>998722202</t>
  </si>
  <si>
    <t>Přesun hmot procentní pro vnitřní vodovod v objektech v přes 6 do 12 m</t>
  </si>
  <si>
    <t>164259498</t>
  </si>
  <si>
    <t>725</t>
  </si>
  <si>
    <t>Zdravotechnika - zařizovací předměty</t>
  </si>
  <si>
    <t>725112022</t>
  </si>
  <si>
    <t>Klozet keramický závěsný na nosné stěny s hlubokým splachováním odpad vodorovný</t>
  </si>
  <si>
    <t>1811903517</t>
  </si>
  <si>
    <t>725112022-1</t>
  </si>
  <si>
    <t>1560603189</t>
  </si>
  <si>
    <t>1 "WC s bidetovým prkénkem</t>
  </si>
  <si>
    <t>725211602</t>
  </si>
  <si>
    <t>Umyvadlo keramické bílé šířky 550 mm bez krytu na sifon připevněné na stěnu šrouby</t>
  </si>
  <si>
    <t>-1439969405</t>
  </si>
  <si>
    <t>725211701</t>
  </si>
  <si>
    <t>Umývátko keramické bílé stěnové šířky 400 mm připevněné na stěnu šrouby</t>
  </si>
  <si>
    <t>1525374181</t>
  </si>
  <si>
    <t>725311121</t>
  </si>
  <si>
    <t>Dřez jednoduchý nerezový se zápachovou uzávěrkou s odkapávací plochou 560x480 mm a miskou</t>
  </si>
  <si>
    <t>-1573548037</t>
  </si>
  <si>
    <t>725311131</t>
  </si>
  <si>
    <t>Dřez dvojitý nerezový se zápachovou uzávěrkou nástavný 900x600 mm</t>
  </si>
  <si>
    <t>797545599</t>
  </si>
  <si>
    <t>725339111</t>
  </si>
  <si>
    <t>Montáž výlevky</t>
  </si>
  <si>
    <t>454095183</t>
  </si>
  <si>
    <t>64271101-1</t>
  </si>
  <si>
    <t>výlevka keramická bílá</t>
  </si>
  <si>
    <t>570722277</t>
  </si>
  <si>
    <t>1 "umyvadlová výlevka v podkroví</t>
  </si>
  <si>
    <t>725531101</t>
  </si>
  <si>
    <t>Elektrický ohřívač zásobníkový přepadový beztlakový 5 l / 2 kW</t>
  </si>
  <si>
    <t>2057112829</t>
  </si>
  <si>
    <t>725813111</t>
  </si>
  <si>
    <t>Ventil rohový bez připojovací trubičky nebo flexi hadičky G 1/2"</t>
  </si>
  <si>
    <t>-1712505288</t>
  </si>
  <si>
    <t>725821312</t>
  </si>
  <si>
    <t>Baterie dřezová nástěnná páková s otáčivým kulatým ústím a délkou ramínka 300 mm</t>
  </si>
  <si>
    <t>1635801301</t>
  </si>
  <si>
    <t>2 "baterie umožňující natočení vody do kýble</t>
  </si>
  <si>
    <t>725821325</t>
  </si>
  <si>
    <t>Baterie dřezová stojánková páková s otáčivým kulatým ústím a délkou ramínka 220 mm</t>
  </si>
  <si>
    <t>418374183</t>
  </si>
  <si>
    <t>725822611</t>
  </si>
  <si>
    <t>Baterie umyvadlová stojánková páková bez výpusti</t>
  </si>
  <si>
    <t>2100907034</t>
  </si>
  <si>
    <t>998725202</t>
  </si>
  <si>
    <t>Přesun hmot procentní pro zařizovací předměty v objektech v přes 6 do 12 m</t>
  </si>
  <si>
    <t>238511192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</si>
  <si>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</si>
  <si>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</si>
  <si>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</si>
  <si>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</si>
  <si>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-591062538</t>
  </si>
  <si>
    <t>998726212</t>
  </si>
  <si>
    <t>Přesun hmot procentní pro instalační prefabrikáty v objektech v přes 6 do 12 m</t>
  </si>
  <si>
    <t>-643473179</t>
  </si>
  <si>
    <t>80 - ÚT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</si>
  <si>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</si>
  <si>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</si>
  <si>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</si>
  <si>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713463411</t>
  </si>
  <si>
    <t>Montáž izolace tepelné potrubí a ohybů návlekovými izolačními pouzdry</t>
  </si>
  <si>
    <t>-1332306994</t>
  </si>
  <si>
    <t>28+92</t>
  </si>
  <si>
    <t>63154003</t>
  </si>
  <si>
    <t>pouzdro izolační potrubní z minerální vlny s Al fólií max. 250/100°C 18/20mm</t>
  </si>
  <si>
    <t>696997109</t>
  </si>
  <si>
    <t>28*1,05 'Přepočtené koeficientem množství</t>
  </si>
  <si>
    <t>63154002</t>
  </si>
  <si>
    <t>pouzdro izolační potrubní z minerální vlny s Al fólií max. 250/100°C 15/20mm</t>
  </si>
  <si>
    <t>-148031929</t>
  </si>
  <si>
    <t>92*1,05 'Přepočtené koeficientem množství</t>
  </si>
  <si>
    <t>-1376182116</t>
  </si>
  <si>
    <t>733</t>
  </si>
  <si>
    <t>Ústřední vytápění - rozvodné potrubí</t>
  </si>
  <si>
    <t>733223102</t>
  </si>
  <si>
    <t>Potrubí měděné tvrdé spojované měkkým pájením D 15x1 mm</t>
  </si>
  <si>
    <t>1893385297</t>
  </si>
  <si>
    <t>733-1</t>
  </si>
  <si>
    <t>Napojení na stávající rozvod ÚT</t>
  </si>
  <si>
    <t>-1760928876</t>
  </si>
  <si>
    <t>733223103</t>
  </si>
  <si>
    <t>Potrubí měděné tvrdé spojované měkkým pájením D 18x1 mm</t>
  </si>
  <si>
    <t>1474807853</t>
  </si>
  <si>
    <t>733291101</t>
  </si>
  <si>
    <t>Zkouška těsnosti potrubí měděné D do 35x1,5</t>
  </si>
  <si>
    <t>-340680046</t>
  </si>
  <si>
    <t>92+28</t>
  </si>
  <si>
    <t>998733202</t>
  </si>
  <si>
    <t>Přesun hmot procentní pro rozvody potrubí v objektech v přes 6 do 12 m</t>
  </si>
  <si>
    <t>-1463365735</t>
  </si>
  <si>
    <t>734</t>
  </si>
  <si>
    <t>Ústřední vytápění - armatury</t>
  </si>
  <si>
    <t>734221686</t>
  </si>
  <si>
    <t>Termostatická hlavice vosková PN 10 do 110°C otopných těles VK</t>
  </si>
  <si>
    <t>1531332467</t>
  </si>
  <si>
    <t>734261402</t>
  </si>
  <si>
    <t>Armatura připojovací rohová G 1/2x18 PN 10 do 110°C radiátorů typu VK</t>
  </si>
  <si>
    <t>1791420433</t>
  </si>
  <si>
    <t>998734202</t>
  </si>
  <si>
    <t>Přesun hmot procentní pro armatury v objektech v přes 6 do 12 m</t>
  </si>
  <si>
    <t>-1439221929</t>
  </si>
  <si>
    <t>735</t>
  </si>
  <si>
    <t>Ústřední vytápění - otopná tělesa</t>
  </si>
  <si>
    <t>735152572</t>
  </si>
  <si>
    <t>Otopné těleso panelové VK dvoudeskové 2 přídavné přestupní plochy výška/délka 600/500 mm výkon 840 W</t>
  </si>
  <si>
    <t>1504385524</t>
  </si>
  <si>
    <t>735152575</t>
  </si>
  <si>
    <t>Otopné těleso panelové VK dvoudeskové 2 přídavné přestupní plochy výška/délka 600/800 mm výkon 1343 W</t>
  </si>
  <si>
    <t>-305089823</t>
  </si>
  <si>
    <t>998735202</t>
  </si>
  <si>
    <t>Přesun hmot procentní pro otopná tělesa v objektech v přes 6 do 12 m</t>
  </si>
  <si>
    <t>-1648947545</t>
  </si>
  <si>
    <t>999-UT-1</t>
  </si>
  <si>
    <t>Stavební výpomoce</t>
  </si>
  <si>
    <t>-1999885985</t>
  </si>
  <si>
    <t>90 - Elektroinstalace</t>
  </si>
  <si>
    <t>741-1.1</t>
  </si>
  <si>
    <t>Montáž elektroinstalace</t>
  </si>
  <si>
    <t>148509406</t>
  </si>
  <si>
    <t>A</t>
  </si>
  <si>
    <t>svítidlo zářivkové 22 W - A</t>
  </si>
  <si>
    <t>634182344</t>
  </si>
  <si>
    <t>B</t>
  </si>
  <si>
    <t>svítidlo zářivkové 29 W - B</t>
  </si>
  <si>
    <t>-1987114317</t>
  </si>
  <si>
    <t>C</t>
  </si>
  <si>
    <t>svítidlo stropní 21 W - C</t>
  </si>
  <si>
    <t>1508554761</t>
  </si>
  <si>
    <t>341-1</t>
  </si>
  <si>
    <t>čidlo stropní přítomnostní se stmíváním</t>
  </si>
  <si>
    <t>1001399608</t>
  </si>
  <si>
    <t>341-2</t>
  </si>
  <si>
    <t>bezdrátový ovladač přijímač</t>
  </si>
  <si>
    <t>661033128</t>
  </si>
  <si>
    <t>341-3</t>
  </si>
  <si>
    <t>spínač bezdrátový vysílač</t>
  </si>
  <si>
    <t>-701293284</t>
  </si>
  <si>
    <t>341-4</t>
  </si>
  <si>
    <t>požární nouzové tlačítko</t>
  </si>
  <si>
    <t>-607799930</t>
  </si>
  <si>
    <t>341-5</t>
  </si>
  <si>
    <t>vypínač</t>
  </si>
  <si>
    <t>-1037026414</t>
  </si>
  <si>
    <t>341-6</t>
  </si>
  <si>
    <t>zásuvka jednoduchá</t>
  </si>
  <si>
    <t>2024634029</t>
  </si>
  <si>
    <t>341-7</t>
  </si>
  <si>
    <t>zásuvka dvojitá</t>
  </si>
  <si>
    <t>-1994729091</t>
  </si>
  <si>
    <t>341-8</t>
  </si>
  <si>
    <t>vývod 3F</t>
  </si>
  <si>
    <t>117215540</t>
  </si>
  <si>
    <t>341-9</t>
  </si>
  <si>
    <t>rozvodnice</t>
  </si>
  <si>
    <t>-518738727</t>
  </si>
  <si>
    <t>341-10</t>
  </si>
  <si>
    <t>kabel CYKY 3x1,5</t>
  </si>
  <si>
    <t>-1139012821</t>
  </si>
  <si>
    <t>341-11</t>
  </si>
  <si>
    <t>kabel CYKY 3x2,5</t>
  </si>
  <si>
    <t>1292554190</t>
  </si>
  <si>
    <t>341-12</t>
  </si>
  <si>
    <t>kabel CYKY 5x2,5</t>
  </si>
  <si>
    <t>341623664</t>
  </si>
  <si>
    <t>341-13</t>
  </si>
  <si>
    <t>krabice KP 68</t>
  </si>
  <si>
    <t>-346686963</t>
  </si>
  <si>
    <t>341-14</t>
  </si>
  <si>
    <t>krabice KR 68</t>
  </si>
  <si>
    <t>-1380920767</t>
  </si>
  <si>
    <t>341-15</t>
  </si>
  <si>
    <t>pomocný a spojovací materiál</t>
  </si>
  <si>
    <t>536698594</t>
  </si>
  <si>
    <t>741-2.1</t>
  </si>
  <si>
    <t>stavební výpomoce</t>
  </si>
  <si>
    <t>-1856276006</t>
  </si>
  <si>
    <t>741-3</t>
  </si>
  <si>
    <t>revize elektro</t>
  </si>
  <si>
    <t>753926931</t>
  </si>
  <si>
    <t>100 - Inventář</t>
  </si>
  <si>
    <t>Ostatní - Ostatní</t>
  </si>
  <si>
    <t xml:space="preserve">    D1 - 2NP</t>
  </si>
  <si>
    <t xml:space="preserve">    D2 - 3NP</t>
  </si>
  <si>
    <t>D1</t>
  </si>
  <si>
    <t>M-2NP</t>
  </si>
  <si>
    <t>Montáž a osazení inventáře</t>
  </si>
  <si>
    <t>1577333360</t>
  </si>
  <si>
    <t>204.01-1</t>
  </si>
  <si>
    <t>Stůl 80/200cm</t>
  </si>
  <si>
    <t>650508511</t>
  </si>
  <si>
    <t>204.01-2</t>
  </si>
  <si>
    <t>židle</t>
  </si>
  <si>
    <t>468102594</t>
  </si>
  <si>
    <t>206.01</t>
  </si>
  <si>
    <t>Popisovací tabule 180/120cm</t>
  </si>
  <si>
    <t>-2132292288</t>
  </si>
  <si>
    <t>206.02-1</t>
  </si>
  <si>
    <t>Zasedací stůl 150/260cm</t>
  </si>
  <si>
    <t>-737069</t>
  </si>
  <si>
    <t>206.02-2</t>
  </si>
  <si>
    <t>948145277</t>
  </si>
  <si>
    <t>206.03-1</t>
  </si>
  <si>
    <t>Kuchyňská linka 60/300cm,</t>
  </si>
  <si>
    <t>2092715526</t>
  </si>
  <si>
    <t>206.03-2</t>
  </si>
  <si>
    <t>závesné skříňky 60/60cm</t>
  </si>
  <si>
    <t>477556385</t>
  </si>
  <si>
    <t>D2</t>
  </si>
  <si>
    <t>3NP</t>
  </si>
  <si>
    <t>M-3NP</t>
  </si>
  <si>
    <t>-660160009</t>
  </si>
  <si>
    <t>301.01-1</t>
  </si>
  <si>
    <t>Konferenční stolek</t>
  </si>
  <si>
    <t>-880474159</t>
  </si>
  <si>
    <t>301.01-2</t>
  </si>
  <si>
    <t>1248373527</t>
  </si>
  <si>
    <t>301.02</t>
  </si>
  <si>
    <t>Kuchyňská linka 195/60cm</t>
  </si>
  <si>
    <t>1982931829</t>
  </si>
  <si>
    <t>302.01</t>
  </si>
  <si>
    <t>Vestavené skříně a police na míru</t>
  </si>
  <si>
    <t>211209738</t>
  </si>
  <si>
    <t>302.02-1</t>
  </si>
  <si>
    <t>-446157076</t>
  </si>
  <si>
    <t>302.02-2</t>
  </si>
  <si>
    <t>-56661796</t>
  </si>
  <si>
    <t>302.03</t>
  </si>
  <si>
    <t>Kancelářský stůl, kontejner se zásuvkami</t>
  </si>
  <si>
    <t>1749278321</t>
  </si>
  <si>
    <t>302.04</t>
  </si>
  <si>
    <t>Kancelářská židle</t>
  </si>
  <si>
    <t>470962656</t>
  </si>
  <si>
    <t>302.05</t>
  </si>
  <si>
    <t>Uzamykatelná skříň s policemi 180/200cm</t>
  </si>
  <si>
    <t>-2031143778</t>
  </si>
  <si>
    <t>303.01</t>
  </si>
  <si>
    <t>101557053</t>
  </si>
  <si>
    <t>303.02</t>
  </si>
  <si>
    <t>Závěsné zrcadlo (100/200cm)</t>
  </si>
  <si>
    <t>-1978669617</t>
  </si>
  <si>
    <t>303.03</t>
  </si>
  <si>
    <t>Koberec 400/400cm</t>
  </si>
  <si>
    <t>85624050</t>
  </si>
  <si>
    <t>303.04</t>
  </si>
  <si>
    <t>Audio stolek</t>
  </si>
  <si>
    <t>1617832382</t>
  </si>
  <si>
    <t>303.05</t>
  </si>
  <si>
    <t>Reproduktorové soustavy</t>
  </si>
  <si>
    <t>-2143430879</t>
  </si>
  <si>
    <t>303.06</t>
  </si>
  <si>
    <t>Věšák na oblečení</t>
  </si>
  <si>
    <t>1449263926</t>
  </si>
  <si>
    <t>303.07</t>
  </si>
  <si>
    <t>421012044</t>
  </si>
  <si>
    <t>303.08</t>
  </si>
  <si>
    <t>192850577</t>
  </si>
  <si>
    <t>303.09</t>
  </si>
  <si>
    <t>Pianino či klávesy</t>
  </si>
  <si>
    <t>-1747913378</t>
  </si>
  <si>
    <t>303.10</t>
  </si>
  <si>
    <t>Klavírní stolička</t>
  </si>
  <si>
    <t>-1397253835</t>
  </si>
  <si>
    <t>303.11</t>
  </si>
  <si>
    <t>Křesla</t>
  </si>
  <si>
    <t>1100176722</t>
  </si>
  <si>
    <t>304.01</t>
  </si>
  <si>
    <t>-1754652214</t>
  </si>
  <si>
    <t>304.02</t>
  </si>
  <si>
    <t>1744997693</t>
  </si>
  <si>
    <t>304.03</t>
  </si>
  <si>
    <t>-703206691</t>
  </si>
  <si>
    <t>304.04</t>
  </si>
  <si>
    <t>Kombo</t>
  </si>
  <si>
    <t>1335289580</t>
  </si>
  <si>
    <t>304.05</t>
  </si>
  <si>
    <t>Pohovka</t>
  </si>
  <si>
    <t>1739570117</t>
  </si>
  <si>
    <t>304.06</t>
  </si>
  <si>
    <t>1649497088</t>
  </si>
  <si>
    <t>304.07</t>
  </si>
  <si>
    <t>-1891103719</t>
  </si>
  <si>
    <t>304.08</t>
  </si>
  <si>
    <t>1460878131</t>
  </si>
  <si>
    <t>305.01</t>
  </si>
  <si>
    <t>1006305454</t>
  </si>
  <si>
    <t>305.02</t>
  </si>
  <si>
    <t>-1699983788</t>
  </si>
  <si>
    <t>305.03</t>
  </si>
  <si>
    <t>-563834591</t>
  </si>
  <si>
    <t>305.04</t>
  </si>
  <si>
    <t>-1579549015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</si>
</sst>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E6E7D5"/>
      </patternFill>
    </fill>
    <fill>
      <patternFill patternType="solid">
        <fgColor rgb="FFD6D180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0" fontId="20" fillId="7" borderId="22" xfId="0" applyFont="1" applyFill="1" applyBorder="1" applyAlignment="1" applyProtection="1">
      <alignment horizontal="center" vertical="center"/>
      <protection locked="0"/>
    </xf>
    <xf numFmtId="0" fontId="33" fillId="7" borderId="22" xfId="0" applyFont="1" applyFill="1" applyBorder="1" applyAlignment="1" applyProtection="1">
      <alignment horizontal="center" vertical="center"/>
      <protection locked="0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34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35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40</v>
      </c>
      <c r="E29" s="3"/>
      <c r="F29" s="29" t="s">
        <v>41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42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43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44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45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49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50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51</v>
      </c>
      <c r="AI60" s="38"/>
      <c r="AJ60" s="38"/>
      <c r="AK60" s="38"/>
      <c r="AL60" s="38"/>
      <c r="AM60" s="55" t="s">
        <v>52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53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54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51</v>
      </c>
      <c r="AI75" s="38"/>
      <c r="AJ75" s="38"/>
      <c r="AK75" s="38"/>
      <c r="AL75" s="38"/>
      <c r="AM75" s="55" t="s">
        <v>52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Y565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Rekonstrukce a půdní vestavba ZUŠ Luby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Luby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28. 12. 2022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Město Luby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Nováček J.</v>
      </c>
      <c r="AN89" s="4"/>
      <c r="AO89" s="4"/>
      <c r="AP89" s="4"/>
      <c r="AQ89" s="35"/>
      <c r="AR89" s="36"/>
      <c r="AS89" s="68" t="s">
        <v>56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Milan Hájek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57</v>
      </c>
      <c r="D92" s="77"/>
      <c r="E92" s="77"/>
      <c r="F92" s="77"/>
      <c r="G92" s="77"/>
      <c r="H92" s="78"/>
      <c r="I92" s="79" t="s">
        <v>58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59</v>
      </c>
      <c r="AH92" s="77"/>
      <c r="AI92" s="77"/>
      <c r="AJ92" s="77"/>
      <c r="AK92" s="77"/>
      <c r="AL92" s="77"/>
      <c r="AM92" s="77"/>
      <c r="AN92" s="79" t="s">
        <v>60</v>
      </c>
      <c r="AO92" s="77"/>
      <c r="AP92" s="81"/>
      <c r="AQ92" s="82" t="s">
        <v>61</v>
      </c>
      <c r="AR92" s="36"/>
      <c r="AS92" s="83" t="s">
        <v>62</v>
      </c>
      <c r="AT92" s="84" t="s">
        <v>63</v>
      </c>
      <c r="AU92" s="84" t="s">
        <v>64</v>
      </c>
      <c r="AV92" s="84" t="s">
        <v>65</v>
      </c>
      <c r="AW92" s="84" t="s">
        <v>66</v>
      </c>
      <c r="AX92" s="84" t="s">
        <v>67</v>
      </c>
      <c r="AY92" s="84" t="s">
        <v>68</v>
      </c>
      <c r="AZ92" s="84" t="s">
        <v>69</v>
      </c>
      <c r="BA92" s="84" t="s">
        <v>70</v>
      </c>
      <c r="BB92" s="84" t="s">
        <v>71</v>
      </c>
      <c r="BC92" s="84" t="s">
        <v>72</v>
      </c>
      <c r="BD92" s="85" t="s">
        <v>73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74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ROUND(SUM(AG95:AG105),2)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ROUND(SUM(AS95:AS105),2)</f>
        <v>0</v>
      </c>
      <c r="AT94" s="96">
        <f>ROUND(SUM(AV94:AW94),2)</f>
        <v>0</v>
      </c>
      <c r="AU94" s="97">
        <f>ROUND(SUM(AU95:AU105),5)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ROUND(SUM(AZ95:AZ105),2)</f>
        <v>0</v>
      </c>
      <c r="BA94" s="96">
        <f>ROUND(SUM(BA95:BA105),2)</f>
        <v>0</v>
      </c>
      <c r="BB94" s="96">
        <f>ROUND(SUM(BB95:BB105),2)</f>
        <v>0</v>
      </c>
      <c r="BC94" s="96">
        <f>ROUND(SUM(BC95:BC105),2)</f>
        <v>0</v>
      </c>
      <c r="BD94" s="98">
        <f>ROUND(SUM(BD95:BD105),2)</f>
        <v>0</v>
      </c>
      <c r="BE94" s="6"/>
      <c r="BS94" s="99" t="s">
        <v>75</v>
      </c>
      <c r="BT94" s="99" t="s">
        <v>76</v>
      </c>
      <c r="BU94" s="100" t="s">
        <v>77</v>
      </c>
      <c r="BV94" s="99" t="s">
        <v>78</v>
      </c>
      <c r="BW94" s="99" t="s">
        <v>4</v>
      </c>
      <c r="BX94" s="99" t="s">
        <v>79</v>
      </c>
      <c r="CL94" s="99" t="s">
        <v>1</v>
      </c>
    </row>
    <row r="95" s="7" customFormat="1" ht="16.5" customHeight="1">
      <c r="A95" s="101" t="s">
        <v>80</v>
      </c>
      <c r="B95" s="102"/>
      <c r="C95" s="103"/>
      <c r="D95" s="104" t="s">
        <v>81</v>
      </c>
      <c r="E95" s="104"/>
      <c r="F95" s="104"/>
      <c r="G95" s="104"/>
      <c r="H95" s="104"/>
      <c r="I95" s="105"/>
      <c r="J95" s="104" t="s">
        <v>82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'00 - Vedlejší náklady'!J30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83</v>
      </c>
      <c r="AR95" s="102"/>
      <c r="AS95" s="108">
        <v>0</v>
      </c>
      <c r="AT95" s="109">
        <f>ROUND(SUM(AV95:AW95),2)</f>
        <v>0</v>
      </c>
      <c r="AU95" s="110">
        <f>'00 - Vedlejší náklady'!P120</f>
        <v>0</v>
      </c>
      <c r="AV95" s="109">
        <f>'00 - Vedlejší náklady'!J33</f>
        <v>0</v>
      </c>
      <c r="AW95" s="109">
        <f>'00 - Vedlejší náklady'!J34</f>
        <v>0</v>
      </c>
      <c r="AX95" s="109">
        <f>'00 - Vedlejší náklady'!J35</f>
        <v>0</v>
      </c>
      <c r="AY95" s="109">
        <f>'00 - Vedlejší náklady'!J36</f>
        <v>0</v>
      </c>
      <c r="AZ95" s="109">
        <f>'00 - Vedlejší náklady'!F33</f>
        <v>0</v>
      </c>
      <c r="BA95" s="109">
        <f>'00 - Vedlejší náklady'!F34</f>
        <v>0</v>
      </c>
      <c r="BB95" s="109">
        <f>'00 - Vedlejší náklady'!F35</f>
        <v>0</v>
      </c>
      <c r="BC95" s="109">
        <f>'00 - Vedlejší náklady'!F36</f>
        <v>0</v>
      </c>
      <c r="BD95" s="111">
        <f>'00 - Vedlejší náklady'!F37</f>
        <v>0</v>
      </c>
      <c r="BE95" s="7"/>
      <c r="BT95" s="112" t="s">
        <v>84</v>
      </c>
      <c r="BV95" s="112" t="s">
        <v>78</v>
      </c>
      <c r="BW95" s="112" t="s">
        <v>85</v>
      </c>
      <c r="BX95" s="112" t="s">
        <v>4</v>
      </c>
      <c r="CL95" s="112" t="s">
        <v>1</v>
      </c>
      <c r="CM95" s="112" t="s">
        <v>86</v>
      </c>
    </row>
    <row r="96" s="7" customFormat="1" ht="16.5" customHeight="1">
      <c r="A96" s="101" t="s">
        <v>80</v>
      </c>
      <c r="B96" s="102"/>
      <c r="C96" s="103"/>
      <c r="D96" s="104" t="s">
        <v>87</v>
      </c>
      <c r="E96" s="104"/>
      <c r="F96" s="104"/>
      <c r="G96" s="104"/>
      <c r="H96" s="104"/>
      <c r="I96" s="105"/>
      <c r="J96" s="104" t="s">
        <v>88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'10 - 1PP'!J30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83</v>
      </c>
      <c r="AR96" s="102"/>
      <c r="AS96" s="108">
        <v>0</v>
      </c>
      <c r="AT96" s="109">
        <f>ROUND(SUM(AV96:AW96),2)</f>
        <v>0</v>
      </c>
      <c r="AU96" s="110">
        <f>'10 - 1PP'!P125</f>
        <v>0</v>
      </c>
      <c r="AV96" s="109">
        <f>'10 - 1PP'!J33</f>
        <v>0</v>
      </c>
      <c r="AW96" s="109">
        <f>'10 - 1PP'!J34</f>
        <v>0</v>
      </c>
      <c r="AX96" s="109">
        <f>'10 - 1PP'!J35</f>
        <v>0</v>
      </c>
      <c r="AY96" s="109">
        <f>'10 - 1PP'!J36</f>
        <v>0</v>
      </c>
      <c r="AZ96" s="109">
        <f>'10 - 1PP'!F33</f>
        <v>0</v>
      </c>
      <c r="BA96" s="109">
        <f>'10 - 1PP'!F34</f>
        <v>0</v>
      </c>
      <c r="BB96" s="109">
        <f>'10 - 1PP'!F35</f>
        <v>0</v>
      </c>
      <c r="BC96" s="109">
        <f>'10 - 1PP'!F36</f>
        <v>0</v>
      </c>
      <c r="BD96" s="111">
        <f>'10 - 1PP'!F37</f>
        <v>0</v>
      </c>
      <c r="BE96" s="7"/>
      <c r="BT96" s="112" t="s">
        <v>84</v>
      </c>
      <c r="BV96" s="112" t="s">
        <v>78</v>
      </c>
      <c r="BW96" s="112" t="s">
        <v>89</v>
      </c>
      <c r="BX96" s="112" t="s">
        <v>4</v>
      </c>
      <c r="CL96" s="112" t="s">
        <v>1</v>
      </c>
      <c r="CM96" s="112" t="s">
        <v>86</v>
      </c>
    </row>
    <row r="97" s="7" customFormat="1" ht="16.5" customHeight="1">
      <c r="A97" s="101" t="s">
        <v>80</v>
      </c>
      <c r="B97" s="102"/>
      <c r="C97" s="103"/>
      <c r="D97" s="104" t="s">
        <v>90</v>
      </c>
      <c r="E97" s="104"/>
      <c r="F97" s="104"/>
      <c r="G97" s="104"/>
      <c r="H97" s="104"/>
      <c r="I97" s="105"/>
      <c r="J97" s="104" t="s">
        <v>91</v>
      </c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6">
        <f>'20 - 1NP'!J30</f>
        <v>0</v>
      </c>
      <c r="AH97" s="105"/>
      <c r="AI97" s="105"/>
      <c r="AJ97" s="105"/>
      <c r="AK97" s="105"/>
      <c r="AL97" s="105"/>
      <c r="AM97" s="105"/>
      <c r="AN97" s="106">
        <f>SUM(AG97,AT97)</f>
        <v>0</v>
      </c>
      <c r="AO97" s="105"/>
      <c r="AP97" s="105"/>
      <c r="AQ97" s="107" t="s">
        <v>83</v>
      </c>
      <c r="AR97" s="102"/>
      <c r="AS97" s="108">
        <v>0</v>
      </c>
      <c r="AT97" s="109">
        <f>ROUND(SUM(AV97:AW97),2)</f>
        <v>0</v>
      </c>
      <c r="AU97" s="110">
        <f>'20 - 1NP'!P130</f>
        <v>0</v>
      </c>
      <c r="AV97" s="109">
        <f>'20 - 1NP'!J33</f>
        <v>0</v>
      </c>
      <c r="AW97" s="109">
        <f>'20 - 1NP'!J34</f>
        <v>0</v>
      </c>
      <c r="AX97" s="109">
        <f>'20 - 1NP'!J35</f>
        <v>0</v>
      </c>
      <c r="AY97" s="109">
        <f>'20 - 1NP'!J36</f>
        <v>0</v>
      </c>
      <c r="AZ97" s="109">
        <f>'20 - 1NP'!F33</f>
        <v>0</v>
      </c>
      <c r="BA97" s="109">
        <f>'20 - 1NP'!F34</f>
        <v>0</v>
      </c>
      <c r="BB97" s="109">
        <f>'20 - 1NP'!F35</f>
        <v>0</v>
      </c>
      <c r="BC97" s="109">
        <f>'20 - 1NP'!F36</f>
        <v>0</v>
      </c>
      <c r="BD97" s="111">
        <f>'20 - 1NP'!F37</f>
        <v>0</v>
      </c>
      <c r="BE97" s="7"/>
      <c r="BT97" s="112" t="s">
        <v>84</v>
      </c>
      <c r="BV97" s="112" t="s">
        <v>78</v>
      </c>
      <c r="BW97" s="112" t="s">
        <v>92</v>
      </c>
      <c r="BX97" s="112" t="s">
        <v>4</v>
      </c>
      <c r="CL97" s="112" t="s">
        <v>1</v>
      </c>
      <c r="CM97" s="112" t="s">
        <v>86</v>
      </c>
    </row>
    <row r="98" s="7" customFormat="1" ht="16.5" customHeight="1">
      <c r="A98" s="101" t="s">
        <v>80</v>
      </c>
      <c r="B98" s="102"/>
      <c r="C98" s="103"/>
      <c r="D98" s="104" t="s">
        <v>93</v>
      </c>
      <c r="E98" s="104"/>
      <c r="F98" s="104"/>
      <c r="G98" s="104"/>
      <c r="H98" s="104"/>
      <c r="I98" s="105"/>
      <c r="J98" s="104" t="s">
        <v>94</v>
      </c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6">
        <f>'30 - 2NP'!J30</f>
        <v>0</v>
      </c>
      <c r="AH98" s="105"/>
      <c r="AI98" s="105"/>
      <c r="AJ98" s="105"/>
      <c r="AK98" s="105"/>
      <c r="AL98" s="105"/>
      <c r="AM98" s="105"/>
      <c r="AN98" s="106">
        <f>SUM(AG98,AT98)</f>
        <v>0</v>
      </c>
      <c r="AO98" s="105"/>
      <c r="AP98" s="105"/>
      <c r="AQ98" s="107" t="s">
        <v>83</v>
      </c>
      <c r="AR98" s="102"/>
      <c r="AS98" s="108">
        <v>0</v>
      </c>
      <c r="AT98" s="109">
        <f>ROUND(SUM(AV98:AW98),2)</f>
        <v>0</v>
      </c>
      <c r="AU98" s="110">
        <f>'30 - 2NP'!P127</f>
        <v>0</v>
      </c>
      <c r="AV98" s="109">
        <f>'30 - 2NP'!J33</f>
        <v>0</v>
      </c>
      <c r="AW98" s="109">
        <f>'30 - 2NP'!J34</f>
        <v>0</v>
      </c>
      <c r="AX98" s="109">
        <f>'30 - 2NP'!J35</f>
        <v>0</v>
      </c>
      <c r="AY98" s="109">
        <f>'30 - 2NP'!J36</f>
        <v>0</v>
      </c>
      <c r="AZ98" s="109">
        <f>'30 - 2NP'!F33</f>
        <v>0</v>
      </c>
      <c r="BA98" s="109">
        <f>'30 - 2NP'!F34</f>
        <v>0</v>
      </c>
      <c r="BB98" s="109">
        <f>'30 - 2NP'!F35</f>
        <v>0</v>
      </c>
      <c r="BC98" s="109">
        <f>'30 - 2NP'!F36</f>
        <v>0</v>
      </c>
      <c r="BD98" s="111">
        <f>'30 - 2NP'!F37</f>
        <v>0</v>
      </c>
      <c r="BE98" s="7"/>
      <c r="BT98" s="112" t="s">
        <v>84</v>
      </c>
      <c r="BV98" s="112" t="s">
        <v>78</v>
      </c>
      <c r="BW98" s="112" t="s">
        <v>95</v>
      </c>
      <c r="BX98" s="112" t="s">
        <v>4</v>
      </c>
      <c r="CL98" s="112" t="s">
        <v>1</v>
      </c>
      <c r="CM98" s="112" t="s">
        <v>86</v>
      </c>
    </row>
    <row r="99" s="7" customFormat="1" ht="16.5" customHeight="1">
      <c r="A99" s="101" t="s">
        <v>80</v>
      </c>
      <c r="B99" s="102"/>
      <c r="C99" s="103"/>
      <c r="D99" s="104" t="s">
        <v>96</v>
      </c>
      <c r="E99" s="104"/>
      <c r="F99" s="104"/>
      <c r="G99" s="104"/>
      <c r="H99" s="104"/>
      <c r="I99" s="105"/>
      <c r="J99" s="104" t="s">
        <v>97</v>
      </c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F99" s="104"/>
      <c r="AG99" s="106">
        <f>'40 - Podkroví'!J30</f>
        <v>0</v>
      </c>
      <c r="AH99" s="105"/>
      <c r="AI99" s="105"/>
      <c r="AJ99" s="105"/>
      <c r="AK99" s="105"/>
      <c r="AL99" s="105"/>
      <c r="AM99" s="105"/>
      <c r="AN99" s="106">
        <f>SUM(AG99,AT99)</f>
        <v>0</v>
      </c>
      <c r="AO99" s="105"/>
      <c r="AP99" s="105"/>
      <c r="AQ99" s="107" t="s">
        <v>83</v>
      </c>
      <c r="AR99" s="102"/>
      <c r="AS99" s="108">
        <v>0</v>
      </c>
      <c r="AT99" s="109">
        <f>ROUND(SUM(AV99:AW99),2)</f>
        <v>0</v>
      </c>
      <c r="AU99" s="110">
        <f>'40 - Podkroví'!P133</f>
        <v>0</v>
      </c>
      <c r="AV99" s="109">
        <f>'40 - Podkroví'!J33</f>
        <v>0</v>
      </c>
      <c r="AW99" s="109">
        <f>'40 - Podkroví'!J34</f>
        <v>0</v>
      </c>
      <c r="AX99" s="109">
        <f>'40 - Podkroví'!J35</f>
        <v>0</v>
      </c>
      <c r="AY99" s="109">
        <f>'40 - Podkroví'!J36</f>
        <v>0</v>
      </c>
      <c r="AZ99" s="109">
        <f>'40 - Podkroví'!F33</f>
        <v>0</v>
      </c>
      <c r="BA99" s="109">
        <f>'40 - Podkroví'!F34</f>
        <v>0</v>
      </c>
      <c r="BB99" s="109">
        <f>'40 - Podkroví'!F35</f>
        <v>0</v>
      </c>
      <c r="BC99" s="109">
        <f>'40 - Podkroví'!F36</f>
        <v>0</v>
      </c>
      <c r="BD99" s="111">
        <f>'40 - Podkroví'!F37</f>
        <v>0</v>
      </c>
      <c r="BE99" s="7"/>
      <c r="BT99" s="112" t="s">
        <v>84</v>
      </c>
      <c r="BV99" s="112" t="s">
        <v>78</v>
      </c>
      <c r="BW99" s="112" t="s">
        <v>98</v>
      </c>
      <c r="BX99" s="112" t="s">
        <v>4</v>
      </c>
      <c r="CL99" s="112" t="s">
        <v>1</v>
      </c>
      <c r="CM99" s="112" t="s">
        <v>86</v>
      </c>
    </row>
    <row r="100" s="7" customFormat="1" ht="16.5" customHeight="1">
      <c r="A100" s="101" t="s">
        <v>80</v>
      </c>
      <c r="B100" s="102"/>
      <c r="C100" s="103"/>
      <c r="D100" s="104" t="s">
        <v>99</v>
      </c>
      <c r="E100" s="104"/>
      <c r="F100" s="104"/>
      <c r="G100" s="104"/>
      <c r="H100" s="104"/>
      <c r="I100" s="105"/>
      <c r="J100" s="104" t="s">
        <v>100</v>
      </c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F100" s="104"/>
      <c r="AG100" s="106">
        <f>'50 - Odrenážování objektu...'!J30</f>
        <v>0</v>
      </c>
      <c r="AH100" s="105"/>
      <c r="AI100" s="105"/>
      <c r="AJ100" s="105"/>
      <c r="AK100" s="105"/>
      <c r="AL100" s="105"/>
      <c r="AM100" s="105"/>
      <c r="AN100" s="106">
        <f>SUM(AG100,AT100)</f>
        <v>0</v>
      </c>
      <c r="AO100" s="105"/>
      <c r="AP100" s="105"/>
      <c r="AQ100" s="107" t="s">
        <v>83</v>
      </c>
      <c r="AR100" s="102"/>
      <c r="AS100" s="108">
        <v>0</v>
      </c>
      <c r="AT100" s="109">
        <f>ROUND(SUM(AV100:AW100),2)</f>
        <v>0</v>
      </c>
      <c r="AU100" s="110">
        <f>'50 - Odrenážování objektu...'!P127</f>
        <v>0</v>
      </c>
      <c r="AV100" s="109">
        <f>'50 - Odrenážování objektu...'!J33</f>
        <v>0</v>
      </c>
      <c r="AW100" s="109">
        <f>'50 - Odrenážování objektu...'!J34</f>
        <v>0</v>
      </c>
      <c r="AX100" s="109">
        <f>'50 - Odrenážování objektu...'!J35</f>
        <v>0</v>
      </c>
      <c r="AY100" s="109">
        <f>'50 - Odrenážování objektu...'!J36</f>
        <v>0</v>
      </c>
      <c r="AZ100" s="109">
        <f>'50 - Odrenážování objektu...'!F33</f>
        <v>0</v>
      </c>
      <c r="BA100" s="109">
        <f>'50 - Odrenážování objektu...'!F34</f>
        <v>0</v>
      </c>
      <c r="BB100" s="109">
        <f>'50 - Odrenážování objektu...'!F35</f>
        <v>0</v>
      </c>
      <c r="BC100" s="109">
        <f>'50 - Odrenážování objektu...'!F36</f>
        <v>0</v>
      </c>
      <c r="BD100" s="111">
        <f>'50 - Odrenážování objektu...'!F37</f>
        <v>0</v>
      </c>
      <c r="BE100" s="7"/>
      <c r="BT100" s="112" t="s">
        <v>84</v>
      </c>
      <c r="BV100" s="112" t="s">
        <v>78</v>
      </c>
      <c r="BW100" s="112" t="s">
        <v>101</v>
      </c>
      <c r="BX100" s="112" t="s">
        <v>4</v>
      </c>
      <c r="CL100" s="112" t="s">
        <v>1</v>
      </c>
      <c r="CM100" s="112" t="s">
        <v>86</v>
      </c>
    </row>
    <row r="101" s="7" customFormat="1" ht="16.5" customHeight="1">
      <c r="A101" s="101" t="s">
        <v>80</v>
      </c>
      <c r="B101" s="102"/>
      <c r="C101" s="103"/>
      <c r="D101" s="104" t="s">
        <v>102</v>
      </c>
      <c r="E101" s="104"/>
      <c r="F101" s="104"/>
      <c r="G101" s="104"/>
      <c r="H101" s="104"/>
      <c r="I101" s="105"/>
      <c r="J101" s="104" t="s">
        <v>103</v>
      </c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6">
        <f>'60 - Zateplení'!J30</f>
        <v>0</v>
      </c>
      <c r="AH101" s="105"/>
      <c r="AI101" s="105"/>
      <c r="AJ101" s="105"/>
      <c r="AK101" s="105"/>
      <c r="AL101" s="105"/>
      <c r="AM101" s="105"/>
      <c r="AN101" s="106">
        <f>SUM(AG101,AT101)</f>
        <v>0</v>
      </c>
      <c r="AO101" s="105"/>
      <c r="AP101" s="105"/>
      <c r="AQ101" s="107" t="s">
        <v>83</v>
      </c>
      <c r="AR101" s="102"/>
      <c r="AS101" s="108">
        <v>0</v>
      </c>
      <c r="AT101" s="109">
        <f>ROUND(SUM(AV101:AW101),2)</f>
        <v>0</v>
      </c>
      <c r="AU101" s="110">
        <f>'60 - Zateplení'!P125</f>
        <v>0</v>
      </c>
      <c r="AV101" s="109">
        <f>'60 - Zateplení'!J33</f>
        <v>0</v>
      </c>
      <c r="AW101" s="109">
        <f>'60 - Zateplení'!J34</f>
        <v>0</v>
      </c>
      <c r="AX101" s="109">
        <f>'60 - Zateplení'!J35</f>
        <v>0</v>
      </c>
      <c r="AY101" s="109">
        <f>'60 - Zateplení'!J36</f>
        <v>0</v>
      </c>
      <c r="AZ101" s="109">
        <f>'60 - Zateplení'!F33</f>
        <v>0</v>
      </c>
      <c r="BA101" s="109">
        <f>'60 - Zateplení'!F34</f>
        <v>0</v>
      </c>
      <c r="BB101" s="109">
        <f>'60 - Zateplení'!F35</f>
        <v>0</v>
      </c>
      <c r="BC101" s="109">
        <f>'60 - Zateplení'!F36</f>
        <v>0</v>
      </c>
      <c r="BD101" s="111">
        <f>'60 - Zateplení'!F37</f>
        <v>0</v>
      </c>
      <c r="BE101" s="7"/>
      <c r="BT101" s="112" t="s">
        <v>84</v>
      </c>
      <c r="BV101" s="112" t="s">
        <v>78</v>
      </c>
      <c r="BW101" s="112" t="s">
        <v>104</v>
      </c>
      <c r="BX101" s="112" t="s">
        <v>4</v>
      </c>
      <c r="CL101" s="112" t="s">
        <v>1</v>
      </c>
      <c r="CM101" s="112" t="s">
        <v>86</v>
      </c>
    </row>
    <row r="102" s="7" customFormat="1" ht="16.5" customHeight="1">
      <c r="A102" s="101" t="s">
        <v>80</v>
      </c>
      <c r="B102" s="102"/>
      <c r="C102" s="103"/>
      <c r="D102" s="104" t="s">
        <v>105</v>
      </c>
      <c r="E102" s="104"/>
      <c r="F102" s="104"/>
      <c r="G102" s="104"/>
      <c r="H102" s="104"/>
      <c r="I102" s="105"/>
      <c r="J102" s="104" t="s">
        <v>106</v>
      </c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F102" s="104"/>
      <c r="AG102" s="106">
        <f>'70 - ZTI'!J30</f>
        <v>0</v>
      </c>
      <c r="AH102" s="105"/>
      <c r="AI102" s="105"/>
      <c r="AJ102" s="105"/>
      <c r="AK102" s="105"/>
      <c r="AL102" s="105"/>
      <c r="AM102" s="105"/>
      <c r="AN102" s="106">
        <f>SUM(AG102,AT102)</f>
        <v>0</v>
      </c>
      <c r="AO102" s="105"/>
      <c r="AP102" s="105"/>
      <c r="AQ102" s="107" t="s">
        <v>83</v>
      </c>
      <c r="AR102" s="102"/>
      <c r="AS102" s="108">
        <v>0</v>
      </c>
      <c r="AT102" s="109">
        <f>ROUND(SUM(AV102:AW102),2)</f>
        <v>0</v>
      </c>
      <c r="AU102" s="110">
        <f>'70 - ZTI'!P127</f>
        <v>0</v>
      </c>
      <c r="AV102" s="109">
        <f>'70 - ZTI'!J33</f>
        <v>0</v>
      </c>
      <c r="AW102" s="109">
        <f>'70 - ZTI'!J34</f>
        <v>0</v>
      </c>
      <c r="AX102" s="109">
        <f>'70 - ZTI'!J35</f>
        <v>0</v>
      </c>
      <c r="AY102" s="109">
        <f>'70 - ZTI'!J36</f>
        <v>0</v>
      </c>
      <c r="AZ102" s="109">
        <f>'70 - ZTI'!F33</f>
        <v>0</v>
      </c>
      <c r="BA102" s="109">
        <f>'70 - ZTI'!F34</f>
        <v>0</v>
      </c>
      <c r="BB102" s="109">
        <f>'70 - ZTI'!F35</f>
        <v>0</v>
      </c>
      <c r="BC102" s="109">
        <f>'70 - ZTI'!F36</f>
        <v>0</v>
      </c>
      <c r="BD102" s="111">
        <f>'70 - ZTI'!F37</f>
        <v>0</v>
      </c>
      <c r="BE102" s="7"/>
      <c r="BT102" s="112" t="s">
        <v>84</v>
      </c>
      <c r="BV102" s="112" t="s">
        <v>78</v>
      </c>
      <c r="BW102" s="112" t="s">
        <v>107</v>
      </c>
      <c r="BX102" s="112" t="s">
        <v>4</v>
      </c>
      <c r="CL102" s="112" t="s">
        <v>1</v>
      </c>
      <c r="CM102" s="112" t="s">
        <v>86</v>
      </c>
    </row>
    <row r="103" s="7" customFormat="1" ht="16.5" customHeight="1">
      <c r="A103" s="101" t="s">
        <v>80</v>
      </c>
      <c r="B103" s="102"/>
      <c r="C103" s="103"/>
      <c r="D103" s="104" t="s">
        <v>108</v>
      </c>
      <c r="E103" s="104"/>
      <c r="F103" s="104"/>
      <c r="G103" s="104"/>
      <c r="H103" s="104"/>
      <c r="I103" s="105"/>
      <c r="J103" s="104" t="s">
        <v>109</v>
      </c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6">
        <f>'80 - ÚT'!J30</f>
        <v>0</v>
      </c>
      <c r="AH103" s="105"/>
      <c r="AI103" s="105"/>
      <c r="AJ103" s="105"/>
      <c r="AK103" s="105"/>
      <c r="AL103" s="105"/>
      <c r="AM103" s="105"/>
      <c r="AN103" s="106">
        <f>SUM(AG103,AT103)</f>
        <v>0</v>
      </c>
      <c r="AO103" s="105"/>
      <c r="AP103" s="105"/>
      <c r="AQ103" s="107" t="s">
        <v>83</v>
      </c>
      <c r="AR103" s="102"/>
      <c r="AS103" s="108">
        <v>0</v>
      </c>
      <c r="AT103" s="109">
        <f>ROUND(SUM(AV103:AW103),2)</f>
        <v>0</v>
      </c>
      <c r="AU103" s="110">
        <f>'80 - ÚT'!P122</f>
        <v>0</v>
      </c>
      <c r="AV103" s="109">
        <f>'80 - ÚT'!J33</f>
        <v>0</v>
      </c>
      <c r="AW103" s="109">
        <f>'80 - ÚT'!J34</f>
        <v>0</v>
      </c>
      <c r="AX103" s="109">
        <f>'80 - ÚT'!J35</f>
        <v>0</v>
      </c>
      <c r="AY103" s="109">
        <f>'80 - ÚT'!J36</f>
        <v>0</v>
      </c>
      <c r="AZ103" s="109">
        <f>'80 - ÚT'!F33</f>
        <v>0</v>
      </c>
      <c r="BA103" s="109">
        <f>'80 - ÚT'!F34</f>
        <v>0</v>
      </c>
      <c r="BB103" s="109">
        <f>'80 - ÚT'!F35</f>
        <v>0</v>
      </c>
      <c r="BC103" s="109">
        <f>'80 - ÚT'!F36</f>
        <v>0</v>
      </c>
      <c r="BD103" s="111">
        <f>'80 - ÚT'!F37</f>
        <v>0</v>
      </c>
      <c r="BE103" s="7"/>
      <c r="BT103" s="112" t="s">
        <v>84</v>
      </c>
      <c r="BV103" s="112" t="s">
        <v>78</v>
      </c>
      <c r="BW103" s="112" t="s">
        <v>110</v>
      </c>
      <c r="BX103" s="112" t="s">
        <v>4</v>
      </c>
      <c r="CL103" s="112" t="s">
        <v>1</v>
      </c>
      <c r="CM103" s="112" t="s">
        <v>86</v>
      </c>
    </row>
    <row r="104" s="7" customFormat="1" ht="16.5" customHeight="1">
      <c r="A104" s="101" t="s">
        <v>80</v>
      </c>
      <c r="B104" s="102"/>
      <c r="C104" s="103"/>
      <c r="D104" s="104" t="s">
        <v>111</v>
      </c>
      <c r="E104" s="104"/>
      <c r="F104" s="104"/>
      <c r="G104" s="104"/>
      <c r="H104" s="104"/>
      <c r="I104" s="105"/>
      <c r="J104" s="104" t="s">
        <v>112</v>
      </c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6">
        <f>'90 - Elektroinstalace'!J30</f>
        <v>0</v>
      </c>
      <c r="AH104" s="105"/>
      <c r="AI104" s="105"/>
      <c r="AJ104" s="105"/>
      <c r="AK104" s="105"/>
      <c r="AL104" s="105"/>
      <c r="AM104" s="105"/>
      <c r="AN104" s="106">
        <f>SUM(AG104,AT104)</f>
        <v>0</v>
      </c>
      <c r="AO104" s="105"/>
      <c r="AP104" s="105"/>
      <c r="AQ104" s="107" t="s">
        <v>83</v>
      </c>
      <c r="AR104" s="102"/>
      <c r="AS104" s="108">
        <v>0</v>
      </c>
      <c r="AT104" s="109">
        <f>ROUND(SUM(AV104:AW104),2)</f>
        <v>0</v>
      </c>
      <c r="AU104" s="110">
        <f>'90 - Elektroinstalace'!P118</f>
        <v>0</v>
      </c>
      <c r="AV104" s="109">
        <f>'90 - Elektroinstalace'!J33</f>
        <v>0</v>
      </c>
      <c r="AW104" s="109">
        <f>'90 - Elektroinstalace'!J34</f>
        <v>0</v>
      </c>
      <c r="AX104" s="109">
        <f>'90 - Elektroinstalace'!J35</f>
        <v>0</v>
      </c>
      <c r="AY104" s="109">
        <f>'90 - Elektroinstalace'!J36</f>
        <v>0</v>
      </c>
      <c r="AZ104" s="109">
        <f>'90 - Elektroinstalace'!F33</f>
        <v>0</v>
      </c>
      <c r="BA104" s="109">
        <f>'90 - Elektroinstalace'!F34</f>
        <v>0</v>
      </c>
      <c r="BB104" s="109">
        <f>'90 - Elektroinstalace'!F35</f>
        <v>0</v>
      </c>
      <c r="BC104" s="109">
        <f>'90 - Elektroinstalace'!F36</f>
        <v>0</v>
      </c>
      <c r="BD104" s="111">
        <f>'90 - Elektroinstalace'!F37</f>
        <v>0</v>
      </c>
      <c r="BE104" s="7"/>
      <c r="BT104" s="112" t="s">
        <v>84</v>
      </c>
      <c r="BV104" s="112" t="s">
        <v>78</v>
      </c>
      <c r="BW104" s="112" t="s">
        <v>113</v>
      </c>
      <c r="BX104" s="112" t="s">
        <v>4</v>
      </c>
      <c r="CL104" s="112" t="s">
        <v>1</v>
      </c>
      <c r="CM104" s="112" t="s">
        <v>86</v>
      </c>
    </row>
    <row r="105" s="7" customFormat="1" ht="16.5" customHeight="1">
      <c r="A105" s="101" t="s">
        <v>80</v>
      </c>
      <c r="B105" s="102"/>
      <c r="C105" s="103"/>
      <c r="D105" s="104" t="s">
        <v>114</v>
      </c>
      <c r="E105" s="104"/>
      <c r="F105" s="104"/>
      <c r="G105" s="104"/>
      <c r="H105" s="104"/>
      <c r="I105" s="105"/>
      <c r="J105" s="104" t="s">
        <v>115</v>
      </c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6">
        <f>'100 - Inventář'!J30</f>
        <v>0</v>
      </c>
      <c r="AH105" s="105"/>
      <c r="AI105" s="105"/>
      <c r="AJ105" s="105"/>
      <c r="AK105" s="105"/>
      <c r="AL105" s="105"/>
      <c r="AM105" s="105"/>
      <c r="AN105" s="106">
        <f>SUM(AG105,AT105)</f>
        <v>0</v>
      </c>
      <c r="AO105" s="105"/>
      <c r="AP105" s="105"/>
      <c r="AQ105" s="107" t="s">
        <v>83</v>
      </c>
      <c r="AR105" s="102"/>
      <c r="AS105" s="113">
        <v>0</v>
      </c>
      <c r="AT105" s="114">
        <f>ROUND(SUM(AV105:AW105),2)</f>
        <v>0</v>
      </c>
      <c r="AU105" s="115">
        <f>'100 - Inventář'!P119</f>
        <v>0</v>
      </c>
      <c r="AV105" s="114">
        <f>'100 - Inventář'!J33</f>
        <v>0</v>
      </c>
      <c r="AW105" s="114">
        <f>'100 - Inventář'!J34</f>
        <v>0</v>
      </c>
      <c r="AX105" s="114">
        <f>'100 - Inventář'!J35</f>
        <v>0</v>
      </c>
      <c r="AY105" s="114">
        <f>'100 - Inventář'!J36</f>
        <v>0</v>
      </c>
      <c r="AZ105" s="114">
        <f>'100 - Inventář'!F33</f>
        <v>0</v>
      </c>
      <c r="BA105" s="114">
        <f>'100 - Inventář'!F34</f>
        <v>0</v>
      </c>
      <c r="BB105" s="114">
        <f>'100 - Inventář'!F35</f>
        <v>0</v>
      </c>
      <c r="BC105" s="114">
        <f>'100 - Inventář'!F36</f>
        <v>0</v>
      </c>
      <c r="BD105" s="116">
        <f>'100 - Inventář'!F37</f>
        <v>0</v>
      </c>
      <c r="BE105" s="7"/>
      <c r="BT105" s="112" t="s">
        <v>84</v>
      </c>
      <c r="BV105" s="112" t="s">
        <v>78</v>
      </c>
      <c r="BW105" s="112" t="s">
        <v>116</v>
      </c>
      <c r="BX105" s="112" t="s">
        <v>4</v>
      </c>
      <c r="CL105" s="112" t="s">
        <v>1</v>
      </c>
      <c r="CM105" s="112" t="s">
        <v>86</v>
      </c>
    </row>
    <row r="106" s="2" customFormat="1" ht="30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6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="2" customFormat="1" ht="6.96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36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</sheetData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94:AP94"/>
  </mergeCells>
  <hyperlinks>
    <hyperlink ref="A95" location="'00 - Vedlejší náklady'!C2" display="/"/>
    <hyperlink ref="A96" location="'10 - 1PP'!C2" display="/"/>
    <hyperlink ref="A97" location="'20 - 1NP'!C2" display="/"/>
    <hyperlink ref="A98" location="'30 - 2NP'!C2" display="/"/>
    <hyperlink ref="A99" location="'40 - Podkroví'!C2" display="/"/>
    <hyperlink ref="A100" location="'50 - Odrenážování objektu...'!C2" display="/"/>
    <hyperlink ref="A101" location="'60 - Zateplení'!C2" display="/"/>
    <hyperlink ref="A102" location="'70 - ZTI'!C2" display="/"/>
    <hyperlink ref="A103" location="'80 - ÚT'!C2" display="/"/>
    <hyperlink ref="A104" location="'90 - Elektroinstalace'!C2" display="/"/>
    <hyperlink ref="A105" location="'100 - Invent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110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1562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ROUND(J122,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ROUND((SUM(BE122:BE148)),  2)</f>
        <v>0</v>
      </c>
      <c r="G33" s="35"/>
      <c r="H33" s="35"/>
      <c r="I33" s="125">
        <v>0.20999999999999999</v>
      </c>
      <c r="J33" s="124">
        <f>ROUND(((SUM(BE122:BE148))*I33),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ROUND((SUM(BF122:BF148)),  2)</f>
        <v>0</v>
      </c>
      <c r="G34" s="35"/>
      <c r="H34" s="35"/>
      <c r="I34" s="125">
        <v>0.14999999999999999</v>
      </c>
      <c r="J34" s="124">
        <f>ROUND(((SUM(BF122:BF148))*I34),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ROUND((SUM(BG122:BG148)),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ROUND((SUM(BH122:BH148)),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ROUND((SUM(BI122:BI148)),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80 - ÚT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J122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179</v>
      </c>
      <c r="E97" s="139"/>
      <c r="F97" s="139"/>
      <c r="G97" s="139"/>
      <c r="H97" s="139"/>
      <c r="I97" s="139"/>
      <c r="J97" s="140">
        <f>J123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689</v>
      </c>
      <c r="E98" s="143"/>
      <c r="F98" s="143"/>
      <c r="G98" s="143"/>
      <c r="H98" s="143"/>
      <c r="I98" s="143"/>
      <c r="J98" s="144">
        <f>J124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1563</v>
      </c>
      <c r="E99" s="143"/>
      <c r="F99" s="143"/>
      <c r="G99" s="143"/>
      <c r="H99" s="143"/>
      <c r="I99" s="143"/>
      <c r="J99" s="144">
        <f>J132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1564</v>
      </c>
      <c r="E100" s="143"/>
      <c r="F100" s="143"/>
      <c r="G100" s="143"/>
      <c r="H100" s="143"/>
      <c r="I100" s="143"/>
      <c r="J100" s="144">
        <f>J139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1565</v>
      </c>
      <c r="E101" s="143"/>
      <c r="F101" s="143"/>
      <c r="G101" s="143"/>
      <c r="H101" s="143"/>
      <c r="I101" s="143"/>
      <c r="J101" s="144">
        <f>J143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125</v>
      </c>
      <c r="E102" s="139"/>
      <c r="F102" s="139"/>
      <c r="G102" s="139"/>
      <c r="H102" s="139"/>
      <c r="I102" s="139"/>
      <c r="J102" s="140">
        <f>J147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5"/>
      <c r="D103" s="35"/>
      <c r="E103" s="35"/>
      <c r="F103" s="35"/>
      <c r="G103" s="35"/>
      <c r="H103" s="35"/>
      <c r="I103" s="35"/>
      <c r="J103" s="35"/>
      <c r="K103" s="35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129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5"/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118" t="str">
        <f>E7</f>
        <v>Rekonstrukce a půdní vestavba ZUŠ Luby</v>
      </c>
      <c r="F112" s="29"/>
      <c r="G112" s="29"/>
      <c r="H112" s="29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118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64" t="str">
        <f>E9</f>
        <v>80 - ÚT</v>
      </c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5"/>
      <c r="E116" s="35"/>
      <c r="F116" s="24" t="str">
        <f>F12</f>
        <v>Luby</v>
      </c>
      <c r="G116" s="35"/>
      <c r="H116" s="35"/>
      <c r="I116" s="29" t="s">
        <v>22</v>
      </c>
      <c r="J116" s="66" t="str">
        <f>IF(J12="","",J12)</f>
        <v>28. 12. 2022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5"/>
      <c r="E118" s="35"/>
      <c r="F118" s="24" t="str">
        <f>E15</f>
        <v>Město Luby</v>
      </c>
      <c r="G118" s="35"/>
      <c r="H118" s="35"/>
      <c r="I118" s="29" t="s">
        <v>30</v>
      </c>
      <c r="J118" s="33" t="str">
        <f>E21</f>
        <v>Nováček J.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5"/>
      <c r="E119" s="35"/>
      <c r="F119" s="24" t="str">
        <f>IF(E18="","",E18)</f>
        <v>Vyplň údaj</v>
      </c>
      <c r="G119" s="35"/>
      <c r="H119" s="35"/>
      <c r="I119" s="29" t="s">
        <v>33</v>
      </c>
      <c r="J119" s="33" t="str">
        <f>E24</f>
        <v>Milan Hájek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45"/>
      <c r="B121" s="146"/>
      <c r="C121" s="147" t="s">
        <v>130</v>
      </c>
      <c r="D121" s="148" t="s">
        <v>61</v>
      </c>
      <c r="E121" s="148" t="s">
        <v>57</v>
      </c>
      <c r="F121" s="148" t="s">
        <v>58</v>
      </c>
      <c r="G121" s="148" t="s">
        <v>131</v>
      </c>
      <c r="H121" s="148" t="s">
        <v>132</v>
      </c>
      <c r="I121" s="148" t="s">
        <v>133</v>
      </c>
      <c r="J121" s="148" t="s">
        <v>122</v>
      </c>
      <c r="K121" s="149" t="s">
        <v>134</v>
      </c>
      <c r="L121" s="150"/>
      <c r="M121" s="83" t="s">
        <v>1</v>
      </c>
      <c r="N121" s="84" t="s">
        <v>40</v>
      </c>
      <c r="O121" s="84" t="s">
        <v>135</v>
      </c>
      <c r="P121" s="84" t="s">
        <v>136</v>
      </c>
      <c r="Q121" s="84" t="s">
        <v>137</v>
      </c>
      <c r="R121" s="84" t="s">
        <v>138</v>
      </c>
      <c r="S121" s="84" t="s">
        <v>139</v>
      </c>
      <c r="T121" s="85" t="s">
        <v>140</v>
      </c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</row>
    <row r="122" s="2" customFormat="1" ht="22.8" customHeight="1">
      <c r="A122" s="35"/>
      <c r="B122" s="36"/>
      <c r="C122" s="90" t="s">
        <v>141</v>
      </c>
      <c r="D122" s="35"/>
      <c r="E122" s="35"/>
      <c r="F122" s="35"/>
      <c r="G122" s="35"/>
      <c r="H122" s="35"/>
      <c r="I122" s="35"/>
      <c r="J122" s="151">
        <f>BK122</f>
        <v>0</v>
      </c>
      <c r="K122" s="35"/>
      <c r="L122" s="36"/>
      <c r="M122" s="86"/>
      <c r="N122" s="70"/>
      <c r="O122" s="87"/>
      <c r="P122" s="152">
        <f>P123+P147</f>
        <v>0</v>
      </c>
      <c r="Q122" s="87"/>
      <c r="R122" s="152">
        <f>R123+R147</f>
        <v>0.30170799999999998</v>
      </c>
      <c r="S122" s="87"/>
      <c r="T122" s="153">
        <f>T123+T147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6" t="s">
        <v>75</v>
      </c>
      <c r="AU122" s="16" t="s">
        <v>124</v>
      </c>
      <c r="BK122" s="154">
        <f>BK123+BK147</f>
        <v>0</v>
      </c>
    </row>
    <row r="123" s="12" customFormat="1" ht="25.92" customHeight="1">
      <c r="A123" s="12"/>
      <c r="B123" s="155"/>
      <c r="C123" s="12"/>
      <c r="D123" s="156" t="s">
        <v>75</v>
      </c>
      <c r="E123" s="157" t="s">
        <v>258</v>
      </c>
      <c r="F123" s="157" t="s">
        <v>259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P124+P132+P139+P143</f>
        <v>0</v>
      </c>
      <c r="Q123" s="161"/>
      <c r="R123" s="162">
        <f>R124+R132+R139+R143</f>
        <v>0.30170799999999998</v>
      </c>
      <c r="S123" s="161"/>
      <c r="T123" s="163">
        <f>T124+T132+T139+T143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86</v>
      </c>
      <c r="AT123" s="164" t="s">
        <v>75</v>
      </c>
      <c r="AU123" s="164" t="s">
        <v>76</v>
      </c>
      <c r="AY123" s="156" t="s">
        <v>145</v>
      </c>
      <c r="BK123" s="165">
        <f>BK124+BK132+BK139+BK143</f>
        <v>0</v>
      </c>
    </row>
    <row r="124" s="12" customFormat="1" ht="22.8" customHeight="1">
      <c r="A124" s="12"/>
      <c r="B124" s="155"/>
      <c r="C124" s="12"/>
      <c r="D124" s="156" t="s">
        <v>75</v>
      </c>
      <c r="E124" s="180" t="s">
        <v>737</v>
      </c>
      <c r="F124" s="180" t="s">
        <v>738</v>
      </c>
      <c r="G124" s="12"/>
      <c r="H124" s="12"/>
      <c r="I124" s="158"/>
      <c r="J124" s="181">
        <f>BK124</f>
        <v>0</v>
      </c>
      <c r="K124" s="12"/>
      <c r="L124" s="155"/>
      <c r="M124" s="160"/>
      <c r="N124" s="161"/>
      <c r="O124" s="161"/>
      <c r="P124" s="162">
        <f>SUM(P125:P131)</f>
        <v>0</v>
      </c>
      <c r="Q124" s="161"/>
      <c r="R124" s="162">
        <f>SUM(R125:R131)</f>
        <v>0.029567999999999997</v>
      </c>
      <c r="S124" s="161"/>
      <c r="T124" s="163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86</v>
      </c>
      <c r="AT124" s="164" t="s">
        <v>75</v>
      </c>
      <c r="AU124" s="164" t="s">
        <v>84</v>
      </c>
      <c r="AY124" s="156" t="s">
        <v>145</v>
      </c>
      <c r="BK124" s="165">
        <f>SUM(BK125:BK131)</f>
        <v>0</v>
      </c>
    </row>
    <row r="125" s="2" customFormat="1" ht="24.15" customHeight="1">
      <c r="A125" s="35"/>
      <c r="B125" s="166"/>
      <c r="C125" s="167" t="s">
        <v>84</v>
      </c>
      <c r="D125" s="167" t="s">
        <v>146</v>
      </c>
      <c r="E125" s="168" t="s">
        <v>1566</v>
      </c>
      <c r="F125" s="169" t="s">
        <v>1567</v>
      </c>
      <c r="G125" s="170" t="s">
        <v>332</v>
      </c>
      <c r="H125" s="171">
        <v>120</v>
      </c>
      <c r="I125" s="172"/>
      <c r="J125" s="173">
        <f>ROUND(I125*H125,2)</f>
        <v>0</v>
      </c>
      <c r="K125" s="169" t="s">
        <v>166</v>
      </c>
      <c r="L125" s="36"/>
      <c r="M125" s="174" t="s">
        <v>1</v>
      </c>
      <c r="N125" s="175" t="s">
        <v>41</v>
      </c>
      <c r="O125" s="74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8" t="s">
        <v>262</v>
      </c>
      <c r="AT125" s="178" t="s">
        <v>146</v>
      </c>
      <c r="AU125" s="178" t="s">
        <v>86</v>
      </c>
      <c r="AY125" s="16" t="s">
        <v>145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6" t="s">
        <v>84</v>
      </c>
      <c r="BK125" s="179">
        <f>ROUND(I125*H125,2)</f>
        <v>0</v>
      </c>
      <c r="BL125" s="16" t="s">
        <v>262</v>
      </c>
      <c r="BM125" s="178" t="s">
        <v>1568</v>
      </c>
    </row>
    <row r="126" s="13" customFormat="1">
      <c r="A126" s="13"/>
      <c r="B126" s="187"/>
      <c r="C126" s="13"/>
      <c r="D126" s="188" t="s">
        <v>197</v>
      </c>
      <c r="E126" s="189" t="s">
        <v>1</v>
      </c>
      <c r="F126" s="190" t="s">
        <v>1569</v>
      </c>
      <c r="G126" s="13"/>
      <c r="H126" s="191">
        <v>120</v>
      </c>
      <c r="I126" s="192"/>
      <c r="J126" s="13"/>
      <c r="K126" s="13"/>
      <c r="L126" s="187"/>
      <c r="M126" s="193"/>
      <c r="N126" s="194"/>
      <c r="O126" s="194"/>
      <c r="P126" s="194"/>
      <c r="Q126" s="194"/>
      <c r="R126" s="194"/>
      <c r="S126" s="194"/>
      <c r="T126" s="19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9" t="s">
        <v>197</v>
      </c>
      <c r="AU126" s="189" t="s">
        <v>86</v>
      </c>
      <c r="AV126" s="13" t="s">
        <v>86</v>
      </c>
      <c r="AW126" s="13" t="s">
        <v>32</v>
      </c>
      <c r="AX126" s="13" t="s">
        <v>84</v>
      </c>
      <c r="AY126" s="189" t="s">
        <v>145</v>
      </c>
    </row>
    <row r="127" s="2" customFormat="1" ht="24.15" customHeight="1">
      <c r="A127" s="35"/>
      <c r="B127" s="166"/>
      <c r="C127" s="196" t="s">
        <v>86</v>
      </c>
      <c r="D127" s="196" t="s">
        <v>267</v>
      </c>
      <c r="E127" s="197" t="s">
        <v>1570</v>
      </c>
      <c r="F127" s="198" t="s">
        <v>1571</v>
      </c>
      <c r="G127" s="199" t="s">
        <v>332</v>
      </c>
      <c r="H127" s="200">
        <v>29.399999999999999</v>
      </c>
      <c r="I127" s="201"/>
      <c r="J127" s="202">
        <f>ROUND(I127*H127,2)</f>
        <v>0</v>
      </c>
      <c r="K127" s="198" t="s">
        <v>166</v>
      </c>
      <c r="L127" s="203"/>
      <c r="M127" s="204" t="s">
        <v>1</v>
      </c>
      <c r="N127" s="205" t="s">
        <v>41</v>
      </c>
      <c r="O127" s="74"/>
      <c r="P127" s="176">
        <f>O127*H127</f>
        <v>0</v>
      </c>
      <c r="Q127" s="176">
        <v>0.00025000000000000001</v>
      </c>
      <c r="R127" s="176">
        <f>Q127*H127</f>
        <v>0.0073499999999999998</v>
      </c>
      <c r="S127" s="176">
        <v>0</v>
      </c>
      <c r="T127" s="17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8" t="s">
        <v>270</v>
      </c>
      <c r="AT127" s="178" t="s">
        <v>267</v>
      </c>
      <c r="AU127" s="178" t="s">
        <v>86</v>
      </c>
      <c r="AY127" s="16" t="s">
        <v>145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6" t="s">
        <v>84</v>
      </c>
      <c r="BK127" s="179">
        <f>ROUND(I127*H127,2)</f>
        <v>0</v>
      </c>
      <c r="BL127" s="16" t="s">
        <v>262</v>
      </c>
      <c r="BM127" s="178" t="s">
        <v>1572</v>
      </c>
    </row>
    <row r="128" s="13" customFormat="1">
      <c r="A128" s="13"/>
      <c r="B128" s="187"/>
      <c r="C128" s="13"/>
      <c r="D128" s="188" t="s">
        <v>197</v>
      </c>
      <c r="E128" s="13"/>
      <c r="F128" s="190" t="s">
        <v>1573</v>
      </c>
      <c r="G128" s="13"/>
      <c r="H128" s="191">
        <v>29.399999999999999</v>
      </c>
      <c r="I128" s="192"/>
      <c r="J128" s="13"/>
      <c r="K128" s="13"/>
      <c r="L128" s="187"/>
      <c r="M128" s="193"/>
      <c r="N128" s="194"/>
      <c r="O128" s="194"/>
      <c r="P128" s="194"/>
      <c r="Q128" s="194"/>
      <c r="R128" s="194"/>
      <c r="S128" s="194"/>
      <c r="T128" s="19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9" t="s">
        <v>197</v>
      </c>
      <c r="AU128" s="189" t="s">
        <v>86</v>
      </c>
      <c r="AV128" s="13" t="s">
        <v>86</v>
      </c>
      <c r="AW128" s="13" t="s">
        <v>3</v>
      </c>
      <c r="AX128" s="13" t="s">
        <v>84</v>
      </c>
      <c r="AY128" s="189" t="s">
        <v>145</v>
      </c>
    </row>
    <row r="129" s="2" customFormat="1" ht="24.15" customHeight="1">
      <c r="A129" s="35"/>
      <c r="B129" s="166"/>
      <c r="C129" s="196" t="s">
        <v>162</v>
      </c>
      <c r="D129" s="196" t="s">
        <v>267</v>
      </c>
      <c r="E129" s="197" t="s">
        <v>1574</v>
      </c>
      <c r="F129" s="198" t="s">
        <v>1575</v>
      </c>
      <c r="G129" s="199" t="s">
        <v>332</v>
      </c>
      <c r="H129" s="200">
        <v>96.599999999999994</v>
      </c>
      <c r="I129" s="201"/>
      <c r="J129" s="202">
        <f>ROUND(I129*H129,2)</f>
        <v>0</v>
      </c>
      <c r="K129" s="198" t="s">
        <v>166</v>
      </c>
      <c r="L129" s="203"/>
      <c r="M129" s="204" t="s">
        <v>1</v>
      </c>
      <c r="N129" s="205" t="s">
        <v>41</v>
      </c>
      <c r="O129" s="74"/>
      <c r="P129" s="176">
        <f>O129*H129</f>
        <v>0</v>
      </c>
      <c r="Q129" s="176">
        <v>0.00023000000000000001</v>
      </c>
      <c r="R129" s="176">
        <f>Q129*H129</f>
        <v>0.022217999999999998</v>
      </c>
      <c r="S129" s="176">
        <v>0</v>
      </c>
      <c r="T129" s="17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8" t="s">
        <v>270</v>
      </c>
      <c r="AT129" s="178" t="s">
        <v>267</v>
      </c>
      <c r="AU129" s="178" t="s">
        <v>86</v>
      </c>
      <c r="AY129" s="16" t="s">
        <v>145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6" t="s">
        <v>84</v>
      </c>
      <c r="BK129" s="179">
        <f>ROUND(I129*H129,2)</f>
        <v>0</v>
      </c>
      <c r="BL129" s="16" t="s">
        <v>262</v>
      </c>
      <c r="BM129" s="178" t="s">
        <v>1576</v>
      </c>
    </row>
    <row r="130" s="13" customFormat="1">
      <c r="A130" s="13"/>
      <c r="B130" s="187"/>
      <c r="C130" s="13"/>
      <c r="D130" s="188" t="s">
        <v>197</v>
      </c>
      <c r="E130" s="13"/>
      <c r="F130" s="190" t="s">
        <v>1577</v>
      </c>
      <c r="G130" s="13"/>
      <c r="H130" s="191">
        <v>96.599999999999994</v>
      </c>
      <c r="I130" s="192"/>
      <c r="J130" s="13"/>
      <c r="K130" s="13"/>
      <c r="L130" s="187"/>
      <c r="M130" s="193"/>
      <c r="N130" s="194"/>
      <c r="O130" s="194"/>
      <c r="P130" s="194"/>
      <c r="Q130" s="194"/>
      <c r="R130" s="194"/>
      <c r="S130" s="194"/>
      <c r="T130" s="19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9" t="s">
        <v>197</v>
      </c>
      <c r="AU130" s="189" t="s">
        <v>86</v>
      </c>
      <c r="AV130" s="13" t="s">
        <v>86</v>
      </c>
      <c r="AW130" s="13" t="s">
        <v>3</v>
      </c>
      <c r="AX130" s="13" t="s">
        <v>84</v>
      </c>
      <c r="AY130" s="189" t="s">
        <v>145</v>
      </c>
    </row>
    <row r="131" s="2" customFormat="1" ht="24.15" customHeight="1">
      <c r="A131" s="35"/>
      <c r="B131" s="166"/>
      <c r="C131" s="167" t="s">
        <v>144</v>
      </c>
      <c r="D131" s="167" t="s">
        <v>146</v>
      </c>
      <c r="E131" s="168" t="s">
        <v>772</v>
      </c>
      <c r="F131" s="169" t="s">
        <v>773</v>
      </c>
      <c r="G131" s="170" t="s">
        <v>309</v>
      </c>
      <c r="H131" s="206"/>
      <c r="I131" s="172"/>
      <c r="J131" s="173">
        <f>ROUND(I131*H131,2)</f>
        <v>0</v>
      </c>
      <c r="K131" s="169" t="s">
        <v>166</v>
      </c>
      <c r="L131" s="36"/>
      <c r="M131" s="174" t="s">
        <v>1</v>
      </c>
      <c r="N131" s="175" t="s">
        <v>41</v>
      </c>
      <c r="O131" s="74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8" t="s">
        <v>150</v>
      </c>
      <c r="AT131" s="178" t="s">
        <v>146</v>
      </c>
      <c r="AU131" s="178" t="s">
        <v>86</v>
      </c>
      <c r="AY131" s="16" t="s">
        <v>145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6" t="s">
        <v>84</v>
      </c>
      <c r="BK131" s="179">
        <f>ROUND(I131*H131,2)</f>
        <v>0</v>
      </c>
      <c r="BL131" s="16" t="s">
        <v>150</v>
      </c>
      <c r="BM131" s="178" t="s">
        <v>1578</v>
      </c>
    </row>
    <row r="132" s="12" customFormat="1" ht="22.8" customHeight="1">
      <c r="A132" s="12"/>
      <c r="B132" s="155"/>
      <c r="C132" s="12"/>
      <c r="D132" s="156" t="s">
        <v>75</v>
      </c>
      <c r="E132" s="180" t="s">
        <v>1579</v>
      </c>
      <c r="F132" s="180" t="s">
        <v>1580</v>
      </c>
      <c r="G132" s="12"/>
      <c r="H132" s="12"/>
      <c r="I132" s="158"/>
      <c r="J132" s="181">
        <f>BK132</f>
        <v>0</v>
      </c>
      <c r="K132" s="12"/>
      <c r="L132" s="155"/>
      <c r="M132" s="160"/>
      <c r="N132" s="161"/>
      <c r="O132" s="161"/>
      <c r="P132" s="162">
        <f>SUM(P133:P138)</f>
        <v>0</v>
      </c>
      <c r="Q132" s="161"/>
      <c r="R132" s="162">
        <f>SUM(R133:R138)</f>
        <v>0.059480000000000005</v>
      </c>
      <c r="S132" s="161"/>
      <c r="T132" s="163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6" t="s">
        <v>86</v>
      </c>
      <c r="AT132" s="164" t="s">
        <v>75</v>
      </c>
      <c r="AU132" s="164" t="s">
        <v>84</v>
      </c>
      <c r="AY132" s="156" t="s">
        <v>145</v>
      </c>
      <c r="BK132" s="165">
        <f>SUM(BK133:BK138)</f>
        <v>0</v>
      </c>
    </row>
    <row r="133" s="2" customFormat="1" ht="24.15" customHeight="1">
      <c r="A133" s="35"/>
      <c r="B133" s="166"/>
      <c r="C133" s="167" t="s">
        <v>159</v>
      </c>
      <c r="D133" s="167" t="s">
        <v>146</v>
      </c>
      <c r="E133" s="168" t="s">
        <v>1581</v>
      </c>
      <c r="F133" s="169" t="s">
        <v>1582</v>
      </c>
      <c r="G133" s="170" t="s">
        <v>332</v>
      </c>
      <c r="H133" s="171">
        <v>92</v>
      </c>
      <c r="I133" s="172"/>
      <c r="J133" s="173">
        <f>ROUND(I133*H133,2)</f>
        <v>0</v>
      </c>
      <c r="K133" s="169" t="s">
        <v>166</v>
      </c>
      <c r="L133" s="36"/>
      <c r="M133" s="174" t="s">
        <v>1</v>
      </c>
      <c r="N133" s="175" t="s">
        <v>41</v>
      </c>
      <c r="O133" s="74"/>
      <c r="P133" s="176">
        <f>O133*H133</f>
        <v>0</v>
      </c>
      <c r="Q133" s="176">
        <v>0.00046999999999999999</v>
      </c>
      <c r="R133" s="176">
        <f>Q133*H133</f>
        <v>0.043240000000000001</v>
      </c>
      <c r="S133" s="176">
        <v>0</v>
      </c>
      <c r="T133" s="17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262</v>
      </c>
      <c r="AT133" s="178" t="s">
        <v>146</v>
      </c>
      <c r="AU133" s="178" t="s">
        <v>86</v>
      </c>
      <c r="AY133" s="16" t="s">
        <v>145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6" t="s">
        <v>84</v>
      </c>
      <c r="BK133" s="179">
        <f>ROUND(I133*H133,2)</f>
        <v>0</v>
      </c>
      <c r="BL133" s="16" t="s">
        <v>262</v>
      </c>
      <c r="BM133" s="178" t="s">
        <v>1583</v>
      </c>
    </row>
    <row r="134" s="2" customFormat="1" ht="16.5" customHeight="1">
      <c r="A134" s="35"/>
      <c r="B134" s="166"/>
      <c r="C134" s="167" t="s">
        <v>185</v>
      </c>
      <c r="D134" s="167" t="s">
        <v>146</v>
      </c>
      <c r="E134" s="168" t="s">
        <v>1584</v>
      </c>
      <c r="F134" s="169" t="s">
        <v>1585</v>
      </c>
      <c r="G134" s="170" t="s">
        <v>165</v>
      </c>
      <c r="H134" s="171">
        <v>8</v>
      </c>
      <c r="I134" s="172"/>
      <c r="J134" s="173">
        <f>ROUND(I134*H134,2)</f>
        <v>0</v>
      </c>
      <c r="K134" s="169" t="s">
        <v>1</v>
      </c>
      <c r="L134" s="36"/>
      <c r="M134" s="174" t="s">
        <v>1</v>
      </c>
      <c r="N134" s="175" t="s">
        <v>41</v>
      </c>
      <c r="O134" s="74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8" t="s">
        <v>262</v>
      </c>
      <c r="AT134" s="178" t="s">
        <v>146</v>
      </c>
      <c r="AU134" s="178" t="s">
        <v>86</v>
      </c>
      <c r="AY134" s="16" t="s">
        <v>145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6" t="s">
        <v>84</v>
      </c>
      <c r="BK134" s="179">
        <f>ROUND(I134*H134,2)</f>
        <v>0</v>
      </c>
      <c r="BL134" s="16" t="s">
        <v>262</v>
      </c>
      <c r="BM134" s="178" t="s">
        <v>1586</v>
      </c>
    </row>
    <row r="135" s="2" customFormat="1" ht="24.15" customHeight="1">
      <c r="A135" s="35"/>
      <c r="B135" s="166"/>
      <c r="C135" s="167" t="s">
        <v>218</v>
      </c>
      <c r="D135" s="167" t="s">
        <v>146</v>
      </c>
      <c r="E135" s="168" t="s">
        <v>1587</v>
      </c>
      <c r="F135" s="169" t="s">
        <v>1588</v>
      </c>
      <c r="G135" s="170" t="s">
        <v>332</v>
      </c>
      <c r="H135" s="171">
        <v>28</v>
      </c>
      <c r="I135" s="172"/>
      <c r="J135" s="173">
        <f>ROUND(I135*H135,2)</f>
        <v>0</v>
      </c>
      <c r="K135" s="169" t="s">
        <v>166</v>
      </c>
      <c r="L135" s="36"/>
      <c r="M135" s="174" t="s">
        <v>1</v>
      </c>
      <c r="N135" s="175" t="s">
        <v>41</v>
      </c>
      <c r="O135" s="74"/>
      <c r="P135" s="176">
        <f>O135*H135</f>
        <v>0</v>
      </c>
      <c r="Q135" s="176">
        <v>0.00058</v>
      </c>
      <c r="R135" s="176">
        <f>Q135*H135</f>
        <v>0.016240000000000001</v>
      </c>
      <c r="S135" s="176">
        <v>0</v>
      </c>
      <c r="T135" s="17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8" t="s">
        <v>262</v>
      </c>
      <c r="AT135" s="178" t="s">
        <v>146</v>
      </c>
      <c r="AU135" s="178" t="s">
        <v>86</v>
      </c>
      <c r="AY135" s="16" t="s">
        <v>145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6" t="s">
        <v>84</v>
      </c>
      <c r="BK135" s="179">
        <f>ROUND(I135*H135,2)</f>
        <v>0</v>
      </c>
      <c r="BL135" s="16" t="s">
        <v>262</v>
      </c>
      <c r="BM135" s="178" t="s">
        <v>1589</v>
      </c>
    </row>
    <row r="136" s="2" customFormat="1" ht="16.5" customHeight="1">
      <c r="A136" s="35"/>
      <c r="B136" s="166"/>
      <c r="C136" s="167" t="s">
        <v>222</v>
      </c>
      <c r="D136" s="167" t="s">
        <v>146</v>
      </c>
      <c r="E136" s="168" t="s">
        <v>1590</v>
      </c>
      <c r="F136" s="169" t="s">
        <v>1591</v>
      </c>
      <c r="G136" s="170" t="s">
        <v>332</v>
      </c>
      <c r="H136" s="171">
        <v>120</v>
      </c>
      <c r="I136" s="172"/>
      <c r="J136" s="173">
        <f>ROUND(I136*H136,2)</f>
        <v>0</v>
      </c>
      <c r="K136" s="169" t="s">
        <v>166</v>
      </c>
      <c r="L136" s="36"/>
      <c r="M136" s="174" t="s">
        <v>1</v>
      </c>
      <c r="N136" s="175" t="s">
        <v>41</v>
      </c>
      <c r="O136" s="74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262</v>
      </c>
      <c r="AT136" s="178" t="s">
        <v>146</v>
      </c>
      <c r="AU136" s="178" t="s">
        <v>86</v>
      </c>
      <c r="AY136" s="16" t="s">
        <v>145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84</v>
      </c>
      <c r="BK136" s="179">
        <f>ROUND(I136*H136,2)</f>
        <v>0</v>
      </c>
      <c r="BL136" s="16" t="s">
        <v>262</v>
      </c>
      <c r="BM136" s="178" t="s">
        <v>1592</v>
      </c>
    </row>
    <row r="137" s="13" customFormat="1">
      <c r="A137" s="13"/>
      <c r="B137" s="187"/>
      <c r="C137" s="13"/>
      <c r="D137" s="188" t="s">
        <v>197</v>
      </c>
      <c r="E137" s="189" t="s">
        <v>1</v>
      </c>
      <c r="F137" s="190" t="s">
        <v>1593</v>
      </c>
      <c r="G137" s="13"/>
      <c r="H137" s="191">
        <v>120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197</v>
      </c>
      <c r="AU137" s="189" t="s">
        <v>86</v>
      </c>
      <c r="AV137" s="13" t="s">
        <v>86</v>
      </c>
      <c r="AW137" s="13" t="s">
        <v>32</v>
      </c>
      <c r="AX137" s="13" t="s">
        <v>84</v>
      </c>
      <c r="AY137" s="189" t="s">
        <v>145</v>
      </c>
    </row>
    <row r="138" s="2" customFormat="1" ht="24.15" customHeight="1">
      <c r="A138" s="35"/>
      <c r="B138" s="166"/>
      <c r="C138" s="167" t="s">
        <v>213</v>
      </c>
      <c r="D138" s="167" t="s">
        <v>146</v>
      </c>
      <c r="E138" s="168" t="s">
        <v>1594</v>
      </c>
      <c r="F138" s="169" t="s">
        <v>1595</v>
      </c>
      <c r="G138" s="170" t="s">
        <v>309</v>
      </c>
      <c r="H138" s="206"/>
      <c r="I138" s="172"/>
      <c r="J138" s="173">
        <f>ROUND(I138*H138,2)</f>
        <v>0</v>
      </c>
      <c r="K138" s="169" t="s">
        <v>166</v>
      </c>
      <c r="L138" s="36"/>
      <c r="M138" s="174" t="s">
        <v>1</v>
      </c>
      <c r="N138" s="175" t="s">
        <v>41</v>
      </c>
      <c r="O138" s="74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8" t="s">
        <v>262</v>
      </c>
      <c r="AT138" s="178" t="s">
        <v>146</v>
      </c>
      <c r="AU138" s="178" t="s">
        <v>86</v>
      </c>
      <c r="AY138" s="16" t="s">
        <v>145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6" t="s">
        <v>84</v>
      </c>
      <c r="BK138" s="179">
        <f>ROUND(I138*H138,2)</f>
        <v>0</v>
      </c>
      <c r="BL138" s="16" t="s">
        <v>262</v>
      </c>
      <c r="BM138" s="178" t="s">
        <v>1596</v>
      </c>
    </row>
    <row r="139" s="12" customFormat="1" ht="22.8" customHeight="1">
      <c r="A139" s="12"/>
      <c r="B139" s="155"/>
      <c r="C139" s="12"/>
      <c r="D139" s="156" t="s">
        <v>75</v>
      </c>
      <c r="E139" s="180" t="s">
        <v>1597</v>
      </c>
      <c r="F139" s="180" t="s">
        <v>1598</v>
      </c>
      <c r="G139" s="12"/>
      <c r="H139" s="12"/>
      <c r="I139" s="158"/>
      <c r="J139" s="181">
        <f>BK139</f>
        <v>0</v>
      </c>
      <c r="K139" s="12"/>
      <c r="L139" s="155"/>
      <c r="M139" s="160"/>
      <c r="N139" s="161"/>
      <c r="O139" s="161"/>
      <c r="P139" s="162">
        <f>SUM(P140:P142)</f>
        <v>0</v>
      </c>
      <c r="Q139" s="161"/>
      <c r="R139" s="162">
        <f>SUM(R140:R142)</f>
        <v>0.0080999999999999996</v>
      </c>
      <c r="S139" s="161"/>
      <c r="T139" s="163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86</v>
      </c>
      <c r="AT139" s="164" t="s">
        <v>75</v>
      </c>
      <c r="AU139" s="164" t="s">
        <v>84</v>
      </c>
      <c r="AY139" s="156" t="s">
        <v>145</v>
      </c>
      <c r="BK139" s="165">
        <f>SUM(BK140:BK142)</f>
        <v>0</v>
      </c>
    </row>
    <row r="140" s="2" customFormat="1" ht="24.15" customHeight="1">
      <c r="A140" s="35"/>
      <c r="B140" s="166"/>
      <c r="C140" s="167" t="s">
        <v>87</v>
      </c>
      <c r="D140" s="167" t="s">
        <v>146</v>
      </c>
      <c r="E140" s="168" t="s">
        <v>1599</v>
      </c>
      <c r="F140" s="169" t="s">
        <v>1600</v>
      </c>
      <c r="G140" s="170" t="s">
        <v>165</v>
      </c>
      <c r="H140" s="171">
        <v>10</v>
      </c>
      <c r="I140" s="172"/>
      <c r="J140" s="173">
        <f>ROUND(I140*H140,2)</f>
        <v>0</v>
      </c>
      <c r="K140" s="169" t="s">
        <v>166</v>
      </c>
      <c r="L140" s="36"/>
      <c r="M140" s="174" t="s">
        <v>1</v>
      </c>
      <c r="N140" s="175" t="s">
        <v>41</v>
      </c>
      <c r="O140" s="74"/>
      <c r="P140" s="176">
        <f>O140*H140</f>
        <v>0</v>
      </c>
      <c r="Q140" s="176">
        <v>0.00011</v>
      </c>
      <c r="R140" s="176">
        <f>Q140*H140</f>
        <v>0.0011000000000000001</v>
      </c>
      <c r="S140" s="176">
        <v>0</v>
      </c>
      <c r="T140" s="17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8" t="s">
        <v>262</v>
      </c>
      <c r="AT140" s="178" t="s">
        <v>146</v>
      </c>
      <c r="AU140" s="178" t="s">
        <v>86</v>
      </c>
      <c r="AY140" s="16" t="s">
        <v>145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6" t="s">
        <v>84</v>
      </c>
      <c r="BK140" s="179">
        <f>ROUND(I140*H140,2)</f>
        <v>0</v>
      </c>
      <c r="BL140" s="16" t="s">
        <v>262</v>
      </c>
      <c r="BM140" s="178" t="s">
        <v>1601</v>
      </c>
    </row>
    <row r="141" s="2" customFormat="1" ht="24.15" customHeight="1">
      <c r="A141" s="35"/>
      <c r="B141" s="166"/>
      <c r="C141" s="167" t="s">
        <v>235</v>
      </c>
      <c r="D141" s="167" t="s">
        <v>146</v>
      </c>
      <c r="E141" s="168" t="s">
        <v>1602</v>
      </c>
      <c r="F141" s="169" t="s">
        <v>1603</v>
      </c>
      <c r="G141" s="170" t="s">
        <v>165</v>
      </c>
      <c r="H141" s="171">
        <v>10</v>
      </c>
      <c r="I141" s="172"/>
      <c r="J141" s="173">
        <f>ROUND(I141*H141,2)</f>
        <v>0</v>
      </c>
      <c r="K141" s="169" t="s">
        <v>166</v>
      </c>
      <c r="L141" s="36"/>
      <c r="M141" s="174" t="s">
        <v>1</v>
      </c>
      <c r="N141" s="175" t="s">
        <v>41</v>
      </c>
      <c r="O141" s="74"/>
      <c r="P141" s="176">
        <f>O141*H141</f>
        <v>0</v>
      </c>
      <c r="Q141" s="176">
        <v>0.00069999999999999999</v>
      </c>
      <c r="R141" s="176">
        <f>Q141*H141</f>
        <v>0.0070000000000000001</v>
      </c>
      <c r="S141" s="176">
        <v>0</v>
      </c>
      <c r="T141" s="17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8" t="s">
        <v>262</v>
      </c>
      <c r="AT141" s="178" t="s">
        <v>146</v>
      </c>
      <c r="AU141" s="178" t="s">
        <v>86</v>
      </c>
      <c r="AY141" s="16" t="s">
        <v>145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6" t="s">
        <v>84</v>
      </c>
      <c r="BK141" s="179">
        <f>ROUND(I141*H141,2)</f>
        <v>0</v>
      </c>
      <c r="BL141" s="16" t="s">
        <v>262</v>
      </c>
      <c r="BM141" s="178" t="s">
        <v>1604</v>
      </c>
    </row>
    <row r="142" s="2" customFormat="1" ht="24.15" customHeight="1">
      <c r="A142" s="35"/>
      <c r="B142" s="166"/>
      <c r="C142" s="167" t="s">
        <v>240</v>
      </c>
      <c r="D142" s="167" t="s">
        <v>146</v>
      </c>
      <c r="E142" s="168" t="s">
        <v>1605</v>
      </c>
      <c r="F142" s="169" t="s">
        <v>1606</v>
      </c>
      <c r="G142" s="170" t="s">
        <v>309</v>
      </c>
      <c r="H142" s="206"/>
      <c r="I142" s="172"/>
      <c r="J142" s="173">
        <f>ROUND(I142*H142,2)</f>
        <v>0</v>
      </c>
      <c r="K142" s="169" t="s">
        <v>166</v>
      </c>
      <c r="L142" s="36"/>
      <c r="M142" s="174" t="s">
        <v>1</v>
      </c>
      <c r="N142" s="175" t="s">
        <v>41</v>
      </c>
      <c r="O142" s="74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8" t="s">
        <v>262</v>
      </c>
      <c r="AT142" s="178" t="s">
        <v>146</v>
      </c>
      <c r="AU142" s="178" t="s">
        <v>86</v>
      </c>
      <c r="AY142" s="16" t="s">
        <v>145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6" t="s">
        <v>84</v>
      </c>
      <c r="BK142" s="179">
        <f>ROUND(I142*H142,2)</f>
        <v>0</v>
      </c>
      <c r="BL142" s="16" t="s">
        <v>262</v>
      </c>
      <c r="BM142" s="178" t="s">
        <v>1607</v>
      </c>
    </row>
    <row r="143" s="12" customFormat="1" ht="22.8" customHeight="1">
      <c r="A143" s="12"/>
      <c r="B143" s="155"/>
      <c r="C143" s="12"/>
      <c r="D143" s="156" t="s">
        <v>75</v>
      </c>
      <c r="E143" s="180" t="s">
        <v>1608</v>
      </c>
      <c r="F143" s="180" t="s">
        <v>1609</v>
      </c>
      <c r="G143" s="12"/>
      <c r="H143" s="12"/>
      <c r="I143" s="158"/>
      <c r="J143" s="181">
        <f>BK143</f>
        <v>0</v>
      </c>
      <c r="K143" s="12"/>
      <c r="L143" s="155"/>
      <c r="M143" s="160"/>
      <c r="N143" s="161"/>
      <c r="O143" s="161"/>
      <c r="P143" s="162">
        <f>SUM(P144:P146)</f>
        <v>0</v>
      </c>
      <c r="Q143" s="161"/>
      <c r="R143" s="162">
        <f>SUM(R144:R146)</f>
        <v>0.20455999999999999</v>
      </c>
      <c r="S143" s="161"/>
      <c r="T143" s="163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86</v>
      </c>
      <c r="AT143" s="164" t="s">
        <v>75</v>
      </c>
      <c r="AU143" s="164" t="s">
        <v>84</v>
      </c>
      <c r="AY143" s="156" t="s">
        <v>145</v>
      </c>
      <c r="BK143" s="165">
        <f>SUM(BK144:BK146)</f>
        <v>0</v>
      </c>
    </row>
    <row r="144" s="2" customFormat="1" ht="33" customHeight="1">
      <c r="A144" s="35"/>
      <c r="B144" s="166"/>
      <c r="C144" s="167" t="s">
        <v>244</v>
      </c>
      <c r="D144" s="167" t="s">
        <v>146</v>
      </c>
      <c r="E144" s="168" t="s">
        <v>1610</v>
      </c>
      <c r="F144" s="169" t="s">
        <v>1611</v>
      </c>
      <c r="G144" s="170" t="s">
        <v>165</v>
      </c>
      <c r="H144" s="171">
        <v>8</v>
      </c>
      <c r="I144" s="172"/>
      <c r="J144" s="173">
        <f>ROUND(I144*H144,2)</f>
        <v>0</v>
      </c>
      <c r="K144" s="169" t="s">
        <v>166</v>
      </c>
      <c r="L144" s="36"/>
      <c r="M144" s="174" t="s">
        <v>1</v>
      </c>
      <c r="N144" s="175" t="s">
        <v>41</v>
      </c>
      <c r="O144" s="74"/>
      <c r="P144" s="176">
        <f>O144*H144</f>
        <v>0</v>
      </c>
      <c r="Q144" s="176">
        <v>0.018499999999999999</v>
      </c>
      <c r="R144" s="176">
        <f>Q144*H144</f>
        <v>0.14799999999999999</v>
      </c>
      <c r="S144" s="176">
        <v>0</v>
      </c>
      <c r="T144" s="17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8" t="s">
        <v>262</v>
      </c>
      <c r="AT144" s="178" t="s">
        <v>146</v>
      </c>
      <c r="AU144" s="178" t="s">
        <v>86</v>
      </c>
      <c r="AY144" s="16" t="s">
        <v>145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6" t="s">
        <v>84</v>
      </c>
      <c r="BK144" s="179">
        <f>ROUND(I144*H144,2)</f>
        <v>0</v>
      </c>
      <c r="BL144" s="16" t="s">
        <v>262</v>
      </c>
      <c r="BM144" s="178" t="s">
        <v>1612</v>
      </c>
    </row>
    <row r="145" s="2" customFormat="1" ht="37.8" customHeight="1">
      <c r="A145" s="35"/>
      <c r="B145" s="166"/>
      <c r="C145" s="167" t="s">
        <v>249</v>
      </c>
      <c r="D145" s="167" t="s">
        <v>146</v>
      </c>
      <c r="E145" s="168" t="s">
        <v>1613</v>
      </c>
      <c r="F145" s="169" t="s">
        <v>1614</v>
      </c>
      <c r="G145" s="170" t="s">
        <v>165</v>
      </c>
      <c r="H145" s="171">
        <v>2</v>
      </c>
      <c r="I145" s="172"/>
      <c r="J145" s="173">
        <f>ROUND(I145*H145,2)</f>
        <v>0</v>
      </c>
      <c r="K145" s="169" t="s">
        <v>166</v>
      </c>
      <c r="L145" s="36"/>
      <c r="M145" s="174" t="s">
        <v>1</v>
      </c>
      <c r="N145" s="175" t="s">
        <v>41</v>
      </c>
      <c r="O145" s="74"/>
      <c r="P145" s="176">
        <f>O145*H145</f>
        <v>0</v>
      </c>
      <c r="Q145" s="176">
        <v>0.02828</v>
      </c>
      <c r="R145" s="176">
        <f>Q145*H145</f>
        <v>0.056559999999999999</v>
      </c>
      <c r="S145" s="176">
        <v>0</v>
      </c>
      <c r="T145" s="17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8" t="s">
        <v>262</v>
      </c>
      <c r="AT145" s="178" t="s">
        <v>146</v>
      </c>
      <c r="AU145" s="178" t="s">
        <v>86</v>
      </c>
      <c r="AY145" s="16" t="s">
        <v>145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6" t="s">
        <v>84</v>
      </c>
      <c r="BK145" s="179">
        <f>ROUND(I145*H145,2)</f>
        <v>0</v>
      </c>
      <c r="BL145" s="16" t="s">
        <v>262</v>
      </c>
      <c r="BM145" s="178" t="s">
        <v>1615</v>
      </c>
    </row>
    <row r="146" s="2" customFormat="1" ht="24.15" customHeight="1">
      <c r="A146" s="35"/>
      <c r="B146" s="166"/>
      <c r="C146" s="167" t="s">
        <v>8</v>
      </c>
      <c r="D146" s="167" t="s">
        <v>146</v>
      </c>
      <c r="E146" s="168" t="s">
        <v>1616</v>
      </c>
      <c r="F146" s="169" t="s">
        <v>1617</v>
      </c>
      <c r="G146" s="170" t="s">
        <v>309</v>
      </c>
      <c r="H146" s="206"/>
      <c r="I146" s="172"/>
      <c r="J146" s="173">
        <f>ROUND(I146*H146,2)</f>
        <v>0</v>
      </c>
      <c r="K146" s="169" t="s">
        <v>166</v>
      </c>
      <c r="L146" s="36"/>
      <c r="M146" s="174" t="s">
        <v>1</v>
      </c>
      <c r="N146" s="175" t="s">
        <v>41</v>
      </c>
      <c r="O146" s="74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8" t="s">
        <v>262</v>
      </c>
      <c r="AT146" s="178" t="s">
        <v>146</v>
      </c>
      <c r="AU146" s="178" t="s">
        <v>86</v>
      </c>
      <c r="AY146" s="16" t="s">
        <v>145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6" t="s">
        <v>84</v>
      </c>
      <c r="BK146" s="179">
        <f>ROUND(I146*H146,2)</f>
        <v>0</v>
      </c>
      <c r="BL146" s="16" t="s">
        <v>262</v>
      </c>
      <c r="BM146" s="178" t="s">
        <v>1618</v>
      </c>
    </row>
    <row r="147" s="12" customFormat="1" ht="25.92" customHeight="1">
      <c r="A147" s="12"/>
      <c r="B147" s="155"/>
      <c r="C147" s="12"/>
      <c r="D147" s="156" t="s">
        <v>75</v>
      </c>
      <c r="E147" s="157" t="s">
        <v>142</v>
      </c>
      <c r="F147" s="157" t="s">
        <v>143</v>
      </c>
      <c r="G147" s="12"/>
      <c r="H147" s="12"/>
      <c r="I147" s="158"/>
      <c r="J147" s="159">
        <f>BK147</f>
        <v>0</v>
      </c>
      <c r="K147" s="12"/>
      <c r="L147" s="155"/>
      <c r="M147" s="160"/>
      <c r="N147" s="161"/>
      <c r="O147" s="161"/>
      <c r="P147" s="162">
        <f>P148</f>
        <v>0</v>
      </c>
      <c r="Q147" s="161"/>
      <c r="R147" s="162">
        <f>R148</f>
        <v>0</v>
      </c>
      <c r="S147" s="161"/>
      <c r="T147" s="163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144</v>
      </c>
      <c r="AT147" s="164" t="s">
        <v>75</v>
      </c>
      <c r="AU147" s="164" t="s">
        <v>76</v>
      </c>
      <c r="AY147" s="156" t="s">
        <v>145</v>
      </c>
      <c r="BK147" s="165">
        <f>BK148</f>
        <v>0</v>
      </c>
    </row>
    <row r="148" s="2" customFormat="1" ht="16.5" customHeight="1">
      <c r="A148" s="35"/>
      <c r="B148" s="166"/>
      <c r="C148" s="167" t="s">
        <v>262</v>
      </c>
      <c r="D148" s="167" t="s">
        <v>146</v>
      </c>
      <c r="E148" s="168" t="s">
        <v>1619</v>
      </c>
      <c r="F148" s="169" t="s">
        <v>1620</v>
      </c>
      <c r="G148" s="170" t="s">
        <v>1322</v>
      </c>
      <c r="H148" s="171">
        <v>1</v>
      </c>
      <c r="I148" s="172"/>
      <c r="J148" s="173">
        <f>ROUND(I148*H148,2)</f>
        <v>0</v>
      </c>
      <c r="K148" s="169" t="s">
        <v>1</v>
      </c>
      <c r="L148" s="36"/>
      <c r="M148" s="182" t="s">
        <v>1</v>
      </c>
      <c r="N148" s="183" t="s">
        <v>41</v>
      </c>
      <c r="O148" s="184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8" t="s">
        <v>144</v>
      </c>
      <c r="AT148" s="178" t="s">
        <v>146</v>
      </c>
      <c r="AU148" s="178" t="s">
        <v>84</v>
      </c>
      <c r="AY148" s="16" t="s">
        <v>145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6" t="s">
        <v>84</v>
      </c>
      <c r="BK148" s="179">
        <f>ROUND(I148*H148,2)</f>
        <v>0</v>
      </c>
      <c r="BL148" s="16" t="s">
        <v>144</v>
      </c>
      <c r="BM148" s="178" t="s">
        <v>1621</v>
      </c>
    </row>
    <row r="149" s="2" customFormat="1" ht="6.96" customHeight="1">
      <c r="A149" s="35"/>
      <c r="B149" s="57"/>
      <c r="C149" s="58"/>
      <c r="D149" s="58"/>
      <c r="E149" s="58"/>
      <c r="F149" s="58"/>
      <c r="G149" s="58"/>
      <c r="H149" s="58"/>
      <c r="I149" s="58"/>
      <c r="J149" s="58"/>
      <c r="K149" s="58"/>
      <c r="L149" s="36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autoFilter ref="C121:K14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113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1622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ROUND((SUM(BE118:BE141)),  2)</f>
        <v>0</v>
      </c>
      <c r="G33" s="35"/>
      <c r="H33" s="35"/>
      <c r="I33" s="125">
        <v>0.20999999999999999</v>
      </c>
      <c r="J33" s="124">
        <f>ROUND(((SUM(BE118:BE141))*I33),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ROUND((SUM(BF118:BF141)),  2)</f>
        <v>0</v>
      </c>
      <c r="G34" s="35"/>
      <c r="H34" s="35"/>
      <c r="I34" s="125">
        <v>0.14999999999999999</v>
      </c>
      <c r="J34" s="124">
        <f>ROUND(((SUM(BF118:BF141))*I34),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ROUND((SUM(BG118:BG141)),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ROUND((SUM(BH118:BH141)),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ROUND((SUM(BI118:BI141)),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90 - Elektroinstalace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J118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179</v>
      </c>
      <c r="E97" s="139"/>
      <c r="F97" s="139"/>
      <c r="G97" s="139"/>
      <c r="H97" s="139"/>
      <c r="I97" s="139"/>
      <c r="J97" s="140">
        <f>J119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1145</v>
      </c>
      <c r="E98" s="143"/>
      <c r="F98" s="143"/>
      <c r="G98" s="143"/>
      <c r="H98" s="143"/>
      <c r="I98" s="143"/>
      <c r="J98" s="144">
        <f>J120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5"/>
      <c r="D99" s="35"/>
      <c r="E99" s="35"/>
      <c r="F99" s="35"/>
      <c r="G99" s="35"/>
      <c r="H99" s="35"/>
      <c r="I99" s="35"/>
      <c r="J99" s="35"/>
      <c r="K99" s="35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129</v>
      </c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5"/>
      <c r="D108" s="35"/>
      <c r="E108" s="118" t="str">
        <f>E7</f>
        <v>Rekonstrukce a půdní vestavba ZUŠ Luby</v>
      </c>
      <c r="F108" s="29"/>
      <c r="G108" s="29"/>
      <c r="H108" s="29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118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64" t="str">
        <f>E9</f>
        <v>90 - Elektroinstalace</v>
      </c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5"/>
      <c r="E112" s="35"/>
      <c r="F112" s="24" t="str">
        <f>F12</f>
        <v>Luby</v>
      </c>
      <c r="G112" s="35"/>
      <c r="H112" s="35"/>
      <c r="I112" s="29" t="s">
        <v>22</v>
      </c>
      <c r="J112" s="66" t="str">
        <f>IF(J12="","",J12)</f>
        <v>28. 12. 2022</v>
      </c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5"/>
      <c r="E114" s="35"/>
      <c r="F114" s="24" t="str">
        <f>E15</f>
        <v>Město Luby</v>
      </c>
      <c r="G114" s="35"/>
      <c r="H114" s="35"/>
      <c r="I114" s="29" t="s">
        <v>30</v>
      </c>
      <c r="J114" s="33" t="str">
        <f>E21</f>
        <v>Nováček J.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5"/>
      <c r="E115" s="35"/>
      <c r="F115" s="24" t="str">
        <f>IF(E18="","",E18)</f>
        <v>Vyplň údaj</v>
      </c>
      <c r="G115" s="35"/>
      <c r="H115" s="35"/>
      <c r="I115" s="29" t="s">
        <v>33</v>
      </c>
      <c r="J115" s="33" t="str">
        <f>E24</f>
        <v>Milan Hájek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45"/>
      <c r="B117" s="146"/>
      <c r="C117" s="147" t="s">
        <v>130</v>
      </c>
      <c r="D117" s="148" t="s">
        <v>61</v>
      </c>
      <c r="E117" s="148" t="s">
        <v>57</v>
      </c>
      <c r="F117" s="148" t="s">
        <v>58</v>
      </c>
      <c r="G117" s="148" t="s">
        <v>131</v>
      </c>
      <c r="H117" s="148" t="s">
        <v>132</v>
      </c>
      <c r="I117" s="148" t="s">
        <v>133</v>
      </c>
      <c r="J117" s="148" t="s">
        <v>122</v>
      </c>
      <c r="K117" s="149" t="s">
        <v>134</v>
      </c>
      <c r="L117" s="150"/>
      <c r="M117" s="83" t="s">
        <v>1</v>
      </c>
      <c r="N117" s="84" t="s">
        <v>40</v>
      </c>
      <c r="O117" s="84" t="s">
        <v>135</v>
      </c>
      <c r="P117" s="84" t="s">
        <v>136</v>
      </c>
      <c r="Q117" s="84" t="s">
        <v>137</v>
      </c>
      <c r="R117" s="84" t="s">
        <v>138</v>
      </c>
      <c r="S117" s="84" t="s">
        <v>139</v>
      </c>
      <c r="T117" s="85" t="s">
        <v>140</v>
      </c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</row>
    <row r="118" s="2" customFormat="1" ht="22.8" customHeight="1">
      <c r="A118" s="35"/>
      <c r="B118" s="36"/>
      <c r="C118" s="90" t="s">
        <v>141</v>
      </c>
      <c r="D118" s="35"/>
      <c r="E118" s="35"/>
      <c r="F118" s="35"/>
      <c r="G118" s="35"/>
      <c r="H118" s="35"/>
      <c r="I118" s="35"/>
      <c r="J118" s="151">
        <f>BK118</f>
        <v>0</v>
      </c>
      <c r="K118" s="35"/>
      <c r="L118" s="36"/>
      <c r="M118" s="86"/>
      <c r="N118" s="70"/>
      <c r="O118" s="87"/>
      <c r="P118" s="152">
        <f>P119</f>
        <v>0</v>
      </c>
      <c r="Q118" s="87"/>
      <c r="R118" s="152">
        <f>R119</f>
        <v>0</v>
      </c>
      <c r="S118" s="87"/>
      <c r="T118" s="153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6" t="s">
        <v>75</v>
      </c>
      <c r="AU118" s="16" t="s">
        <v>124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75</v>
      </c>
      <c r="E119" s="157" t="s">
        <v>258</v>
      </c>
      <c r="F119" s="157" t="s">
        <v>259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</v>
      </c>
      <c r="S119" s="161"/>
      <c r="T119" s="16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86</v>
      </c>
      <c r="AT119" s="164" t="s">
        <v>75</v>
      </c>
      <c r="AU119" s="164" t="s">
        <v>76</v>
      </c>
      <c r="AY119" s="156" t="s">
        <v>145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75</v>
      </c>
      <c r="E120" s="180" t="s">
        <v>1318</v>
      </c>
      <c r="F120" s="180" t="s">
        <v>1319</v>
      </c>
      <c r="G120" s="12"/>
      <c r="H120" s="12"/>
      <c r="I120" s="158"/>
      <c r="J120" s="181">
        <f>BK120</f>
        <v>0</v>
      </c>
      <c r="K120" s="12"/>
      <c r="L120" s="155"/>
      <c r="M120" s="160"/>
      <c r="N120" s="161"/>
      <c r="O120" s="161"/>
      <c r="P120" s="162">
        <f>SUM(P121:P141)</f>
        <v>0</v>
      </c>
      <c r="Q120" s="161"/>
      <c r="R120" s="162">
        <f>SUM(R121:R141)</f>
        <v>0</v>
      </c>
      <c r="S120" s="161"/>
      <c r="T120" s="163">
        <f>SUM(T121:T141)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86</v>
      </c>
      <c r="AT120" s="164" t="s">
        <v>75</v>
      </c>
      <c r="AU120" s="164" t="s">
        <v>84</v>
      </c>
      <c r="AY120" s="156" t="s">
        <v>145</v>
      </c>
      <c r="BK120" s="165">
        <f>SUM(BK121:BK141)</f>
        <v>0</v>
      </c>
    </row>
    <row r="121" s="2" customFormat="1" ht="16.5" customHeight="1">
      <c r="A121" s="35"/>
      <c r="B121" s="166"/>
      <c r="C121" s="167" t="s">
        <v>84</v>
      </c>
      <c r="D121" s="167" t="s">
        <v>146</v>
      </c>
      <c r="E121" s="168" t="s">
        <v>1623</v>
      </c>
      <c r="F121" s="169" t="s">
        <v>1624</v>
      </c>
      <c r="G121" s="170" t="s">
        <v>1322</v>
      </c>
      <c r="H121" s="171">
        <v>1</v>
      </c>
      <c r="I121" s="172"/>
      <c r="J121" s="173">
        <f>ROUND(I121*H121,2)</f>
        <v>0</v>
      </c>
      <c r="K121" s="169" t="s">
        <v>1</v>
      </c>
      <c r="L121" s="36"/>
      <c r="M121" s="174" t="s">
        <v>1</v>
      </c>
      <c r="N121" s="175" t="s">
        <v>41</v>
      </c>
      <c r="O121" s="74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78" t="s">
        <v>262</v>
      </c>
      <c r="AT121" s="178" t="s">
        <v>146</v>
      </c>
      <c r="AU121" s="178" t="s">
        <v>86</v>
      </c>
      <c r="AY121" s="16" t="s">
        <v>145</v>
      </c>
      <c r="BE121" s="179">
        <f>IF(N121="základní",J121,0)</f>
        <v>0</v>
      </c>
      <c r="BF121" s="179">
        <f>IF(N121="snížená",J121,0)</f>
        <v>0</v>
      </c>
      <c r="BG121" s="179">
        <f>IF(N121="zákl. přenesená",J121,0)</f>
        <v>0</v>
      </c>
      <c r="BH121" s="179">
        <f>IF(N121="sníž. přenesená",J121,0)</f>
        <v>0</v>
      </c>
      <c r="BI121" s="179">
        <f>IF(N121="nulová",J121,0)</f>
        <v>0</v>
      </c>
      <c r="BJ121" s="16" t="s">
        <v>84</v>
      </c>
      <c r="BK121" s="179">
        <f>ROUND(I121*H121,2)</f>
        <v>0</v>
      </c>
      <c r="BL121" s="16" t="s">
        <v>262</v>
      </c>
      <c r="BM121" s="178" t="s">
        <v>1625</v>
      </c>
    </row>
    <row r="122" s="2" customFormat="1" ht="16.5" customHeight="1">
      <c r="A122" s="35"/>
      <c r="B122" s="166"/>
      <c r="C122" s="196" t="s">
        <v>86</v>
      </c>
      <c r="D122" s="196" t="s">
        <v>267</v>
      </c>
      <c r="E122" s="197" t="s">
        <v>1626</v>
      </c>
      <c r="F122" s="198" t="s">
        <v>1627</v>
      </c>
      <c r="G122" s="199" t="s">
        <v>165</v>
      </c>
      <c r="H122" s="200">
        <v>53</v>
      </c>
      <c r="I122" s="201"/>
      <c r="J122" s="202">
        <f>ROUND(I122*H122,2)</f>
        <v>0</v>
      </c>
      <c r="K122" s="198" t="s">
        <v>1</v>
      </c>
      <c r="L122" s="203"/>
      <c r="M122" s="204" t="s">
        <v>1</v>
      </c>
      <c r="N122" s="205" t="s">
        <v>41</v>
      </c>
      <c r="O122" s="74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8" t="s">
        <v>270</v>
      </c>
      <c r="AT122" s="178" t="s">
        <v>267</v>
      </c>
      <c r="AU122" s="178" t="s">
        <v>86</v>
      </c>
      <c r="AY122" s="16" t="s">
        <v>145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6" t="s">
        <v>84</v>
      </c>
      <c r="BK122" s="179">
        <f>ROUND(I122*H122,2)</f>
        <v>0</v>
      </c>
      <c r="BL122" s="16" t="s">
        <v>262</v>
      </c>
      <c r="BM122" s="178" t="s">
        <v>1628</v>
      </c>
    </row>
    <row r="123" s="2" customFormat="1" ht="16.5" customHeight="1">
      <c r="A123" s="35"/>
      <c r="B123" s="166"/>
      <c r="C123" s="196" t="s">
        <v>162</v>
      </c>
      <c r="D123" s="196" t="s">
        <v>267</v>
      </c>
      <c r="E123" s="197" t="s">
        <v>1629</v>
      </c>
      <c r="F123" s="198" t="s">
        <v>1630</v>
      </c>
      <c r="G123" s="199" t="s">
        <v>165</v>
      </c>
      <c r="H123" s="200">
        <v>19</v>
      </c>
      <c r="I123" s="201"/>
      <c r="J123" s="202">
        <f>ROUND(I123*H123,2)</f>
        <v>0</v>
      </c>
      <c r="K123" s="198" t="s">
        <v>1</v>
      </c>
      <c r="L123" s="203"/>
      <c r="M123" s="204" t="s">
        <v>1</v>
      </c>
      <c r="N123" s="205" t="s">
        <v>41</v>
      </c>
      <c r="O123" s="74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78" t="s">
        <v>270</v>
      </c>
      <c r="AT123" s="178" t="s">
        <v>267</v>
      </c>
      <c r="AU123" s="178" t="s">
        <v>86</v>
      </c>
      <c r="AY123" s="16" t="s">
        <v>145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6" t="s">
        <v>84</v>
      </c>
      <c r="BK123" s="179">
        <f>ROUND(I123*H123,2)</f>
        <v>0</v>
      </c>
      <c r="BL123" s="16" t="s">
        <v>262</v>
      </c>
      <c r="BM123" s="178" t="s">
        <v>1631</v>
      </c>
    </row>
    <row r="124" s="2" customFormat="1" ht="16.5" customHeight="1">
      <c r="A124" s="35"/>
      <c r="B124" s="166"/>
      <c r="C124" s="196" t="s">
        <v>144</v>
      </c>
      <c r="D124" s="196" t="s">
        <v>267</v>
      </c>
      <c r="E124" s="197" t="s">
        <v>1632</v>
      </c>
      <c r="F124" s="198" t="s">
        <v>1633</v>
      </c>
      <c r="G124" s="199" t="s">
        <v>165</v>
      </c>
      <c r="H124" s="200">
        <v>8</v>
      </c>
      <c r="I124" s="201"/>
      <c r="J124" s="202">
        <f>ROUND(I124*H124,2)</f>
        <v>0</v>
      </c>
      <c r="K124" s="198" t="s">
        <v>1</v>
      </c>
      <c r="L124" s="203"/>
      <c r="M124" s="204" t="s">
        <v>1</v>
      </c>
      <c r="N124" s="205" t="s">
        <v>41</v>
      </c>
      <c r="O124" s="74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78" t="s">
        <v>270</v>
      </c>
      <c r="AT124" s="178" t="s">
        <v>267</v>
      </c>
      <c r="AU124" s="178" t="s">
        <v>86</v>
      </c>
      <c r="AY124" s="16" t="s">
        <v>145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16" t="s">
        <v>84</v>
      </c>
      <c r="BK124" s="179">
        <f>ROUND(I124*H124,2)</f>
        <v>0</v>
      </c>
      <c r="BL124" s="16" t="s">
        <v>262</v>
      </c>
      <c r="BM124" s="178" t="s">
        <v>1634</v>
      </c>
    </row>
    <row r="125" s="2" customFormat="1" ht="16.5" customHeight="1">
      <c r="A125" s="35"/>
      <c r="B125" s="166"/>
      <c r="C125" s="196" t="s">
        <v>159</v>
      </c>
      <c r="D125" s="196" t="s">
        <v>267</v>
      </c>
      <c r="E125" s="197" t="s">
        <v>1635</v>
      </c>
      <c r="F125" s="198" t="s">
        <v>1636</v>
      </c>
      <c r="G125" s="199" t="s">
        <v>165</v>
      </c>
      <c r="H125" s="200">
        <v>15</v>
      </c>
      <c r="I125" s="201"/>
      <c r="J125" s="202">
        <f>ROUND(I125*H125,2)</f>
        <v>0</v>
      </c>
      <c r="K125" s="198" t="s">
        <v>1</v>
      </c>
      <c r="L125" s="203"/>
      <c r="M125" s="204" t="s">
        <v>1</v>
      </c>
      <c r="N125" s="205" t="s">
        <v>41</v>
      </c>
      <c r="O125" s="74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8" t="s">
        <v>270</v>
      </c>
      <c r="AT125" s="178" t="s">
        <v>267</v>
      </c>
      <c r="AU125" s="178" t="s">
        <v>86</v>
      </c>
      <c r="AY125" s="16" t="s">
        <v>145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6" t="s">
        <v>84</v>
      </c>
      <c r="BK125" s="179">
        <f>ROUND(I125*H125,2)</f>
        <v>0</v>
      </c>
      <c r="BL125" s="16" t="s">
        <v>262</v>
      </c>
      <c r="BM125" s="178" t="s">
        <v>1637</v>
      </c>
    </row>
    <row r="126" s="2" customFormat="1" ht="16.5" customHeight="1">
      <c r="A126" s="35"/>
      <c r="B126" s="166"/>
      <c r="C126" s="196" t="s">
        <v>185</v>
      </c>
      <c r="D126" s="196" t="s">
        <v>267</v>
      </c>
      <c r="E126" s="197" t="s">
        <v>1638</v>
      </c>
      <c r="F126" s="198" t="s">
        <v>1639</v>
      </c>
      <c r="G126" s="199" t="s">
        <v>165</v>
      </c>
      <c r="H126" s="200">
        <v>14</v>
      </c>
      <c r="I126" s="201"/>
      <c r="J126" s="202">
        <f>ROUND(I126*H126,2)</f>
        <v>0</v>
      </c>
      <c r="K126" s="198" t="s">
        <v>1</v>
      </c>
      <c r="L126" s="203"/>
      <c r="M126" s="204" t="s">
        <v>1</v>
      </c>
      <c r="N126" s="205" t="s">
        <v>41</v>
      </c>
      <c r="O126" s="74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78" t="s">
        <v>270</v>
      </c>
      <c r="AT126" s="178" t="s">
        <v>267</v>
      </c>
      <c r="AU126" s="178" t="s">
        <v>86</v>
      </c>
      <c r="AY126" s="16" t="s">
        <v>145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6" t="s">
        <v>84</v>
      </c>
      <c r="BK126" s="179">
        <f>ROUND(I126*H126,2)</f>
        <v>0</v>
      </c>
      <c r="BL126" s="16" t="s">
        <v>262</v>
      </c>
      <c r="BM126" s="178" t="s">
        <v>1640</v>
      </c>
    </row>
    <row r="127" s="2" customFormat="1" ht="16.5" customHeight="1">
      <c r="A127" s="35"/>
      <c r="B127" s="166"/>
      <c r="C127" s="196" t="s">
        <v>218</v>
      </c>
      <c r="D127" s="196" t="s">
        <v>267</v>
      </c>
      <c r="E127" s="197" t="s">
        <v>1641</v>
      </c>
      <c r="F127" s="198" t="s">
        <v>1642</v>
      </c>
      <c r="G127" s="199" t="s">
        <v>165</v>
      </c>
      <c r="H127" s="200">
        <v>14</v>
      </c>
      <c r="I127" s="201"/>
      <c r="J127" s="202">
        <f>ROUND(I127*H127,2)</f>
        <v>0</v>
      </c>
      <c r="K127" s="198" t="s">
        <v>1</v>
      </c>
      <c r="L127" s="203"/>
      <c r="M127" s="204" t="s">
        <v>1</v>
      </c>
      <c r="N127" s="205" t="s">
        <v>41</v>
      </c>
      <c r="O127" s="74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8" t="s">
        <v>270</v>
      </c>
      <c r="AT127" s="178" t="s">
        <v>267</v>
      </c>
      <c r="AU127" s="178" t="s">
        <v>86</v>
      </c>
      <c r="AY127" s="16" t="s">
        <v>145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6" t="s">
        <v>84</v>
      </c>
      <c r="BK127" s="179">
        <f>ROUND(I127*H127,2)</f>
        <v>0</v>
      </c>
      <c r="BL127" s="16" t="s">
        <v>262</v>
      </c>
      <c r="BM127" s="178" t="s">
        <v>1643</v>
      </c>
    </row>
    <row r="128" s="2" customFormat="1" ht="16.5" customHeight="1">
      <c r="A128" s="35"/>
      <c r="B128" s="166"/>
      <c r="C128" s="196" t="s">
        <v>222</v>
      </c>
      <c r="D128" s="196" t="s">
        <v>267</v>
      </c>
      <c r="E128" s="197" t="s">
        <v>1644</v>
      </c>
      <c r="F128" s="198" t="s">
        <v>1645</v>
      </c>
      <c r="G128" s="199" t="s">
        <v>165</v>
      </c>
      <c r="H128" s="200">
        <v>1</v>
      </c>
      <c r="I128" s="201"/>
      <c r="J128" s="202">
        <f>ROUND(I128*H128,2)</f>
        <v>0</v>
      </c>
      <c r="K128" s="198" t="s">
        <v>1</v>
      </c>
      <c r="L128" s="203"/>
      <c r="M128" s="204" t="s">
        <v>1</v>
      </c>
      <c r="N128" s="205" t="s">
        <v>41</v>
      </c>
      <c r="O128" s="74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8" t="s">
        <v>270</v>
      </c>
      <c r="AT128" s="178" t="s">
        <v>267</v>
      </c>
      <c r="AU128" s="178" t="s">
        <v>86</v>
      </c>
      <c r="AY128" s="16" t="s">
        <v>145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6" t="s">
        <v>84</v>
      </c>
      <c r="BK128" s="179">
        <f>ROUND(I128*H128,2)</f>
        <v>0</v>
      </c>
      <c r="BL128" s="16" t="s">
        <v>262</v>
      </c>
      <c r="BM128" s="178" t="s">
        <v>1646</v>
      </c>
    </row>
    <row r="129" s="2" customFormat="1" ht="16.5" customHeight="1">
      <c r="A129" s="35"/>
      <c r="B129" s="166"/>
      <c r="C129" s="196" t="s">
        <v>213</v>
      </c>
      <c r="D129" s="196" t="s">
        <v>267</v>
      </c>
      <c r="E129" s="197" t="s">
        <v>1647</v>
      </c>
      <c r="F129" s="198" t="s">
        <v>1648</v>
      </c>
      <c r="G129" s="199" t="s">
        <v>165</v>
      </c>
      <c r="H129" s="200">
        <v>7</v>
      </c>
      <c r="I129" s="201"/>
      <c r="J129" s="202">
        <f>ROUND(I129*H129,2)</f>
        <v>0</v>
      </c>
      <c r="K129" s="198" t="s">
        <v>1</v>
      </c>
      <c r="L129" s="203"/>
      <c r="M129" s="204" t="s">
        <v>1</v>
      </c>
      <c r="N129" s="205" t="s">
        <v>41</v>
      </c>
      <c r="O129" s="74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8" t="s">
        <v>270</v>
      </c>
      <c r="AT129" s="178" t="s">
        <v>267</v>
      </c>
      <c r="AU129" s="178" t="s">
        <v>86</v>
      </c>
      <c r="AY129" s="16" t="s">
        <v>145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6" t="s">
        <v>84</v>
      </c>
      <c r="BK129" s="179">
        <f>ROUND(I129*H129,2)</f>
        <v>0</v>
      </c>
      <c r="BL129" s="16" t="s">
        <v>262</v>
      </c>
      <c r="BM129" s="178" t="s">
        <v>1649</v>
      </c>
    </row>
    <row r="130" s="2" customFormat="1" ht="16.5" customHeight="1">
      <c r="A130" s="35"/>
      <c r="B130" s="166"/>
      <c r="C130" s="196" t="s">
        <v>87</v>
      </c>
      <c r="D130" s="196" t="s">
        <v>267</v>
      </c>
      <c r="E130" s="197" t="s">
        <v>1650</v>
      </c>
      <c r="F130" s="198" t="s">
        <v>1651</v>
      </c>
      <c r="G130" s="199" t="s">
        <v>165</v>
      </c>
      <c r="H130" s="200">
        <v>3</v>
      </c>
      <c r="I130" s="201"/>
      <c r="J130" s="202">
        <f>ROUND(I130*H130,2)</f>
        <v>0</v>
      </c>
      <c r="K130" s="198" t="s">
        <v>1</v>
      </c>
      <c r="L130" s="203"/>
      <c r="M130" s="204" t="s">
        <v>1</v>
      </c>
      <c r="N130" s="205" t="s">
        <v>41</v>
      </c>
      <c r="O130" s="74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8" t="s">
        <v>270</v>
      </c>
      <c r="AT130" s="178" t="s">
        <v>267</v>
      </c>
      <c r="AU130" s="178" t="s">
        <v>86</v>
      </c>
      <c r="AY130" s="16" t="s">
        <v>145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6" t="s">
        <v>84</v>
      </c>
      <c r="BK130" s="179">
        <f>ROUND(I130*H130,2)</f>
        <v>0</v>
      </c>
      <c r="BL130" s="16" t="s">
        <v>262</v>
      </c>
      <c r="BM130" s="178" t="s">
        <v>1652</v>
      </c>
    </row>
    <row r="131" s="2" customFormat="1" ht="16.5" customHeight="1">
      <c r="A131" s="35"/>
      <c r="B131" s="166"/>
      <c r="C131" s="196" t="s">
        <v>235</v>
      </c>
      <c r="D131" s="196" t="s">
        <v>267</v>
      </c>
      <c r="E131" s="197" t="s">
        <v>1653</v>
      </c>
      <c r="F131" s="198" t="s">
        <v>1654</v>
      </c>
      <c r="G131" s="199" t="s">
        <v>165</v>
      </c>
      <c r="H131" s="200">
        <v>16</v>
      </c>
      <c r="I131" s="201"/>
      <c r="J131" s="202">
        <f>ROUND(I131*H131,2)</f>
        <v>0</v>
      </c>
      <c r="K131" s="198" t="s">
        <v>1</v>
      </c>
      <c r="L131" s="203"/>
      <c r="M131" s="204" t="s">
        <v>1</v>
      </c>
      <c r="N131" s="205" t="s">
        <v>41</v>
      </c>
      <c r="O131" s="74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8" t="s">
        <v>270</v>
      </c>
      <c r="AT131" s="178" t="s">
        <v>267</v>
      </c>
      <c r="AU131" s="178" t="s">
        <v>86</v>
      </c>
      <c r="AY131" s="16" t="s">
        <v>145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6" t="s">
        <v>84</v>
      </c>
      <c r="BK131" s="179">
        <f>ROUND(I131*H131,2)</f>
        <v>0</v>
      </c>
      <c r="BL131" s="16" t="s">
        <v>262</v>
      </c>
      <c r="BM131" s="178" t="s">
        <v>1655</v>
      </c>
    </row>
    <row r="132" s="2" customFormat="1" ht="16.5" customHeight="1">
      <c r="A132" s="35"/>
      <c r="B132" s="166"/>
      <c r="C132" s="196" t="s">
        <v>240</v>
      </c>
      <c r="D132" s="196" t="s">
        <v>267</v>
      </c>
      <c r="E132" s="197" t="s">
        <v>1656</v>
      </c>
      <c r="F132" s="198" t="s">
        <v>1657</v>
      </c>
      <c r="G132" s="199" t="s">
        <v>165</v>
      </c>
      <c r="H132" s="200">
        <v>1</v>
      </c>
      <c r="I132" s="201"/>
      <c r="J132" s="202">
        <f>ROUND(I132*H132,2)</f>
        <v>0</v>
      </c>
      <c r="K132" s="198" t="s">
        <v>1</v>
      </c>
      <c r="L132" s="203"/>
      <c r="M132" s="204" t="s">
        <v>1</v>
      </c>
      <c r="N132" s="205" t="s">
        <v>41</v>
      </c>
      <c r="O132" s="74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8" t="s">
        <v>270</v>
      </c>
      <c r="AT132" s="178" t="s">
        <v>267</v>
      </c>
      <c r="AU132" s="178" t="s">
        <v>86</v>
      </c>
      <c r="AY132" s="16" t="s">
        <v>145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6" t="s">
        <v>84</v>
      </c>
      <c r="BK132" s="179">
        <f>ROUND(I132*H132,2)</f>
        <v>0</v>
      </c>
      <c r="BL132" s="16" t="s">
        <v>262</v>
      </c>
      <c r="BM132" s="178" t="s">
        <v>1658</v>
      </c>
    </row>
    <row r="133" s="2" customFormat="1" ht="16.5" customHeight="1">
      <c r="A133" s="35"/>
      <c r="B133" s="166"/>
      <c r="C133" s="196" t="s">
        <v>244</v>
      </c>
      <c r="D133" s="196" t="s">
        <v>267</v>
      </c>
      <c r="E133" s="197" t="s">
        <v>1659</v>
      </c>
      <c r="F133" s="198" t="s">
        <v>1660</v>
      </c>
      <c r="G133" s="199" t="s">
        <v>165</v>
      </c>
      <c r="H133" s="200">
        <v>1</v>
      </c>
      <c r="I133" s="201"/>
      <c r="J133" s="202">
        <f>ROUND(I133*H133,2)</f>
        <v>0</v>
      </c>
      <c r="K133" s="198" t="s">
        <v>1</v>
      </c>
      <c r="L133" s="203"/>
      <c r="M133" s="204" t="s">
        <v>1</v>
      </c>
      <c r="N133" s="205" t="s">
        <v>41</v>
      </c>
      <c r="O133" s="74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270</v>
      </c>
      <c r="AT133" s="178" t="s">
        <v>267</v>
      </c>
      <c r="AU133" s="178" t="s">
        <v>86</v>
      </c>
      <c r="AY133" s="16" t="s">
        <v>145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6" t="s">
        <v>84</v>
      </c>
      <c r="BK133" s="179">
        <f>ROUND(I133*H133,2)</f>
        <v>0</v>
      </c>
      <c r="BL133" s="16" t="s">
        <v>262</v>
      </c>
      <c r="BM133" s="178" t="s">
        <v>1661</v>
      </c>
    </row>
    <row r="134" s="2" customFormat="1" ht="16.5" customHeight="1">
      <c r="A134" s="35"/>
      <c r="B134" s="166"/>
      <c r="C134" s="196" t="s">
        <v>249</v>
      </c>
      <c r="D134" s="196" t="s">
        <v>267</v>
      </c>
      <c r="E134" s="197" t="s">
        <v>1662</v>
      </c>
      <c r="F134" s="198" t="s">
        <v>1663</v>
      </c>
      <c r="G134" s="199" t="s">
        <v>332</v>
      </c>
      <c r="H134" s="200">
        <v>800</v>
      </c>
      <c r="I134" s="201"/>
      <c r="J134" s="202">
        <f>ROUND(I134*H134,2)</f>
        <v>0</v>
      </c>
      <c r="K134" s="198" t="s">
        <v>1</v>
      </c>
      <c r="L134" s="203"/>
      <c r="M134" s="204" t="s">
        <v>1</v>
      </c>
      <c r="N134" s="205" t="s">
        <v>41</v>
      </c>
      <c r="O134" s="74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8" t="s">
        <v>270</v>
      </c>
      <c r="AT134" s="178" t="s">
        <v>267</v>
      </c>
      <c r="AU134" s="178" t="s">
        <v>86</v>
      </c>
      <c r="AY134" s="16" t="s">
        <v>145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6" t="s">
        <v>84</v>
      </c>
      <c r="BK134" s="179">
        <f>ROUND(I134*H134,2)</f>
        <v>0</v>
      </c>
      <c r="BL134" s="16" t="s">
        <v>262</v>
      </c>
      <c r="BM134" s="178" t="s">
        <v>1664</v>
      </c>
    </row>
    <row r="135" s="2" customFormat="1" ht="16.5" customHeight="1">
      <c r="A135" s="35"/>
      <c r="B135" s="166"/>
      <c r="C135" s="196" t="s">
        <v>8</v>
      </c>
      <c r="D135" s="196" t="s">
        <v>267</v>
      </c>
      <c r="E135" s="197" t="s">
        <v>1665</v>
      </c>
      <c r="F135" s="198" t="s">
        <v>1666</v>
      </c>
      <c r="G135" s="199" t="s">
        <v>332</v>
      </c>
      <c r="H135" s="200">
        <v>260</v>
      </c>
      <c r="I135" s="201"/>
      <c r="J135" s="202">
        <f>ROUND(I135*H135,2)</f>
        <v>0</v>
      </c>
      <c r="K135" s="198" t="s">
        <v>1</v>
      </c>
      <c r="L135" s="203"/>
      <c r="M135" s="204" t="s">
        <v>1</v>
      </c>
      <c r="N135" s="205" t="s">
        <v>41</v>
      </c>
      <c r="O135" s="74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8" t="s">
        <v>270</v>
      </c>
      <c r="AT135" s="178" t="s">
        <v>267</v>
      </c>
      <c r="AU135" s="178" t="s">
        <v>86</v>
      </c>
      <c r="AY135" s="16" t="s">
        <v>145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6" t="s">
        <v>84</v>
      </c>
      <c r="BK135" s="179">
        <f>ROUND(I135*H135,2)</f>
        <v>0</v>
      </c>
      <c r="BL135" s="16" t="s">
        <v>262</v>
      </c>
      <c r="BM135" s="178" t="s">
        <v>1667</v>
      </c>
    </row>
    <row r="136" s="2" customFormat="1" ht="16.5" customHeight="1">
      <c r="A136" s="35"/>
      <c r="B136" s="166"/>
      <c r="C136" s="196" t="s">
        <v>262</v>
      </c>
      <c r="D136" s="196" t="s">
        <v>267</v>
      </c>
      <c r="E136" s="197" t="s">
        <v>1668</v>
      </c>
      <c r="F136" s="198" t="s">
        <v>1669</v>
      </c>
      <c r="G136" s="199" t="s">
        <v>332</v>
      </c>
      <c r="H136" s="200">
        <v>30</v>
      </c>
      <c r="I136" s="201"/>
      <c r="J136" s="202">
        <f>ROUND(I136*H136,2)</f>
        <v>0</v>
      </c>
      <c r="K136" s="198" t="s">
        <v>1</v>
      </c>
      <c r="L136" s="203"/>
      <c r="M136" s="204" t="s">
        <v>1</v>
      </c>
      <c r="N136" s="205" t="s">
        <v>41</v>
      </c>
      <c r="O136" s="74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270</v>
      </c>
      <c r="AT136" s="178" t="s">
        <v>267</v>
      </c>
      <c r="AU136" s="178" t="s">
        <v>86</v>
      </c>
      <c r="AY136" s="16" t="s">
        <v>145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84</v>
      </c>
      <c r="BK136" s="179">
        <f>ROUND(I136*H136,2)</f>
        <v>0</v>
      </c>
      <c r="BL136" s="16" t="s">
        <v>262</v>
      </c>
      <c r="BM136" s="178" t="s">
        <v>1670</v>
      </c>
    </row>
    <row r="137" s="2" customFormat="1" ht="16.5" customHeight="1">
      <c r="A137" s="35"/>
      <c r="B137" s="166"/>
      <c r="C137" s="196" t="s">
        <v>266</v>
      </c>
      <c r="D137" s="196" t="s">
        <v>267</v>
      </c>
      <c r="E137" s="197" t="s">
        <v>1671</v>
      </c>
      <c r="F137" s="198" t="s">
        <v>1672</v>
      </c>
      <c r="G137" s="199" t="s">
        <v>165</v>
      </c>
      <c r="H137" s="200">
        <v>26</v>
      </c>
      <c r="I137" s="201"/>
      <c r="J137" s="202">
        <f>ROUND(I137*H137,2)</f>
        <v>0</v>
      </c>
      <c r="K137" s="198" t="s">
        <v>1</v>
      </c>
      <c r="L137" s="203"/>
      <c r="M137" s="204" t="s">
        <v>1</v>
      </c>
      <c r="N137" s="205" t="s">
        <v>41</v>
      </c>
      <c r="O137" s="74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8" t="s">
        <v>270</v>
      </c>
      <c r="AT137" s="178" t="s">
        <v>267</v>
      </c>
      <c r="AU137" s="178" t="s">
        <v>86</v>
      </c>
      <c r="AY137" s="16" t="s">
        <v>145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6" t="s">
        <v>84</v>
      </c>
      <c r="BK137" s="179">
        <f>ROUND(I137*H137,2)</f>
        <v>0</v>
      </c>
      <c r="BL137" s="16" t="s">
        <v>262</v>
      </c>
      <c r="BM137" s="178" t="s">
        <v>1673</v>
      </c>
    </row>
    <row r="138" s="2" customFormat="1" ht="16.5" customHeight="1">
      <c r="A138" s="35"/>
      <c r="B138" s="166"/>
      <c r="C138" s="196" t="s">
        <v>272</v>
      </c>
      <c r="D138" s="196" t="s">
        <v>267</v>
      </c>
      <c r="E138" s="197" t="s">
        <v>1674</v>
      </c>
      <c r="F138" s="198" t="s">
        <v>1675</v>
      </c>
      <c r="G138" s="199" t="s">
        <v>165</v>
      </c>
      <c r="H138" s="200">
        <v>10</v>
      </c>
      <c r="I138" s="201"/>
      <c r="J138" s="202">
        <f>ROUND(I138*H138,2)</f>
        <v>0</v>
      </c>
      <c r="K138" s="198" t="s">
        <v>1</v>
      </c>
      <c r="L138" s="203"/>
      <c r="M138" s="204" t="s">
        <v>1</v>
      </c>
      <c r="N138" s="205" t="s">
        <v>41</v>
      </c>
      <c r="O138" s="74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8" t="s">
        <v>270</v>
      </c>
      <c r="AT138" s="178" t="s">
        <v>267</v>
      </c>
      <c r="AU138" s="178" t="s">
        <v>86</v>
      </c>
      <c r="AY138" s="16" t="s">
        <v>145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6" t="s">
        <v>84</v>
      </c>
      <c r="BK138" s="179">
        <f>ROUND(I138*H138,2)</f>
        <v>0</v>
      </c>
      <c r="BL138" s="16" t="s">
        <v>262</v>
      </c>
      <c r="BM138" s="178" t="s">
        <v>1676</v>
      </c>
    </row>
    <row r="139" s="2" customFormat="1" ht="16.5" customHeight="1">
      <c r="A139" s="35"/>
      <c r="B139" s="166"/>
      <c r="C139" s="196" t="s">
        <v>276</v>
      </c>
      <c r="D139" s="196" t="s">
        <v>267</v>
      </c>
      <c r="E139" s="197" t="s">
        <v>1677</v>
      </c>
      <c r="F139" s="198" t="s">
        <v>1678</v>
      </c>
      <c r="G139" s="199" t="s">
        <v>165</v>
      </c>
      <c r="H139" s="200">
        <v>1</v>
      </c>
      <c r="I139" s="201"/>
      <c r="J139" s="202">
        <f>ROUND(I139*H139,2)</f>
        <v>0</v>
      </c>
      <c r="K139" s="198" t="s">
        <v>1</v>
      </c>
      <c r="L139" s="203"/>
      <c r="M139" s="204" t="s">
        <v>1</v>
      </c>
      <c r="N139" s="205" t="s">
        <v>41</v>
      </c>
      <c r="O139" s="74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8" t="s">
        <v>270</v>
      </c>
      <c r="AT139" s="178" t="s">
        <v>267</v>
      </c>
      <c r="AU139" s="178" t="s">
        <v>86</v>
      </c>
      <c r="AY139" s="16" t="s">
        <v>145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6" t="s">
        <v>84</v>
      </c>
      <c r="BK139" s="179">
        <f>ROUND(I139*H139,2)</f>
        <v>0</v>
      </c>
      <c r="BL139" s="16" t="s">
        <v>262</v>
      </c>
      <c r="BM139" s="178" t="s">
        <v>1679</v>
      </c>
    </row>
    <row r="140" s="2" customFormat="1" ht="16.5" customHeight="1">
      <c r="A140" s="35"/>
      <c r="B140" s="166"/>
      <c r="C140" s="167" t="s">
        <v>90</v>
      </c>
      <c r="D140" s="167" t="s">
        <v>146</v>
      </c>
      <c r="E140" s="168" t="s">
        <v>1680</v>
      </c>
      <c r="F140" s="169" t="s">
        <v>1681</v>
      </c>
      <c r="G140" s="170" t="s">
        <v>165</v>
      </c>
      <c r="H140" s="171">
        <v>1</v>
      </c>
      <c r="I140" s="172"/>
      <c r="J140" s="173">
        <f>ROUND(I140*H140,2)</f>
        <v>0</v>
      </c>
      <c r="K140" s="169" t="s">
        <v>1</v>
      </c>
      <c r="L140" s="36"/>
      <c r="M140" s="174" t="s">
        <v>1</v>
      </c>
      <c r="N140" s="175" t="s">
        <v>41</v>
      </c>
      <c r="O140" s="74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8" t="s">
        <v>262</v>
      </c>
      <c r="AT140" s="178" t="s">
        <v>146</v>
      </c>
      <c r="AU140" s="178" t="s">
        <v>86</v>
      </c>
      <c r="AY140" s="16" t="s">
        <v>145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6" t="s">
        <v>84</v>
      </c>
      <c r="BK140" s="179">
        <f>ROUND(I140*H140,2)</f>
        <v>0</v>
      </c>
      <c r="BL140" s="16" t="s">
        <v>262</v>
      </c>
      <c r="BM140" s="178" t="s">
        <v>1682</v>
      </c>
    </row>
    <row r="141" s="2" customFormat="1" ht="16.5" customHeight="1">
      <c r="A141" s="35"/>
      <c r="B141" s="166"/>
      <c r="C141" s="167" t="s">
        <v>7</v>
      </c>
      <c r="D141" s="167" t="s">
        <v>146</v>
      </c>
      <c r="E141" s="168" t="s">
        <v>1683</v>
      </c>
      <c r="F141" s="169" t="s">
        <v>1684</v>
      </c>
      <c r="G141" s="170" t="s">
        <v>165</v>
      </c>
      <c r="H141" s="171">
        <v>1</v>
      </c>
      <c r="I141" s="172"/>
      <c r="J141" s="173">
        <f>ROUND(I141*H141,2)</f>
        <v>0</v>
      </c>
      <c r="K141" s="169" t="s">
        <v>1</v>
      </c>
      <c r="L141" s="36"/>
      <c r="M141" s="182" t="s">
        <v>1</v>
      </c>
      <c r="N141" s="183" t="s">
        <v>41</v>
      </c>
      <c r="O141" s="184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8" t="s">
        <v>262</v>
      </c>
      <c r="AT141" s="178" t="s">
        <v>146</v>
      </c>
      <c r="AU141" s="178" t="s">
        <v>86</v>
      </c>
      <c r="AY141" s="16" t="s">
        <v>145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6" t="s">
        <v>84</v>
      </c>
      <c r="BK141" s="179">
        <f>ROUND(I141*H141,2)</f>
        <v>0</v>
      </c>
      <c r="BL141" s="16" t="s">
        <v>262</v>
      </c>
      <c r="BM141" s="178" t="s">
        <v>1685</v>
      </c>
    </row>
    <row r="142" s="2" customFormat="1" ht="6.96" customHeight="1">
      <c r="A142" s="35"/>
      <c r="B142" s="57"/>
      <c r="C142" s="58"/>
      <c r="D142" s="58"/>
      <c r="E142" s="58"/>
      <c r="F142" s="58"/>
      <c r="G142" s="58"/>
      <c r="H142" s="58"/>
      <c r="I142" s="58"/>
      <c r="J142" s="58"/>
      <c r="K142" s="58"/>
      <c r="L142" s="36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autoFilter ref="C117:K14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116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1686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ROUND((SUM(BE119:BE163)),  2)</f>
        <v>0</v>
      </c>
      <c r="G33" s="35"/>
      <c r="H33" s="35"/>
      <c r="I33" s="125">
        <v>0.20999999999999999</v>
      </c>
      <c r="J33" s="124">
        <f>ROUND(((SUM(BE119:BE163))*I33),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ROUND((SUM(BF119:BF163)),  2)</f>
        <v>0</v>
      </c>
      <c r="G34" s="35"/>
      <c r="H34" s="35"/>
      <c r="I34" s="125">
        <v>0.14999999999999999</v>
      </c>
      <c r="J34" s="124">
        <f>ROUND(((SUM(BF119:BF163))*I34),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ROUND((SUM(BG119:BG163)),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ROUND((SUM(BH119:BH163)),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ROUND((SUM(BI119:BI163)),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100 - Inventář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J119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1687</v>
      </c>
      <c r="E97" s="139"/>
      <c r="F97" s="139"/>
      <c r="G97" s="139"/>
      <c r="H97" s="139"/>
      <c r="I97" s="139"/>
      <c r="J97" s="140">
        <f>J120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1688</v>
      </c>
      <c r="E98" s="143"/>
      <c r="F98" s="143"/>
      <c r="G98" s="143"/>
      <c r="H98" s="143"/>
      <c r="I98" s="143"/>
      <c r="J98" s="144">
        <f>J121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1689</v>
      </c>
      <c r="E99" s="143"/>
      <c r="F99" s="143"/>
      <c r="G99" s="143"/>
      <c r="H99" s="143"/>
      <c r="I99" s="143"/>
      <c r="J99" s="144">
        <f>J130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5"/>
      <c r="D100" s="35"/>
      <c r="E100" s="35"/>
      <c r="F100" s="35"/>
      <c r="G100" s="35"/>
      <c r="H100" s="35"/>
      <c r="I100" s="35"/>
      <c r="J100" s="35"/>
      <c r="K100" s="35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129</v>
      </c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5"/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5"/>
      <c r="D109" s="35"/>
      <c r="E109" s="118" t="str">
        <f>E7</f>
        <v>Rekonstrukce a půdní vestavba ZUŠ Luby</v>
      </c>
      <c r="F109" s="29"/>
      <c r="G109" s="29"/>
      <c r="H109" s="29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118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5"/>
      <c r="D111" s="35"/>
      <c r="E111" s="64" t="str">
        <f>E9</f>
        <v>100 - Inventář</v>
      </c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5"/>
      <c r="E113" s="35"/>
      <c r="F113" s="24" t="str">
        <f>F12</f>
        <v>Luby</v>
      </c>
      <c r="G113" s="35"/>
      <c r="H113" s="35"/>
      <c r="I113" s="29" t="s">
        <v>22</v>
      </c>
      <c r="J113" s="66" t="str">
        <f>IF(J12="","",J12)</f>
        <v>28. 12. 2022</v>
      </c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5"/>
      <c r="E115" s="35"/>
      <c r="F115" s="24" t="str">
        <f>E15</f>
        <v>Město Luby</v>
      </c>
      <c r="G115" s="35"/>
      <c r="H115" s="35"/>
      <c r="I115" s="29" t="s">
        <v>30</v>
      </c>
      <c r="J115" s="33" t="str">
        <f>E21</f>
        <v>Nováček J.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5"/>
      <c r="E116" s="35"/>
      <c r="F116" s="24" t="str">
        <f>IF(E18="","",E18)</f>
        <v>Vyplň údaj</v>
      </c>
      <c r="G116" s="35"/>
      <c r="H116" s="35"/>
      <c r="I116" s="29" t="s">
        <v>33</v>
      </c>
      <c r="J116" s="33" t="str">
        <f>E24</f>
        <v>Milan Hájek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45"/>
      <c r="B118" s="146"/>
      <c r="C118" s="147" t="s">
        <v>130</v>
      </c>
      <c r="D118" s="148" t="s">
        <v>61</v>
      </c>
      <c r="E118" s="148" t="s">
        <v>57</v>
      </c>
      <c r="F118" s="148" t="s">
        <v>58</v>
      </c>
      <c r="G118" s="148" t="s">
        <v>131</v>
      </c>
      <c r="H118" s="148" t="s">
        <v>132</v>
      </c>
      <c r="I118" s="148" t="s">
        <v>133</v>
      </c>
      <c r="J118" s="148" t="s">
        <v>122</v>
      </c>
      <c r="K118" s="149" t="s">
        <v>134</v>
      </c>
      <c r="L118" s="150"/>
      <c r="M118" s="83" t="s">
        <v>1</v>
      </c>
      <c r="N118" s="84" t="s">
        <v>40</v>
      </c>
      <c r="O118" s="84" t="s">
        <v>135</v>
      </c>
      <c r="P118" s="84" t="s">
        <v>136</v>
      </c>
      <c r="Q118" s="84" t="s">
        <v>137</v>
      </c>
      <c r="R118" s="84" t="s">
        <v>138</v>
      </c>
      <c r="S118" s="84" t="s">
        <v>139</v>
      </c>
      <c r="T118" s="85" t="s">
        <v>140</v>
      </c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</row>
    <row r="119" s="2" customFormat="1" ht="22.8" customHeight="1">
      <c r="A119" s="35"/>
      <c r="B119" s="36"/>
      <c r="C119" s="90" t="s">
        <v>141</v>
      </c>
      <c r="D119" s="35"/>
      <c r="E119" s="35"/>
      <c r="F119" s="35"/>
      <c r="G119" s="35"/>
      <c r="H119" s="35"/>
      <c r="I119" s="35"/>
      <c r="J119" s="151">
        <f>BK119</f>
        <v>0</v>
      </c>
      <c r="K119" s="35"/>
      <c r="L119" s="36"/>
      <c r="M119" s="86"/>
      <c r="N119" s="70"/>
      <c r="O119" s="87"/>
      <c r="P119" s="152">
        <f>P120</f>
        <v>0</v>
      </c>
      <c r="Q119" s="87"/>
      <c r="R119" s="152">
        <f>R120</f>
        <v>0</v>
      </c>
      <c r="S119" s="87"/>
      <c r="T119" s="153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6" t="s">
        <v>75</v>
      </c>
      <c r="AU119" s="16" t="s">
        <v>124</v>
      </c>
      <c r="BK119" s="154">
        <f>BK120</f>
        <v>0</v>
      </c>
    </row>
    <row r="120" s="12" customFormat="1" ht="25.92" customHeight="1">
      <c r="A120" s="12"/>
      <c r="B120" s="155"/>
      <c r="C120" s="12"/>
      <c r="D120" s="156" t="s">
        <v>75</v>
      </c>
      <c r="E120" s="157" t="s">
        <v>143</v>
      </c>
      <c r="F120" s="157" t="s">
        <v>143</v>
      </c>
      <c r="G120" s="12"/>
      <c r="H120" s="12"/>
      <c r="I120" s="158"/>
      <c r="J120" s="159">
        <f>BK120</f>
        <v>0</v>
      </c>
      <c r="K120" s="12"/>
      <c r="L120" s="155"/>
      <c r="M120" s="160"/>
      <c r="N120" s="161"/>
      <c r="O120" s="161"/>
      <c r="P120" s="162">
        <f>P121+P130</f>
        <v>0</v>
      </c>
      <c r="Q120" s="161"/>
      <c r="R120" s="162">
        <f>R121+R130</f>
        <v>0</v>
      </c>
      <c r="S120" s="161"/>
      <c r="T120" s="163">
        <f>T121+T130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144</v>
      </c>
      <c r="AT120" s="164" t="s">
        <v>75</v>
      </c>
      <c r="AU120" s="164" t="s">
        <v>76</v>
      </c>
      <c r="AY120" s="156" t="s">
        <v>145</v>
      </c>
      <c r="BK120" s="165">
        <f>BK121+BK130</f>
        <v>0</v>
      </c>
    </row>
    <row r="121" s="12" customFormat="1" ht="22.8" customHeight="1">
      <c r="A121" s="12"/>
      <c r="B121" s="155"/>
      <c r="C121" s="12"/>
      <c r="D121" s="156" t="s">
        <v>75</v>
      </c>
      <c r="E121" s="180" t="s">
        <v>1690</v>
      </c>
      <c r="F121" s="180" t="s">
        <v>94</v>
      </c>
      <c r="G121" s="12"/>
      <c r="H121" s="12"/>
      <c r="I121" s="158"/>
      <c r="J121" s="181">
        <f>BK121</f>
        <v>0</v>
      </c>
      <c r="K121" s="12"/>
      <c r="L121" s="155"/>
      <c r="M121" s="160"/>
      <c r="N121" s="161"/>
      <c r="O121" s="161"/>
      <c r="P121" s="162">
        <f>SUM(P122:P129)</f>
        <v>0</v>
      </c>
      <c r="Q121" s="161"/>
      <c r="R121" s="162">
        <f>SUM(R122:R129)</f>
        <v>0</v>
      </c>
      <c r="S121" s="161"/>
      <c r="T121" s="163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144</v>
      </c>
      <c r="AT121" s="164" t="s">
        <v>75</v>
      </c>
      <c r="AU121" s="164" t="s">
        <v>84</v>
      </c>
      <c r="AY121" s="156" t="s">
        <v>145</v>
      </c>
      <c r="BK121" s="165">
        <f>SUM(BK122:BK129)</f>
        <v>0</v>
      </c>
    </row>
    <row r="122" s="2" customFormat="1" ht="16.5" customHeight="1">
      <c r="A122" s="35"/>
      <c r="B122" s="166"/>
      <c r="C122" s="167" t="s">
        <v>84</v>
      </c>
      <c r="D122" s="167" t="s">
        <v>146</v>
      </c>
      <c r="E122" s="168" t="s">
        <v>1691</v>
      </c>
      <c r="F122" s="169" t="s">
        <v>1692</v>
      </c>
      <c r="G122" s="170" t="s">
        <v>1322</v>
      </c>
      <c r="H122" s="171">
        <v>1</v>
      </c>
      <c r="I122" s="172"/>
      <c r="J122" s="173">
        <f>ROUND(I122*H122,2)</f>
        <v>0</v>
      </c>
      <c r="K122" s="169" t="s">
        <v>1</v>
      </c>
      <c r="L122" s="36"/>
      <c r="M122" s="174" t="s">
        <v>1</v>
      </c>
      <c r="N122" s="175" t="s">
        <v>41</v>
      </c>
      <c r="O122" s="74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8" t="s">
        <v>144</v>
      </c>
      <c r="AT122" s="178" t="s">
        <v>146</v>
      </c>
      <c r="AU122" s="178" t="s">
        <v>86</v>
      </c>
      <c r="AY122" s="16" t="s">
        <v>145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6" t="s">
        <v>84</v>
      </c>
      <c r="BK122" s="179">
        <f>ROUND(I122*H122,2)</f>
        <v>0</v>
      </c>
      <c r="BL122" s="16" t="s">
        <v>144</v>
      </c>
      <c r="BM122" s="178" t="s">
        <v>1693</v>
      </c>
    </row>
    <row r="123" s="2" customFormat="1" ht="16.5" customHeight="1">
      <c r="A123" s="35"/>
      <c r="B123" s="166"/>
      <c r="C123" s="196" t="s">
        <v>86</v>
      </c>
      <c r="D123" s="196" t="s">
        <v>267</v>
      </c>
      <c r="E123" s="197" t="s">
        <v>1694</v>
      </c>
      <c r="F123" s="198" t="s">
        <v>1695</v>
      </c>
      <c r="G123" s="199" t="s">
        <v>165</v>
      </c>
      <c r="H123" s="200">
        <v>1</v>
      </c>
      <c r="I123" s="201"/>
      <c r="J123" s="202">
        <f>ROUND(I123*H123,2)</f>
        <v>0</v>
      </c>
      <c r="K123" s="198" t="s">
        <v>1</v>
      </c>
      <c r="L123" s="203"/>
      <c r="M123" s="204" t="s">
        <v>1</v>
      </c>
      <c r="N123" s="205" t="s">
        <v>41</v>
      </c>
      <c r="O123" s="74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78" t="s">
        <v>222</v>
      </c>
      <c r="AT123" s="178" t="s">
        <v>267</v>
      </c>
      <c r="AU123" s="178" t="s">
        <v>86</v>
      </c>
      <c r="AY123" s="16" t="s">
        <v>145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6" t="s">
        <v>84</v>
      </c>
      <c r="BK123" s="179">
        <f>ROUND(I123*H123,2)</f>
        <v>0</v>
      </c>
      <c r="BL123" s="16" t="s">
        <v>144</v>
      </c>
      <c r="BM123" s="178" t="s">
        <v>1696</v>
      </c>
    </row>
    <row r="124" s="2" customFormat="1" ht="16.5" customHeight="1">
      <c r="A124" s="35"/>
      <c r="B124" s="166"/>
      <c r="C124" s="196" t="s">
        <v>162</v>
      </c>
      <c r="D124" s="196" t="s">
        <v>267</v>
      </c>
      <c r="E124" s="197" t="s">
        <v>1697</v>
      </c>
      <c r="F124" s="198" t="s">
        <v>1698</v>
      </c>
      <c r="G124" s="199" t="s">
        <v>165</v>
      </c>
      <c r="H124" s="200">
        <v>7</v>
      </c>
      <c r="I124" s="201"/>
      <c r="J124" s="202">
        <f>ROUND(I124*H124,2)</f>
        <v>0</v>
      </c>
      <c r="K124" s="198" t="s">
        <v>1</v>
      </c>
      <c r="L124" s="203"/>
      <c r="M124" s="204" t="s">
        <v>1</v>
      </c>
      <c r="N124" s="205" t="s">
        <v>41</v>
      </c>
      <c r="O124" s="74"/>
      <c r="P124" s="176">
        <f>O124*H124</f>
        <v>0</v>
      </c>
      <c r="Q124" s="176">
        <v>0</v>
      </c>
      <c r="R124" s="176">
        <f>Q124*H124</f>
        <v>0</v>
      </c>
      <c r="S124" s="176">
        <v>0</v>
      </c>
      <c r="T124" s="17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78" t="s">
        <v>222</v>
      </c>
      <c r="AT124" s="178" t="s">
        <v>267</v>
      </c>
      <c r="AU124" s="178" t="s">
        <v>86</v>
      </c>
      <c r="AY124" s="16" t="s">
        <v>145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16" t="s">
        <v>84</v>
      </c>
      <c r="BK124" s="179">
        <f>ROUND(I124*H124,2)</f>
        <v>0</v>
      </c>
      <c r="BL124" s="16" t="s">
        <v>144</v>
      </c>
      <c r="BM124" s="178" t="s">
        <v>1699</v>
      </c>
    </row>
    <row r="125" s="2" customFormat="1" ht="16.5" customHeight="1">
      <c r="A125" s="35"/>
      <c r="B125" s="166"/>
      <c r="C125" s="196" t="s">
        <v>144</v>
      </c>
      <c r="D125" s="196" t="s">
        <v>267</v>
      </c>
      <c r="E125" s="197" t="s">
        <v>1700</v>
      </c>
      <c r="F125" s="198" t="s">
        <v>1701</v>
      </c>
      <c r="G125" s="199" t="s">
        <v>165</v>
      </c>
      <c r="H125" s="200">
        <v>1</v>
      </c>
      <c r="I125" s="201"/>
      <c r="J125" s="202">
        <f>ROUND(I125*H125,2)</f>
        <v>0</v>
      </c>
      <c r="K125" s="198" t="s">
        <v>1</v>
      </c>
      <c r="L125" s="203"/>
      <c r="M125" s="204" t="s">
        <v>1</v>
      </c>
      <c r="N125" s="205" t="s">
        <v>41</v>
      </c>
      <c r="O125" s="74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78" t="s">
        <v>222</v>
      </c>
      <c r="AT125" s="178" t="s">
        <v>267</v>
      </c>
      <c r="AU125" s="178" t="s">
        <v>86</v>
      </c>
      <c r="AY125" s="16" t="s">
        <v>145</v>
      </c>
      <c r="BE125" s="179">
        <f>IF(N125="základní",J125,0)</f>
        <v>0</v>
      </c>
      <c r="BF125" s="179">
        <f>IF(N125="snížená",J125,0)</f>
        <v>0</v>
      </c>
      <c r="BG125" s="179">
        <f>IF(N125="zákl. přenesená",J125,0)</f>
        <v>0</v>
      </c>
      <c r="BH125" s="179">
        <f>IF(N125="sníž. přenesená",J125,0)</f>
        <v>0</v>
      </c>
      <c r="BI125" s="179">
        <f>IF(N125="nulová",J125,0)</f>
        <v>0</v>
      </c>
      <c r="BJ125" s="16" t="s">
        <v>84</v>
      </c>
      <c r="BK125" s="179">
        <f>ROUND(I125*H125,2)</f>
        <v>0</v>
      </c>
      <c r="BL125" s="16" t="s">
        <v>144</v>
      </c>
      <c r="BM125" s="178" t="s">
        <v>1702</v>
      </c>
    </row>
    <row r="126" s="2" customFormat="1" ht="16.5" customHeight="1">
      <c r="A126" s="35"/>
      <c r="B126" s="166"/>
      <c r="C126" s="196" t="s">
        <v>159</v>
      </c>
      <c r="D126" s="196" t="s">
        <v>267</v>
      </c>
      <c r="E126" s="197" t="s">
        <v>1703</v>
      </c>
      <c r="F126" s="198" t="s">
        <v>1704</v>
      </c>
      <c r="G126" s="199" t="s">
        <v>165</v>
      </c>
      <c r="H126" s="200">
        <v>1</v>
      </c>
      <c r="I126" s="201"/>
      <c r="J126" s="202">
        <f>ROUND(I126*H126,2)</f>
        <v>0</v>
      </c>
      <c r="K126" s="198" t="s">
        <v>1</v>
      </c>
      <c r="L126" s="203"/>
      <c r="M126" s="204" t="s">
        <v>1</v>
      </c>
      <c r="N126" s="205" t="s">
        <v>41</v>
      </c>
      <c r="O126" s="74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78" t="s">
        <v>222</v>
      </c>
      <c r="AT126" s="178" t="s">
        <v>267</v>
      </c>
      <c r="AU126" s="178" t="s">
        <v>86</v>
      </c>
      <c r="AY126" s="16" t="s">
        <v>145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6" t="s">
        <v>84</v>
      </c>
      <c r="BK126" s="179">
        <f>ROUND(I126*H126,2)</f>
        <v>0</v>
      </c>
      <c r="BL126" s="16" t="s">
        <v>144</v>
      </c>
      <c r="BM126" s="178" t="s">
        <v>1705</v>
      </c>
    </row>
    <row r="127" s="2" customFormat="1" ht="16.5" customHeight="1">
      <c r="A127" s="35"/>
      <c r="B127" s="166"/>
      <c r="C127" s="196" t="s">
        <v>185</v>
      </c>
      <c r="D127" s="196" t="s">
        <v>267</v>
      </c>
      <c r="E127" s="197" t="s">
        <v>1706</v>
      </c>
      <c r="F127" s="198" t="s">
        <v>1698</v>
      </c>
      <c r="G127" s="199" t="s">
        <v>165</v>
      </c>
      <c r="H127" s="200">
        <v>12</v>
      </c>
      <c r="I127" s="201"/>
      <c r="J127" s="202">
        <f>ROUND(I127*H127,2)</f>
        <v>0</v>
      </c>
      <c r="K127" s="198" t="s">
        <v>1</v>
      </c>
      <c r="L127" s="203"/>
      <c r="M127" s="204" t="s">
        <v>1</v>
      </c>
      <c r="N127" s="205" t="s">
        <v>41</v>
      </c>
      <c r="O127" s="74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8" t="s">
        <v>222</v>
      </c>
      <c r="AT127" s="178" t="s">
        <v>267</v>
      </c>
      <c r="AU127" s="178" t="s">
        <v>86</v>
      </c>
      <c r="AY127" s="16" t="s">
        <v>145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6" t="s">
        <v>84</v>
      </c>
      <c r="BK127" s="179">
        <f>ROUND(I127*H127,2)</f>
        <v>0</v>
      </c>
      <c r="BL127" s="16" t="s">
        <v>144</v>
      </c>
      <c r="BM127" s="178" t="s">
        <v>1707</v>
      </c>
    </row>
    <row r="128" s="2" customFormat="1" ht="16.5" customHeight="1">
      <c r="A128" s="35"/>
      <c r="B128" s="166"/>
      <c r="C128" s="196" t="s">
        <v>218</v>
      </c>
      <c r="D128" s="196" t="s">
        <v>267</v>
      </c>
      <c r="E128" s="197" t="s">
        <v>1708</v>
      </c>
      <c r="F128" s="198" t="s">
        <v>1709</v>
      </c>
      <c r="G128" s="199" t="s">
        <v>165</v>
      </c>
      <c r="H128" s="200">
        <v>1</v>
      </c>
      <c r="I128" s="201"/>
      <c r="J128" s="202">
        <f>ROUND(I128*H128,2)</f>
        <v>0</v>
      </c>
      <c r="K128" s="198" t="s">
        <v>1</v>
      </c>
      <c r="L128" s="203"/>
      <c r="M128" s="204" t="s">
        <v>1</v>
      </c>
      <c r="N128" s="205" t="s">
        <v>41</v>
      </c>
      <c r="O128" s="74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8" t="s">
        <v>222</v>
      </c>
      <c r="AT128" s="178" t="s">
        <v>267</v>
      </c>
      <c r="AU128" s="178" t="s">
        <v>86</v>
      </c>
      <c r="AY128" s="16" t="s">
        <v>145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6" t="s">
        <v>84</v>
      </c>
      <c r="BK128" s="179">
        <f>ROUND(I128*H128,2)</f>
        <v>0</v>
      </c>
      <c r="BL128" s="16" t="s">
        <v>144</v>
      </c>
      <c r="BM128" s="178" t="s">
        <v>1710</v>
      </c>
    </row>
    <row r="129" s="2" customFormat="1" ht="16.5" customHeight="1">
      <c r="A129" s="35"/>
      <c r="B129" s="166"/>
      <c r="C129" s="196" t="s">
        <v>222</v>
      </c>
      <c r="D129" s="196" t="s">
        <v>267</v>
      </c>
      <c r="E129" s="197" t="s">
        <v>1711</v>
      </c>
      <c r="F129" s="198" t="s">
        <v>1712</v>
      </c>
      <c r="G129" s="199" t="s">
        <v>165</v>
      </c>
      <c r="H129" s="200">
        <v>2</v>
      </c>
      <c r="I129" s="201"/>
      <c r="J129" s="202">
        <f>ROUND(I129*H129,2)</f>
        <v>0</v>
      </c>
      <c r="K129" s="198" t="s">
        <v>1</v>
      </c>
      <c r="L129" s="203"/>
      <c r="M129" s="204" t="s">
        <v>1</v>
      </c>
      <c r="N129" s="205" t="s">
        <v>41</v>
      </c>
      <c r="O129" s="74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8" t="s">
        <v>222</v>
      </c>
      <c r="AT129" s="178" t="s">
        <v>267</v>
      </c>
      <c r="AU129" s="178" t="s">
        <v>86</v>
      </c>
      <c r="AY129" s="16" t="s">
        <v>145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6" t="s">
        <v>84</v>
      </c>
      <c r="BK129" s="179">
        <f>ROUND(I129*H129,2)</f>
        <v>0</v>
      </c>
      <c r="BL129" s="16" t="s">
        <v>144</v>
      </c>
      <c r="BM129" s="178" t="s">
        <v>1713</v>
      </c>
    </row>
    <row r="130" s="12" customFormat="1" ht="22.8" customHeight="1">
      <c r="A130" s="12"/>
      <c r="B130" s="155"/>
      <c r="C130" s="12"/>
      <c r="D130" s="156" t="s">
        <v>75</v>
      </c>
      <c r="E130" s="180" t="s">
        <v>1714</v>
      </c>
      <c r="F130" s="180" t="s">
        <v>1715</v>
      </c>
      <c r="G130" s="12"/>
      <c r="H130" s="12"/>
      <c r="I130" s="158"/>
      <c r="J130" s="181">
        <f>BK130</f>
        <v>0</v>
      </c>
      <c r="K130" s="12"/>
      <c r="L130" s="155"/>
      <c r="M130" s="160"/>
      <c r="N130" s="161"/>
      <c r="O130" s="161"/>
      <c r="P130" s="162">
        <f>SUM(P131:P163)</f>
        <v>0</v>
      </c>
      <c r="Q130" s="161"/>
      <c r="R130" s="162">
        <f>SUM(R131:R163)</f>
        <v>0</v>
      </c>
      <c r="S130" s="161"/>
      <c r="T130" s="163">
        <f>SUM(T131:T163)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144</v>
      </c>
      <c r="AT130" s="164" t="s">
        <v>75</v>
      </c>
      <c r="AU130" s="164" t="s">
        <v>84</v>
      </c>
      <c r="AY130" s="156" t="s">
        <v>145</v>
      </c>
      <c r="BK130" s="165">
        <f>SUM(BK131:BK163)</f>
        <v>0</v>
      </c>
    </row>
    <row r="131" s="2" customFormat="1" ht="16.5" customHeight="1">
      <c r="A131" s="35"/>
      <c r="B131" s="166"/>
      <c r="C131" s="167" t="s">
        <v>213</v>
      </c>
      <c r="D131" s="167" t="s">
        <v>146</v>
      </c>
      <c r="E131" s="168" t="s">
        <v>1716</v>
      </c>
      <c r="F131" s="169" t="s">
        <v>1692</v>
      </c>
      <c r="G131" s="170" t="s">
        <v>1322</v>
      </c>
      <c r="H131" s="171">
        <v>1</v>
      </c>
      <c r="I131" s="172"/>
      <c r="J131" s="173">
        <f>ROUND(I131*H131,2)</f>
        <v>0</v>
      </c>
      <c r="K131" s="169" t="s">
        <v>1</v>
      </c>
      <c r="L131" s="36"/>
      <c r="M131" s="174" t="s">
        <v>1</v>
      </c>
      <c r="N131" s="175" t="s">
        <v>41</v>
      </c>
      <c r="O131" s="74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8" t="s">
        <v>144</v>
      </c>
      <c r="AT131" s="178" t="s">
        <v>146</v>
      </c>
      <c r="AU131" s="178" t="s">
        <v>86</v>
      </c>
      <c r="AY131" s="16" t="s">
        <v>145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6" t="s">
        <v>84</v>
      </c>
      <c r="BK131" s="179">
        <f>ROUND(I131*H131,2)</f>
        <v>0</v>
      </c>
      <c r="BL131" s="16" t="s">
        <v>144</v>
      </c>
      <c r="BM131" s="178" t="s">
        <v>1717</v>
      </c>
    </row>
    <row r="132" s="2" customFormat="1" ht="16.5" customHeight="1">
      <c r="A132" s="35"/>
      <c r="B132" s="166"/>
      <c r="C132" s="196" t="s">
        <v>87</v>
      </c>
      <c r="D132" s="196" t="s">
        <v>267</v>
      </c>
      <c r="E132" s="197" t="s">
        <v>1718</v>
      </c>
      <c r="F132" s="198" t="s">
        <v>1719</v>
      </c>
      <c r="G132" s="199" t="s">
        <v>165</v>
      </c>
      <c r="H132" s="200">
        <v>1</v>
      </c>
      <c r="I132" s="201"/>
      <c r="J132" s="202">
        <f>ROUND(I132*H132,2)</f>
        <v>0</v>
      </c>
      <c r="K132" s="198" t="s">
        <v>1</v>
      </c>
      <c r="L132" s="203"/>
      <c r="M132" s="204" t="s">
        <v>1</v>
      </c>
      <c r="N132" s="205" t="s">
        <v>41</v>
      </c>
      <c r="O132" s="74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8" t="s">
        <v>222</v>
      </c>
      <c r="AT132" s="178" t="s">
        <v>267</v>
      </c>
      <c r="AU132" s="178" t="s">
        <v>86</v>
      </c>
      <c r="AY132" s="16" t="s">
        <v>145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6" t="s">
        <v>84</v>
      </c>
      <c r="BK132" s="179">
        <f>ROUND(I132*H132,2)</f>
        <v>0</v>
      </c>
      <c r="BL132" s="16" t="s">
        <v>144</v>
      </c>
      <c r="BM132" s="178" t="s">
        <v>1720</v>
      </c>
    </row>
    <row r="133" s="2" customFormat="1" ht="16.5" customHeight="1">
      <c r="A133" s="35"/>
      <c r="B133" s="166"/>
      <c r="C133" s="196" t="s">
        <v>235</v>
      </c>
      <c r="D133" s="196" t="s">
        <v>267</v>
      </c>
      <c r="E133" s="197" t="s">
        <v>1721</v>
      </c>
      <c r="F133" s="198" t="s">
        <v>1698</v>
      </c>
      <c r="G133" s="199" t="s">
        <v>165</v>
      </c>
      <c r="H133" s="200">
        <v>4</v>
      </c>
      <c r="I133" s="201"/>
      <c r="J133" s="202">
        <f>ROUND(I133*H133,2)</f>
        <v>0</v>
      </c>
      <c r="K133" s="198" t="s">
        <v>1</v>
      </c>
      <c r="L133" s="203"/>
      <c r="M133" s="204" t="s">
        <v>1</v>
      </c>
      <c r="N133" s="205" t="s">
        <v>41</v>
      </c>
      <c r="O133" s="74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222</v>
      </c>
      <c r="AT133" s="178" t="s">
        <v>267</v>
      </c>
      <c r="AU133" s="178" t="s">
        <v>86</v>
      </c>
      <c r="AY133" s="16" t="s">
        <v>145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6" t="s">
        <v>84</v>
      </c>
      <c r="BK133" s="179">
        <f>ROUND(I133*H133,2)</f>
        <v>0</v>
      </c>
      <c r="BL133" s="16" t="s">
        <v>144</v>
      </c>
      <c r="BM133" s="178" t="s">
        <v>1722</v>
      </c>
    </row>
    <row r="134" s="2" customFormat="1" ht="16.5" customHeight="1">
      <c r="A134" s="35"/>
      <c r="B134" s="166"/>
      <c r="C134" s="196" t="s">
        <v>240</v>
      </c>
      <c r="D134" s="196" t="s">
        <v>267</v>
      </c>
      <c r="E134" s="197" t="s">
        <v>1723</v>
      </c>
      <c r="F134" s="198" t="s">
        <v>1724</v>
      </c>
      <c r="G134" s="199" t="s">
        <v>165</v>
      </c>
      <c r="H134" s="200">
        <v>1</v>
      </c>
      <c r="I134" s="201"/>
      <c r="J134" s="202">
        <f>ROUND(I134*H134,2)</f>
        <v>0</v>
      </c>
      <c r="K134" s="198" t="s">
        <v>1</v>
      </c>
      <c r="L134" s="203"/>
      <c r="M134" s="204" t="s">
        <v>1</v>
      </c>
      <c r="N134" s="205" t="s">
        <v>41</v>
      </c>
      <c r="O134" s="74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8" t="s">
        <v>222</v>
      </c>
      <c r="AT134" s="178" t="s">
        <v>267</v>
      </c>
      <c r="AU134" s="178" t="s">
        <v>86</v>
      </c>
      <c r="AY134" s="16" t="s">
        <v>145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6" t="s">
        <v>84</v>
      </c>
      <c r="BK134" s="179">
        <f>ROUND(I134*H134,2)</f>
        <v>0</v>
      </c>
      <c r="BL134" s="16" t="s">
        <v>144</v>
      </c>
      <c r="BM134" s="178" t="s">
        <v>1725</v>
      </c>
    </row>
    <row r="135" s="2" customFormat="1" ht="16.5" customHeight="1">
      <c r="A135" s="35"/>
      <c r="B135" s="166"/>
      <c r="C135" s="196" t="s">
        <v>244</v>
      </c>
      <c r="D135" s="196" t="s">
        <v>267</v>
      </c>
      <c r="E135" s="197" t="s">
        <v>1726</v>
      </c>
      <c r="F135" s="198" t="s">
        <v>1727</v>
      </c>
      <c r="G135" s="199" t="s">
        <v>165</v>
      </c>
      <c r="H135" s="200">
        <v>1</v>
      </c>
      <c r="I135" s="201"/>
      <c r="J135" s="202">
        <f>ROUND(I135*H135,2)</f>
        <v>0</v>
      </c>
      <c r="K135" s="198" t="s">
        <v>1</v>
      </c>
      <c r="L135" s="203"/>
      <c r="M135" s="204" t="s">
        <v>1</v>
      </c>
      <c r="N135" s="205" t="s">
        <v>41</v>
      </c>
      <c r="O135" s="74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8" t="s">
        <v>222</v>
      </c>
      <c r="AT135" s="178" t="s">
        <v>267</v>
      </c>
      <c r="AU135" s="178" t="s">
        <v>86</v>
      </c>
      <c r="AY135" s="16" t="s">
        <v>145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6" t="s">
        <v>84</v>
      </c>
      <c r="BK135" s="179">
        <f>ROUND(I135*H135,2)</f>
        <v>0</v>
      </c>
      <c r="BL135" s="16" t="s">
        <v>144</v>
      </c>
      <c r="BM135" s="178" t="s">
        <v>1728</v>
      </c>
    </row>
    <row r="136" s="2" customFormat="1" ht="16.5" customHeight="1">
      <c r="A136" s="35"/>
      <c r="B136" s="166"/>
      <c r="C136" s="196" t="s">
        <v>249</v>
      </c>
      <c r="D136" s="196" t="s">
        <v>267</v>
      </c>
      <c r="E136" s="197" t="s">
        <v>1729</v>
      </c>
      <c r="F136" s="198" t="s">
        <v>1719</v>
      </c>
      <c r="G136" s="199" t="s">
        <v>165</v>
      </c>
      <c r="H136" s="200">
        <v>1</v>
      </c>
      <c r="I136" s="201"/>
      <c r="J136" s="202">
        <f>ROUND(I136*H136,2)</f>
        <v>0</v>
      </c>
      <c r="K136" s="198" t="s">
        <v>1</v>
      </c>
      <c r="L136" s="203"/>
      <c r="M136" s="204" t="s">
        <v>1</v>
      </c>
      <c r="N136" s="205" t="s">
        <v>41</v>
      </c>
      <c r="O136" s="74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222</v>
      </c>
      <c r="AT136" s="178" t="s">
        <v>267</v>
      </c>
      <c r="AU136" s="178" t="s">
        <v>86</v>
      </c>
      <c r="AY136" s="16" t="s">
        <v>145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84</v>
      </c>
      <c r="BK136" s="179">
        <f>ROUND(I136*H136,2)</f>
        <v>0</v>
      </c>
      <c r="BL136" s="16" t="s">
        <v>144</v>
      </c>
      <c r="BM136" s="178" t="s">
        <v>1730</v>
      </c>
    </row>
    <row r="137" s="2" customFormat="1" ht="16.5" customHeight="1">
      <c r="A137" s="35"/>
      <c r="B137" s="166"/>
      <c r="C137" s="196" t="s">
        <v>8</v>
      </c>
      <c r="D137" s="196" t="s">
        <v>267</v>
      </c>
      <c r="E137" s="197" t="s">
        <v>1731</v>
      </c>
      <c r="F137" s="198" t="s">
        <v>1698</v>
      </c>
      <c r="G137" s="199" t="s">
        <v>165</v>
      </c>
      <c r="H137" s="200">
        <v>4</v>
      </c>
      <c r="I137" s="201"/>
      <c r="J137" s="202">
        <f>ROUND(I137*H137,2)</f>
        <v>0</v>
      </c>
      <c r="K137" s="198" t="s">
        <v>1</v>
      </c>
      <c r="L137" s="203"/>
      <c r="M137" s="204" t="s">
        <v>1</v>
      </c>
      <c r="N137" s="205" t="s">
        <v>41</v>
      </c>
      <c r="O137" s="74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8" t="s">
        <v>222</v>
      </c>
      <c r="AT137" s="178" t="s">
        <v>267</v>
      </c>
      <c r="AU137" s="178" t="s">
        <v>86</v>
      </c>
      <c r="AY137" s="16" t="s">
        <v>145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6" t="s">
        <v>84</v>
      </c>
      <c r="BK137" s="179">
        <f>ROUND(I137*H137,2)</f>
        <v>0</v>
      </c>
      <c r="BL137" s="16" t="s">
        <v>144</v>
      </c>
      <c r="BM137" s="178" t="s">
        <v>1732</v>
      </c>
    </row>
    <row r="138" s="2" customFormat="1" ht="16.5" customHeight="1">
      <c r="A138" s="35"/>
      <c r="B138" s="166"/>
      <c r="C138" s="196" t="s">
        <v>262</v>
      </c>
      <c r="D138" s="196" t="s">
        <v>267</v>
      </c>
      <c r="E138" s="197" t="s">
        <v>1733</v>
      </c>
      <c r="F138" s="198" t="s">
        <v>1734</v>
      </c>
      <c r="G138" s="199" t="s">
        <v>165</v>
      </c>
      <c r="H138" s="200">
        <v>1</v>
      </c>
      <c r="I138" s="201"/>
      <c r="J138" s="202">
        <f>ROUND(I138*H138,2)</f>
        <v>0</v>
      </c>
      <c r="K138" s="198" t="s">
        <v>1</v>
      </c>
      <c r="L138" s="203"/>
      <c r="M138" s="204" t="s">
        <v>1</v>
      </c>
      <c r="N138" s="205" t="s">
        <v>41</v>
      </c>
      <c r="O138" s="74"/>
      <c r="P138" s="176">
        <f>O138*H138</f>
        <v>0</v>
      </c>
      <c r="Q138" s="176">
        <v>0</v>
      </c>
      <c r="R138" s="176">
        <f>Q138*H138</f>
        <v>0</v>
      </c>
      <c r="S138" s="176">
        <v>0</v>
      </c>
      <c r="T138" s="17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8" t="s">
        <v>222</v>
      </c>
      <c r="AT138" s="178" t="s">
        <v>267</v>
      </c>
      <c r="AU138" s="178" t="s">
        <v>86</v>
      </c>
      <c r="AY138" s="16" t="s">
        <v>145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6" t="s">
        <v>84</v>
      </c>
      <c r="BK138" s="179">
        <f>ROUND(I138*H138,2)</f>
        <v>0</v>
      </c>
      <c r="BL138" s="16" t="s">
        <v>144</v>
      </c>
      <c r="BM138" s="178" t="s">
        <v>1735</v>
      </c>
    </row>
    <row r="139" s="2" customFormat="1" ht="16.5" customHeight="1">
      <c r="A139" s="35"/>
      <c r="B139" s="166"/>
      <c r="C139" s="196" t="s">
        <v>266</v>
      </c>
      <c r="D139" s="196" t="s">
        <v>267</v>
      </c>
      <c r="E139" s="197" t="s">
        <v>1736</v>
      </c>
      <c r="F139" s="198" t="s">
        <v>1737</v>
      </c>
      <c r="G139" s="199" t="s">
        <v>165</v>
      </c>
      <c r="H139" s="200">
        <v>1</v>
      </c>
      <c r="I139" s="201"/>
      <c r="J139" s="202">
        <f>ROUND(I139*H139,2)</f>
        <v>0</v>
      </c>
      <c r="K139" s="198" t="s">
        <v>1</v>
      </c>
      <c r="L139" s="203"/>
      <c r="M139" s="204" t="s">
        <v>1</v>
      </c>
      <c r="N139" s="205" t="s">
        <v>41</v>
      </c>
      <c r="O139" s="74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8" t="s">
        <v>222</v>
      </c>
      <c r="AT139" s="178" t="s">
        <v>267</v>
      </c>
      <c r="AU139" s="178" t="s">
        <v>86</v>
      </c>
      <c r="AY139" s="16" t="s">
        <v>145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6" t="s">
        <v>84</v>
      </c>
      <c r="BK139" s="179">
        <f>ROUND(I139*H139,2)</f>
        <v>0</v>
      </c>
      <c r="BL139" s="16" t="s">
        <v>144</v>
      </c>
      <c r="BM139" s="178" t="s">
        <v>1738</v>
      </c>
    </row>
    <row r="140" s="2" customFormat="1" ht="16.5" customHeight="1">
      <c r="A140" s="35"/>
      <c r="B140" s="166"/>
      <c r="C140" s="196" t="s">
        <v>272</v>
      </c>
      <c r="D140" s="196" t="s">
        <v>267</v>
      </c>
      <c r="E140" s="197" t="s">
        <v>1739</v>
      </c>
      <c r="F140" s="198" t="s">
        <v>1740</v>
      </c>
      <c r="G140" s="199" t="s">
        <v>165</v>
      </c>
      <c r="H140" s="200">
        <v>1</v>
      </c>
      <c r="I140" s="201"/>
      <c r="J140" s="202">
        <f>ROUND(I140*H140,2)</f>
        <v>0</v>
      </c>
      <c r="K140" s="198" t="s">
        <v>1</v>
      </c>
      <c r="L140" s="203"/>
      <c r="M140" s="204" t="s">
        <v>1</v>
      </c>
      <c r="N140" s="205" t="s">
        <v>41</v>
      </c>
      <c r="O140" s="74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8" t="s">
        <v>222</v>
      </c>
      <c r="AT140" s="178" t="s">
        <v>267</v>
      </c>
      <c r="AU140" s="178" t="s">
        <v>86</v>
      </c>
      <c r="AY140" s="16" t="s">
        <v>145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6" t="s">
        <v>84</v>
      </c>
      <c r="BK140" s="179">
        <f>ROUND(I140*H140,2)</f>
        <v>0</v>
      </c>
      <c r="BL140" s="16" t="s">
        <v>144</v>
      </c>
      <c r="BM140" s="178" t="s">
        <v>1741</v>
      </c>
    </row>
    <row r="141" s="2" customFormat="1" ht="16.5" customHeight="1">
      <c r="A141" s="35"/>
      <c r="B141" s="166"/>
      <c r="C141" s="196" t="s">
        <v>276</v>
      </c>
      <c r="D141" s="196" t="s">
        <v>267</v>
      </c>
      <c r="E141" s="197" t="s">
        <v>1742</v>
      </c>
      <c r="F141" s="198" t="s">
        <v>1727</v>
      </c>
      <c r="G141" s="199" t="s">
        <v>165</v>
      </c>
      <c r="H141" s="200">
        <v>1</v>
      </c>
      <c r="I141" s="201"/>
      <c r="J141" s="202">
        <f>ROUND(I141*H141,2)</f>
        <v>0</v>
      </c>
      <c r="K141" s="198" t="s">
        <v>1</v>
      </c>
      <c r="L141" s="203"/>
      <c r="M141" s="204" t="s">
        <v>1</v>
      </c>
      <c r="N141" s="205" t="s">
        <v>41</v>
      </c>
      <c r="O141" s="74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8" t="s">
        <v>222</v>
      </c>
      <c r="AT141" s="178" t="s">
        <v>267</v>
      </c>
      <c r="AU141" s="178" t="s">
        <v>86</v>
      </c>
      <c r="AY141" s="16" t="s">
        <v>145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6" t="s">
        <v>84</v>
      </c>
      <c r="BK141" s="179">
        <f>ROUND(I141*H141,2)</f>
        <v>0</v>
      </c>
      <c r="BL141" s="16" t="s">
        <v>144</v>
      </c>
      <c r="BM141" s="178" t="s">
        <v>1743</v>
      </c>
    </row>
    <row r="142" s="2" customFormat="1" ht="16.5" customHeight="1">
      <c r="A142" s="35"/>
      <c r="B142" s="166"/>
      <c r="C142" s="196" t="s">
        <v>90</v>
      </c>
      <c r="D142" s="196" t="s">
        <v>267</v>
      </c>
      <c r="E142" s="197" t="s">
        <v>1744</v>
      </c>
      <c r="F142" s="198" t="s">
        <v>1745</v>
      </c>
      <c r="G142" s="199" t="s">
        <v>165</v>
      </c>
      <c r="H142" s="200">
        <v>1</v>
      </c>
      <c r="I142" s="201"/>
      <c r="J142" s="202">
        <f>ROUND(I142*H142,2)</f>
        <v>0</v>
      </c>
      <c r="K142" s="198" t="s">
        <v>1</v>
      </c>
      <c r="L142" s="203"/>
      <c r="M142" s="204" t="s">
        <v>1</v>
      </c>
      <c r="N142" s="205" t="s">
        <v>41</v>
      </c>
      <c r="O142" s="74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8" t="s">
        <v>222</v>
      </c>
      <c r="AT142" s="178" t="s">
        <v>267</v>
      </c>
      <c r="AU142" s="178" t="s">
        <v>86</v>
      </c>
      <c r="AY142" s="16" t="s">
        <v>145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6" t="s">
        <v>84</v>
      </c>
      <c r="BK142" s="179">
        <f>ROUND(I142*H142,2)</f>
        <v>0</v>
      </c>
      <c r="BL142" s="16" t="s">
        <v>144</v>
      </c>
      <c r="BM142" s="178" t="s">
        <v>1746</v>
      </c>
    </row>
    <row r="143" s="2" customFormat="1" ht="16.5" customHeight="1">
      <c r="A143" s="35"/>
      <c r="B143" s="166"/>
      <c r="C143" s="196" t="s">
        <v>7</v>
      </c>
      <c r="D143" s="196" t="s">
        <v>267</v>
      </c>
      <c r="E143" s="197" t="s">
        <v>1747</v>
      </c>
      <c r="F143" s="198" t="s">
        <v>1748</v>
      </c>
      <c r="G143" s="199" t="s">
        <v>165</v>
      </c>
      <c r="H143" s="200">
        <v>1</v>
      </c>
      <c r="I143" s="201"/>
      <c r="J143" s="202">
        <f>ROUND(I143*H143,2)</f>
        <v>0</v>
      </c>
      <c r="K143" s="198" t="s">
        <v>1</v>
      </c>
      <c r="L143" s="203"/>
      <c r="M143" s="204" t="s">
        <v>1</v>
      </c>
      <c r="N143" s="205" t="s">
        <v>41</v>
      </c>
      <c r="O143" s="74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8" t="s">
        <v>222</v>
      </c>
      <c r="AT143" s="178" t="s">
        <v>267</v>
      </c>
      <c r="AU143" s="178" t="s">
        <v>86</v>
      </c>
      <c r="AY143" s="16" t="s">
        <v>145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6" t="s">
        <v>84</v>
      </c>
      <c r="BK143" s="179">
        <f>ROUND(I143*H143,2)</f>
        <v>0</v>
      </c>
      <c r="BL143" s="16" t="s">
        <v>144</v>
      </c>
      <c r="BM143" s="178" t="s">
        <v>1749</v>
      </c>
    </row>
    <row r="144" s="2" customFormat="1" ht="16.5" customHeight="1">
      <c r="A144" s="35"/>
      <c r="B144" s="166"/>
      <c r="C144" s="196" t="s">
        <v>286</v>
      </c>
      <c r="D144" s="196" t="s">
        <v>267</v>
      </c>
      <c r="E144" s="197" t="s">
        <v>1750</v>
      </c>
      <c r="F144" s="198" t="s">
        <v>1751</v>
      </c>
      <c r="G144" s="199" t="s">
        <v>165</v>
      </c>
      <c r="H144" s="200">
        <v>1</v>
      </c>
      <c r="I144" s="201"/>
      <c r="J144" s="202">
        <f>ROUND(I144*H144,2)</f>
        <v>0</v>
      </c>
      <c r="K144" s="198" t="s">
        <v>1</v>
      </c>
      <c r="L144" s="203"/>
      <c r="M144" s="204" t="s">
        <v>1</v>
      </c>
      <c r="N144" s="205" t="s">
        <v>41</v>
      </c>
      <c r="O144" s="74"/>
      <c r="P144" s="176">
        <f>O144*H144</f>
        <v>0</v>
      </c>
      <c r="Q144" s="176">
        <v>0</v>
      </c>
      <c r="R144" s="176">
        <f>Q144*H144</f>
        <v>0</v>
      </c>
      <c r="S144" s="176">
        <v>0</v>
      </c>
      <c r="T144" s="17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8" t="s">
        <v>222</v>
      </c>
      <c r="AT144" s="178" t="s">
        <v>267</v>
      </c>
      <c r="AU144" s="178" t="s">
        <v>86</v>
      </c>
      <c r="AY144" s="16" t="s">
        <v>145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6" t="s">
        <v>84</v>
      </c>
      <c r="BK144" s="179">
        <f>ROUND(I144*H144,2)</f>
        <v>0</v>
      </c>
      <c r="BL144" s="16" t="s">
        <v>144</v>
      </c>
      <c r="BM144" s="178" t="s">
        <v>1752</v>
      </c>
    </row>
    <row r="145" s="2" customFormat="1" ht="16.5" customHeight="1">
      <c r="A145" s="35"/>
      <c r="B145" s="166"/>
      <c r="C145" s="196" t="s">
        <v>290</v>
      </c>
      <c r="D145" s="196" t="s">
        <v>267</v>
      </c>
      <c r="E145" s="197" t="s">
        <v>1753</v>
      </c>
      <c r="F145" s="198" t="s">
        <v>1754</v>
      </c>
      <c r="G145" s="199" t="s">
        <v>165</v>
      </c>
      <c r="H145" s="200">
        <v>1</v>
      </c>
      <c r="I145" s="201"/>
      <c r="J145" s="202">
        <f>ROUND(I145*H145,2)</f>
        <v>0</v>
      </c>
      <c r="K145" s="198" t="s">
        <v>1</v>
      </c>
      <c r="L145" s="203"/>
      <c r="M145" s="204" t="s">
        <v>1</v>
      </c>
      <c r="N145" s="205" t="s">
        <v>41</v>
      </c>
      <c r="O145" s="74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8" t="s">
        <v>222</v>
      </c>
      <c r="AT145" s="178" t="s">
        <v>267</v>
      </c>
      <c r="AU145" s="178" t="s">
        <v>86</v>
      </c>
      <c r="AY145" s="16" t="s">
        <v>145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6" t="s">
        <v>84</v>
      </c>
      <c r="BK145" s="179">
        <f>ROUND(I145*H145,2)</f>
        <v>0</v>
      </c>
      <c r="BL145" s="16" t="s">
        <v>144</v>
      </c>
      <c r="BM145" s="178" t="s">
        <v>1755</v>
      </c>
    </row>
    <row r="146" s="2" customFormat="1" ht="16.5" customHeight="1">
      <c r="A146" s="35"/>
      <c r="B146" s="166"/>
      <c r="C146" s="196" t="s">
        <v>294</v>
      </c>
      <c r="D146" s="196" t="s">
        <v>267</v>
      </c>
      <c r="E146" s="197" t="s">
        <v>1756</v>
      </c>
      <c r="F146" s="198" t="s">
        <v>1757</v>
      </c>
      <c r="G146" s="199" t="s">
        <v>165</v>
      </c>
      <c r="H146" s="200">
        <v>1</v>
      </c>
      <c r="I146" s="201"/>
      <c r="J146" s="202">
        <f>ROUND(I146*H146,2)</f>
        <v>0</v>
      </c>
      <c r="K146" s="198" t="s">
        <v>1</v>
      </c>
      <c r="L146" s="203"/>
      <c r="M146" s="204" t="s">
        <v>1</v>
      </c>
      <c r="N146" s="205" t="s">
        <v>41</v>
      </c>
      <c r="O146" s="74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8" t="s">
        <v>222</v>
      </c>
      <c r="AT146" s="178" t="s">
        <v>267</v>
      </c>
      <c r="AU146" s="178" t="s">
        <v>86</v>
      </c>
      <c r="AY146" s="16" t="s">
        <v>145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6" t="s">
        <v>84</v>
      </c>
      <c r="BK146" s="179">
        <f>ROUND(I146*H146,2)</f>
        <v>0</v>
      </c>
      <c r="BL146" s="16" t="s">
        <v>144</v>
      </c>
      <c r="BM146" s="178" t="s">
        <v>1758</v>
      </c>
    </row>
    <row r="147" s="2" customFormat="1" ht="16.5" customHeight="1">
      <c r="A147" s="35"/>
      <c r="B147" s="166"/>
      <c r="C147" s="196" t="s">
        <v>298</v>
      </c>
      <c r="D147" s="196" t="s">
        <v>267</v>
      </c>
      <c r="E147" s="197" t="s">
        <v>1759</v>
      </c>
      <c r="F147" s="198" t="s">
        <v>1734</v>
      </c>
      <c r="G147" s="199" t="s">
        <v>165</v>
      </c>
      <c r="H147" s="200">
        <v>1</v>
      </c>
      <c r="I147" s="201"/>
      <c r="J147" s="202">
        <f>ROUND(I147*H147,2)</f>
        <v>0</v>
      </c>
      <c r="K147" s="198" t="s">
        <v>1</v>
      </c>
      <c r="L147" s="203"/>
      <c r="M147" s="204" t="s">
        <v>1</v>
      </c>
      <c r="N147" s="205" t="s">
        <v>41</v>
      </c>
      <c r="O147" s="74"/>
      <c r="P147" s="176">
        <f>O147*H147</f>
        <v>0</v>
      </c>
      <c r="Q147" s="176">
        <v>0</v>
      </c>
      <c r="R147" s="176">
        <f>Q147*H147</f>
        <v>0</v>
      </c>
      <c r="S147" s="176">
        <v>0</v>
      </c>
      <c r="T147" s="17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8" t="s">
        <v>222</v>
      </c>
      <c r="AT147" s="178" t="s">
        <v>267</v>
      </c>
      <c r="AU147" s="178" t="s">
        <v>86</v>
      </c>
      <c r="AY147" s="16" t="s">
        <v>145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6" t="s">
        <v>84</v>
      </c>
      <c r="BK147" s="179">
        <f>ROUND(I147*H147,2)</f>
        <v>0</v>
      </c>
      <c r="BL147" s="16" t="s">
        <v>144</v>
      </c>
      <c r="BM147" s="178" t="s">
        <v>1760</v>
      </c>
    </row>
    <row r="148" s="2" customFormat="1" ht="16.5" customHeight="1">
      <c r="A148" s="35"/>
      <c r="B148" s="166"/>
      <c r="C148" s="196" t="s">
        <v>302</v>
      </c>
      <c r="D148" s="196" t="s">
        <v>267</v>
      </c>
      <c r="E148" s="197" t="s">
        <v>1761</v>
      </c>
      <c r="F148" s="198" t="s">
        <v>1737</v>
      </c>
      <c r="G148" s="199" t="s">
        <v>165</v>
      </c>
      <c r="H148" s="200">
        <v>1</v>
      </c>
      <c r="I148" s="201"/>
      <c r="J148" s="202">
        <f>ROUND(I148*H148,2)</f>
        <v>0</v>
      </c>
      <c r="K148" s="198" t="s">
        <v>1</v>
      </c>
      <c r="L148" s="203"/>
      <c r="M148" s="204" t="s">
        <v>1</v>
      </c>
      <c r="N148" s="205" t="s">
        <v>41</v>
      </c>
      <c r="O148" s="74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8" t="s">
        <v>222</v>
      </c>
      <c r="AT148" s="178" t="s">
        <v>267</v>
      </c>
      <c r="AU148" s="178" t="s">
        <v>86</v>
      </c>
      <c r="AY148" s="16" t="s">
        <v>145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6" t="s">
        <v>84</v>
      </c>
      <c r="BK148" s="179">
        <f>ROUND(I148*H148,2)</f>
        <v>0</v>
      </c>
      <c r="BL148" s="16" t="s">
        <v>144</v>
      </c>
      <c r="BM148" s="178" t="s">
        <v>1762</v>
      </c>
    </row>
    <row r="149" s="2" customFormat="1" ht="16.5" customHeight="1">
      <c r="A149" s="35"/>
      <c r="B149" s="166"/>
      <c r="C149" s="196" t="s">
        <v>306</v>
      </c>
      <c r="D149" s="196" t="s">
        <v>267</v>
      </c>
      <c r="E149" s="197" t="s">
        <v>1763</v>
      </c>
      <c r="F149" s="198" t="s">
        <v>1764</v>
      </c>
      <c r="G149" s="199" t="s">
        <v>165</v>
      </c>
      <c r="H149" s="200">
        <v>1</v>
      </c>
      <c r="I149" s="201"/>
      <c r="J149" s="202">
        <f>ROUND(I149*H149,2)</f>
        <v>0</v>
      </c>
      <c r="K149" s="198" t="s">
        <v>1</v>
      </c>
      <c r="L149" s="203"/>
      <c r="M149" s="204" t="s">
        <v>1</v>
      </c>
      <c r="N149" s="205" t="s">
        <v>41</v>
      </c>
      <c r="O149" s="74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8" t="s">
        <v>222</v>
      </c>
      <c r="AT149" s="178" t="s">
        <v>267</v>
      </c>
      <c r="AU149" s="178" t="s">
        <v>86</v>
      </c>
      <c r="AY149" s="16" t="s">
        <v>145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6" t="s">
        <v>84</v>
      </c>
      <c r="BK149" s="179">
        <f>ROUND(I149*H149,2)</f>
        <v>0</v>
      </c>
      <c r="BL149" s="16" t="s">
        <v>144</v>
      </c>
      <c r="BM149" s="178" t="s">
        <v>1765</v>
      </c>
    </row>
    <row r="150" s="2" customFormat="1" ht="16.5" customHeight="1">
      <c r="A150" s="35"/>
      <c r="B150" s="166"/>
      <c r="C150" s="196" t="s">
        <v>313</v>
      </c>
      <c r="D150" s="196" t="s">
        <v>267</v>
      </c>
      <c r="E150" s="197" t="s">
        <v>1766</v>
      </c>
      <c r="F150" s="198" t="s">
        <v>1767</v>
      </c>
      <c r="G150" s="199" t="s">
        <v>165</v>
      </c>
      <c r="H150" s="200">
        <v>1</v>
      </c>
      <c r="I150" s="201"/>
      <c r="J150" s="202">
        <f>ROUND(I150*H150,2)</f>
        <v>0</v>
      </c>
      <c r="K150" s="198" t="s">
        <v>1</v>
      </c>
      <c r="L150" s="203"/>
      <c r="M150" s="204" t="s">
        <v>1</v>
      </c>
      <c r="N150" s="205" t="s">
        <v>41</v>
      </c>
      <c r="O150" s="74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8" t="s">
        <v>222</v>
      </c>
      <c r="AT150" s="178" t="s">
        <v>267</v>
      </c>
      <c r="AU150" s="178" t="s">
        <v>86</v>
      </c>
      <c r="AY150" s="16" t="s">
        <v>145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6" t="s">
        <v>84</v>
      </c>
      <c r="BK150" s="179">
        <f>ROUND(I150*H150,2)</f>
        <v>0</v>
      </c>
      <c r="BL150" s="16" t="s">
        <v>144</v>
      </c>
      <c r="BM150" s="178" t="s">
        <v>1768</v>
      </c>
    </row>
    <row r="151" s="2" customFormat="1" ht="16.5" customHeight="1">
      <c r="A151" s="35"/>
      <c r="B151" s="166"/>
      <c r="C151" s="196" t="s">
        <v>318</v>
      </c>
      <c r="D151" s="196" t="s">
        <v>267</v>
      </c>
      <c r="E151" s="197" t="s">
        <v>1769</v>
      </c>
      <c r="F151" s="198" t="s">
        <v>1770</v>
      </c>
      <c r="G151" s="199" t="s">
        <v>165</v>
      </c>
      <c r="H151" s="200">
        <v>2</v>
      </c>
      <c r="I151" s="201"/>
      <c r="J151" s="202">
        <f>ROUND(I151*H151,2)</f>
        <v>0</v>
      </c>
      <c r="K151" s="198" t="s">
        <v>1</v>
      </c>
      <c r="L151" s="203"/>
      <c r="M151" s="204" t="s">
        <v>1</v>
      </c>
      <c r="N151" s="205" t="s">
        <v>41</v>
      </c>
      <c r="O151" s="74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8" t="s">
        <v>222</v>
      </c>
      <c r="AT151" s="178" t="s">
        <v>267</v>
      </c>
      <c r="AU151" s="178" t="s">
        <v>86</v>
      </c>
      <c r="AY151" s="16" t="s">
        <v>145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6" t="s">
        <v>84</v>
      </c>
      <c r="BK151" s="179">
        <f>ROUND(I151*H151,2)</f>
        <v>0</v>
      </c>
      <c r="BL151" s="16" t="s">
        <v>144</v>
      </c>
      <c r="BM151" s="178" t="s">
        <v>1771</v>
      </c>
    </row>
    <row r="152" s="2" customFormat="1" ht="16.5" customHeight="1">
      <c r="A152" s="35"/>
      <c r="B152" s="166"/>
      <c r="C152" s="196" t="s">
        <v>93</v>
      </c>
      <c r="D152" s="196" t="s">
        <v>267</v>
      </c>
      <c r="E152" s="197" t="s">
        <v>1772</v>
      </c>
      <c r="F152" s="198" t="s">
        <v>1727</v>
      </c>
      <c r="G152" s="199" t="s">
        <v>165</v>
      </c>
      <c r="H152" s="200">
        <v>1</v>
      </c>
      <c r="I152" s="201"/>
      <c r="J152" s="202">
        <f>ROUND(I152*H152,2)</f>
        <v>0</v>
      </c>
      <c r="K152" s="198" t="s">
        <v>1</v>
      </c>
      <c r="L152" s="203"/>
      <c r="M152" s="204" t="s">
        <v>1</v>
      </c>
      <c r="N152" s="205" t="s">
        <v>41</v>
      </c>
      <c r="O152" s="7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8" t="s">
        <v>222</v>
      </c>
      <c r="AT152" s="178" t="s">
        <v>267</v>
      </c>
      <c r="AU152" s="178" t="s">
        <v>86</v>
      </c>
      <c r="AY152" s="16" t="s">
        <v>145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6" t="s">
        <v>84</v>
      </c>
      <c r="BK152" s="179">
        <f>ROUND(I152*H152,2)</f>
        <v>0</v>
      </c>
      <c r="BL152" s="16" t="s">
        <v>144</v>
      </c>
      <c r="BM152" s="178" t="s">
        <v>1773</v>
      </c>
    </row>
    <row r="153" s="2" customFormat="1" ht="16.5" customHeight="1">
      <c r="A153" s="35"/>
      <c r="B153" s="166"/>
      <c r="C153" s="196" t="s">
        <v>326</v>
      </c>
      <c r="D153" s="196" t="s">
        <v>267</v>
      </c>
      <c r="E153" s="197" t="s">
        <v>1774</v>
      </c>
      <c r="F153" s="198" t="s">
        <v>1745</v>
      </c>
      <c r="G153" s="199" t="s">
        <v>165</v>
      </c>
      <c r="H153" s="200">
        <v>1</v>
      </c>
      <c r="I153" s="201"/>
      <c r="J153" s="202">
        <f>ROUND(I153*H153,2)</f>
        <v>0</v>
      </c>
      <c r="K153" s="198" t="s">
        <v>1</v>
      </c>
      <c r="L153" s="203"/>
      <c r="M153" s="204" t="s">
        <v>1</v>
      </c>
      <c r="N153" s="205" t="s">
        <v>41</v>
      </c>
      <c r="O153" s="74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8" t="s">
        <v>222</v>
      </c>
      <c r="AT153" s="178" t="s">
        <v>267</v>
      </c>
      <c r="AU153" s="178" t="s">
        <v>86</v>
      </c>
      <c r="AY153" s="16" t="s">
        <v>145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6" t="s">
        <v>84</v>
      </c>
      <c r="BK153" s="179">
        <f>ROUND(I153*H153,2)</f>
        <v>0</v>
      </c>
      <c r="BL153" s="16" t="s">
        <v>144</v>
      </c>
      <c r="BM153" s="178" t="s">
        <v>1775</v>
      </c>
    </row>
    <row r="154" s="2" customFormat="1" ht="16.5" customHeight="1">
      <c r="A154" s="35"/>
      <c r="B154" s="166"/>
      <c r="C154" s="196" t="s">
        <v>270</v>
      </c>
      <c r="D154" s="196" t="s">
        <v>267</v>
      </c>
      <c r="E154" s="197" t="s">
        <v>1776</v>
      </c>
      <c r="F154" s="198" t="s">
        <v>1764</v>
      </c>
      <c r="G154" s="199" t="s">
        <v>165</v>
      </c>
      <c r="H154" s="200">
        <v>1</v>
      </c>
      <c r="I154" s="201"/>
      <c r="J154" s="202">
        <f>ROUND(I154*H154,2)</f>
        <v>0</v>
      </c>
      <c r="K154" s="198" t="s">
        <v>1</v>
      </c>
      <c r="L154" s="203"/>
      <c r="M154" s="204" t="s">
        <v>1</v>
      </c>
      <c r="N154" s="205" t="s">
        <v>41</v>
      </c>
      <c r="O154" s="74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8" t="s">
        <v>222</v>
      </c>
      <c r="AT154" s="178" t="s">
        <v>267</v>
      </c>
      <c r="AU154" s="178" t="s">
        <v>86</v>
      </c>
      <c r="AY154" s="16" t="s">
        <v>145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6" t="s">
        <v>84</v>
      </c>
      <c r="BK154" s="179">
        <f>ROUND(I154*H154,2)</f>
        <v>0</v>
      </c>
      <c r="BL154" s="16" t="s">
        <v>144</v>
      </c>
      <c r="BM154" s="178" t="s">
        <v>1777</v>
      </c>
    </row>
    <row r="155" s="2" customFormat="1" ht="16.5" customHeight="1">
      <c r="A155" s="35"/>
      <c r="B155" s="166"/>
      <c r="C155" s="196" t="s">
        <v>335</v>
      </c>
      <c r="D155" s="196" t="s">
        <v>267</v>
      </c>
      <c r="E155" s="197" t="s">
        <v>1778</v>
      </c>
      <c r="F155" s="198" t="s">
        <v>1779</v>
      </c>
      <c r="G155" s="199" t="s">
        <v>165</v>
      </c>
      <c r="H155" s="200">
        <v>1</v>
      </c>
      <c r="I155" s="201"/>
      <c r="J155" s="202">
        <f>ROUND(I155*H155,2)</f>
        <v>0</v>
      </c>
      <c r="K155" s="198" t="s">
        <v>1</v>
      </c>
      <c r="L155" s="203"/>
      <c r="M155" s="204" t="s">
        <v>1</v>
      </c>
      <c r="N155" s="205" t="s">
        <v>41</v>
      </c>
      <c r="O155" s="74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8" t="s">
        <v>222</v>
      </c>
      <c r="AT155" s="178" t="s">
        <v>267</v>
      </c>
      <c r="AU155" s="178" t="s">
        <v>86</v>
      </c>
      <c r="AY155" s="16" t="s">
        <v>145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6" t="s">
        <v>84</v>
      </c>
      <c r="BK155" s="179">
        <f>ROUND(I155*H155,2)</f>
        <v>0</v>
      </c>
      <c r="BL155" s="16" t="s">
        <v>144</v>
      </c>
      <c r="BM155" s="178" t="s">
        <v>1780</v>
      </c>
    </row>
    <row r="156" s="2" customFormat="1" ht="16.5" customHeight="1">
      <c r="A156" s="35"/>
      <c r="B156" s="166"/>
      <c r="C156" s="196" t="s">
        <v>340</v>
      </c>
      <c r="D156" s="196" t="s">
        <v>267</v>
      </c>
      <c r="E156" s="197" t="s">
        <v>1781</v>
      </c>
      <c r="F156" s="198" t="s">
        <v>1782</v>
      </c>
      <c r="G156" s="199" t="s">
        <v>165</v>
      </c>
      <c r="H156" s="200">
        <v>1</v>
      </c>
      <c r="I156" s="201"/>
      <c r="J156" s="202">
        <f>ROUND(I156*H156,2)</f>
        <v>0</v>
      </c>
      <c r="K156" s="198" t="s">
        <v>1</v>
      </c>
      <c r="L156" s="203"/>
      <c r="M156" s="204" t="s">
        <v>1</v>
      </c>
      <c r="N156" s="205" t="s">
        <v>41</v>
      </c>
      <c r="O156" s="74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8" t="s">
        <v>222</v>
      </c>
      <c r="AT156" s="178" t="s">
        <v>267</v>
      </c>
      <c r="AU156" s="178" t="s">
        <v>86</v>
      </c>
      <c r="AY156" s="16" t="s">
        <v>145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6" t="s">
        <v>84</v>
      </c>
      <c r="BK156" s="179">
        <f>ROUND(I156*H156,2)</f>
        <v>0</v>
      </c>
      <c r="BL156" s="16" t="s">
        <v>144</v>
      </c>
      <c r="BM156" s="178" t="s">
        <v>1783</v>
      </c>
    </row>
    <row r="157" s="2" customFormat="1" ht="16.5" customHeight="1">
      <c r="A157" s="35"/>
      <c r="B157" s="166"/>
      <c r="C157" s="196" t="s">
        <v>346</v>
      </c>
      <c r="D157" s="196" t="s">
        <v>267</v>
      </c>
      <c r="E157" s="197" t="s">
        <v>1784</v>
      </c>
      <c r="F157" s="198" t="s">
        <v>1734</v>
      </c>
      <c r="G157" s="199" t="s">
        <v>165</v>
      </c>
      <c r="H157" s="200">
        <v>1</v>
      </c>
      <c r="I157" s="201"/>
      <c r="J157" s="202">
        <f>ROUND(I157*H157,2)</f>
        <v>0</v>
      </c>
      <c r="K157" s="198" t="s">
        <v>1</v>
      </c>
      <c r="L157" s="203"/>
      <c r="M157" s="204" t="s">
        <v>1</v>
      </c>
      <c r="N157" s="205" t="s">
        <v>41</v>
      </c>
      <c r="O157" s="74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8" t="s">
        <v>222</v>
      </c>
      <c r="AT157" s="178" t="s">
        <v>267</v>
      </c>
      <c r="AU157" s="178" t="s">
        <v>86</v>
      </c>
      <c r="AY157" s="16" t="s">
        <v>145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6" t="s">
        <v>84</v>
      </c>
      <c r="BK157" s="179">
        <f>ROUND(I157*H157,2)</f>
        <v>0</v>
      </c>
      <c r="BL157" s="16" t="s">
        <v>144</v>
      </c>
      <c r="BM157" s="178" t="s">
        <v>1785</v>
      </c>
    </row>
    <row r="158" s="2" customFormat="1" ht="16.5" customHeight="1">
      <c r="A158" s="35"/>
      <c r="B158" s="166"/>
      <c r="C158" s="196" t="s">
        <v>351</v>
      </c>
      <c r="D158" s="196" t="s">
        <v>267</v>
      </c>
      <c r="E158" s="197" t="s">
        <v>1786</v>
      </c>
      <c r="F158" s="198" t="s">
        <v>1737</v>
      </c>
      <c r="G158" s="199" t="s">
        <v>165</v>
      </c>
      <c r="H158" s="200">
        <v>1</v>
      </c>
      <c r="I158" s="201"/>
      <c r="J158" s="202">
        <f>ROUND(I158*H158,2)</f>
        <v>0</v>
      </c>
      <c r="K158" s="198" t="s">
        <v>1</v>
      </c>
      <c r="L158" s="203"/>
      <c r="M158" s="204" t="s">
        <v>1</v>
      </c>
      <c r="N158" s="205" t="s">
        <v>41</v>
      </c>
      <c r="O158" s="74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8" t="s">
        <v>222</v>
      </c>
      <c r="AT158" s="178" t="s">
        <v>267</v>
      </c>
      <c r="AU158" s="178" t="s">
        <v>86</v>
      </c>
      <c r="AY158" s="16" t="s">
        <v>145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6" t="s">
        <v>84</v>
      </c>
      <c r="BK158" s="179">
        <f>ROUND(I158*H158,2)</f>
        <v>0</v>
      </c>
      <c r="BL158" s="16" t="s">
        <v>144</v>
      </c>
      <c r="BM158" s="178" t="s">
        <v>1787</v>
      </c>
    </row>
    <row r="159" s="2" customFormat="1" ht="16.5" customHeight="1">
      <c r="A159" s="35"/>
      <c r="B159" s="166"/>
      <c r="C159" s="196" t="s">
        <v>355</v>
      </c>
      <c r="D159" s="196" t="s">
        <v>267</v>
      </c>
      <c r="E159" s="197" t="s">
        <v>1788</v>
      </c>
      <c r="F159" s="198" t="s">
        <v>1767</v>
      </c>
      <c r="G159" s="199" t="s">
        <v>165</v>
      </c>
      <c r="H159" s="200">
        <v>1</v>
      </c>
      <c r="I159" s="201"/>
      <c r="J159" s="202">
        <f>ROUND(I159*H159,2)</f>
        <v>0</v>
      </c>
      <c r="K159" s="198" t="s">
        <v>1</v>
      </c>
      <c r="L159" s="203"/>
      <c r="M159" s="204" t="s">
        <v>1</v>
      </c>
      <c r="N159" s="205" t="s">
        <v>41</v>
      </c>
      <c r="O159" s="74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8" t="s">
        <v>222</v>
      </c>
      <c r="AT159" s="178" t="s">
        <v>267</v>
      </c>
      <c r="AU159" s="178" t="s">
        <v>86</v>
      </c>
      <c r="AY159" s="16" t="s">
        <v>145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6" t="s">
        <v>84</v>
      </c>
      <c r="BK159" s="179">
        <f>ROUND(I159*H159,2)</f>
        <v>0</v>
      </c>
      <c r="BL159" s="16" t="s">
        <v>144</v>
      </c>
      <c r="BM159" s="178" t="s">
        <v>1789</v>
      </c>
    </row>
    <row r="160" s="2" customFormat="1" ht="16.5" customHeight="1">
      <c r="A160" s="35"/>
      <c r="B160" s="166"/>
      <c r="C160" s="196" t="s">
        <v>360</v>
      </c>
      <c r="D160" s="196" t="s">
        <v>267</v>
      </c>
      <c r="E160" s="197" t="s">
        <v>1790</v>
      </c>
      <c r="F160" s="198" t="s">
        <v>1727</v>
      </c>
      <c r="G160" s="199" t="s">
        <v>165</v>
      </c>
      <c r="H160" s="200">
        <v>1</v>
      </c>
      <c r="I160" s="201"/>
      <c r="J160" s="202">
        <f>ROUND(I160*H160,2)</f>
        <v>0</v>
      </c>
      <c r="K160" s="198" t="s">
        <v>1</v>
      </c>
      <c r="L160" s="203"/>
      <c r="M160" s="204" t="s">
        <v>1</v>
      </c>
      <c r="N160" s="205" t="s">
        <v>41</v>
      </c>
      <c r="O160" s="74"/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8" t="s">
        <v>222</v>
      </c>
      <c r="AT160" s="178" t="s">
        <v>267</v>
      </c>
      <c r="AU160" s="178" t="s">
        <v>86</v>
      </c>
      <c r="AY160" s="16" t="s">
        <v>145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6" t="s">
        <v>84</v>
      </c>
      <c r="BK160" s="179">
        <f>ROUND(I160*H160,2)</f>
        <v>0</v>
      </c>
      <c r="BL160" s="16" t="s">
        <v>144</v>
      </c>
      <c r="BM160" s="178" t="s">
        <v>1791</v>
      </c>
    </row>
    <row r="161" s="2" customFormat="1" ht="16.5" customHeight="1">
      <c r="A161" s="35"/>
      <c r="B161" s="166"/>
      <c r="C161" s="196" t="s">
        <v>364</v>
      </c>
      <c r="D161" s="196" t="s">
        <v>267</v>
      </c>
      <c r="E161" s="197" t="s">
        <v>1792</v>
      </c>
      <c r="F161" s="198" t="s">
        <v>1770</v>
      </c>
      <c r="G161" s="199" t="s">
        <v>165</v>
      </c>
      <c r="H161" s="200">
        <v>2</v>
      </c>
      <c r="I161" s="201"/>
      <c r="J161" s="202">
        <f>ROUND(I161*H161,2)</f>
        <v>0</v>
      </c>
      <c r="K161" s="198" t="s">
        <v>1</v>
      </c>
      <c r="L161" s="203"/>
      <c r="M161" s="204" t="s">
        <v>1</v>
      </c>
      <c r="N161" s="205" t="s">
        <v>41</v>
      </c>
      <c r="O161" s="74"/>
      <c r="P161" s="176">
        <f>O161*H161</f>
        <v>0</v>
      </c>
      <c r="Q161" s="176">
        <v>0</v>
      </c>
      <c r="R161" s="176">
        <f>Q161*H161</f>
        <v>0</v>
      </c>
      <c r="S161" s="176">
        <v>0</v>
      </c>
      <c r="T161" s="17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8" t="s">
        <v>222</v>
      </c>
      <c r="AT161" s="178" t="s">
        <v>267</v>
      </c>
      <c r="AU161" s="178" t="s">
        <v>86</v>
      </c>
      <c r="AY161" s="16" t="s">
        <v>145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6" t="s">
        <v>84</v>
      </c>
      <c r="BK161" s="179">
        <f>ROUND(I161*H161,2)</f>
        <v>0</v>
      </c>
      <c r="BL161" s="16" t="s">
        <v>144</v>
      </c>
      <c r="BM161" s="178" t="s">
        <v>1793</v>
      </c>
    </row>
    <row r="162" s="2" customFormat="1" ht="16.5" customHeight="1">
      <c r="A162" s="35"/>
      <c r="B162" s="166"/>
      <c r="C162" s="196" t="s">
        <v>96</v>
      </c>
      <c r="D162" s="196" t="s">
        <v>267</v>
      </c>
      <c r="E162" s="197" t="s">
        <v>1794</v>
      </c>
      <c r="F162" s="198" t="s">
        <v>1734</v>
      </c>
      <c r="G162" s="199" t="s">
        <v>165</v>
      </c>
      <c r="H162" s="200">
        <v>1</v>
      </c>
      <c r="I162" s="201"/>
      <c r="J162" s="202">
        <f>ROUND(I162*H162,2)</f>
        <v>0</v>
      </c>
      <c r="K162" s="198" t="s">
        <v>1</v>
      </c>
      <c r="L162" s="203"/>
      <c r="M162" s="204" t="s">
        <v>1</v>
      </c>
      <c r="N162" s="205" t="s">
        <v>41</v>
      </c>
      <c r="O162" s="74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8" t="s">
        <v>222</v>
      </c>
      <c r="AT162" s="178" t="s">
        <v>267</v>
      </c>
      <c r="AU162" s="178" t="s">
        <v>86</v>
      </c>
      <c r="AY162" s="16" t="s">
        <v>145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6" t="s">
        <v>84</v>
      </c>
      <c r="BK162" s="179">
        <f>ROUND(I162*H162,2)</f>
        <v>0</v>
      </c>
      <c r="BL162" s="16" t="s">
        <v>144</v>
      </c>
      <c r="BM162" s="178" t="s">
        <v>1795</v>
      </c>
    </row>
    <row r="163" s="2" customFormat="1" ht="16.5" customHeight="1">
      <c r="A163" s="35"/>
      <c r="B163" s="166"/>
      <c r="C163" s="196" t="s">
        <v>526</v>
      </c>
      <c r="D163" s="196" t="s">
        <v>267</v>
      </c>
      <c r="E163" s="197" t="s">
        <v>1796</v>
      </c>
      <c r="F163" s="198" t="s">
        <v>1737</v>
      </c>
      <c r="G163" s="199" t="s">
        <v>165</v>
      </c>
      <c r="H163" s="200">
        <v>1</v>
      </c>
      <c r="I163" s="201"/>
      <c r="J163" s="202">
        <f>ROUND(I163*H163,2)</f>
        <v>0</v>
      </c>
      <c r="K163" s="198" t="s">
        <v>1</v>
      </c>
      <c r="L163" s="203"/>
      <c r="M163" s="211" t="s">
        <v>1</v>
      </c>
      <c r="N163" s="212" t="s">
        <v>41</v>
      </c>
      <c r="O163" s="184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8" t="s">
        <v>222</v>
      </c>
      <c r="AT163" s="178" t="s">
        <v>267</v>
      </c>
      <c r="AU163" s="178" t="s">
        <v>86</v>
      </c>
      <c r="AY163" s="16" t="s">
        <v>145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6" t="s">
        <v>84</v>
      </c>
      <c r="BK163" s="179">
        <f>ROUND(I163*H163,2)</f>
        <v>0</v>
      </c>
      <c r="BL163" s="16" t="s">
        <v>144</v>
      </c>
      <c r="BM163" s="178" t="s">
        <v>1797</v>
      </c>
    </row>
    <row r="164" s="2" customFormat="1" ht="6.96" customHeight="1">
      <c r="A164" s="35"/>
      <c r="B164" s="57"/>
      <c r="C164" s="58"/>
      <c r="D164" s="58"/>
      <c r="E164" s="58"/>
      <c r="F164" s="58"/>
      <c r="G164" s="58"/>
      <c r="H164" s="58"/>
      <c r="I164" s="58"/>
      <c r="J164" s="58"/>
      <c r="K164" s="58"/>
      <c r="L164" s="36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autoFilter ref="C118:K16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119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ROUND((SUM(BE120:BE128)),  2)</f>
        <v>0</v>
      </c>
      <c r="G33" s="35"/>
      <c r="H33" s="35"/>
      <c r="I33" s="125">
        <v>0.20999999999999999</v>
      </c>
      <c r="J33" s="124">
        <f>ROUND(((SUM(BE120:BE128))*I33),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ROUND((SUM(BF120:BF128)),  2)</f>
        <v>0</v>
      </c>
      <c r="G34" s="35"/>
      <c r="H34" s="35"/>
      <c r="I34" s="125">
        <v>0.14999999999999999</v>
      </c>
      <c r="J34" s="124">
        <f>ROUND(((SUM(BF120:BF128))*I34),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ROUND((SUM(BG120:BG128)),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ROUND((SUM(BH120:BH128)),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ROUND((SUM(BI120:BI128)),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00 - Vedlejší náklady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J120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125</v>
      </c>
      <c r="E97" s="139"/>
      <c r="F97" s="139"/>
      <c r="G97" s="139"/>
      <c r="H97" s="139"/>
      <c r="I97" s="139"/>
      <c r="J97" s="140">
        <f>J121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7"/>
      <c r="C98" s="9"/>
      <c r="D98" s="138" t="s">
        <v>126</v>
      </c>
      <c r="E98" s="139"/>
      <c r="F98" s="139"/>
      <c r="G98" s="139"/>
      <c r="H98" s="139"/>
      <c r="I98" s="139"/>
      <c r="J98" s="140">
        <f>J124</f>
        <v>0</v>
      </c>
      <c r="K98" s="9"/>
      <c r="L98" s="13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41"/>
      <c r="C99" s="10"/>
      <c r="D99" s="142" t="s">
        <v>127</v>
      </c>
      <c r="E99" s="143"/>
      <c r="F99" s="143"/>
      <c r="G99" s="143"/>
      <c r="H99" s="143"/>
      <c r="I99" s="143"/>
      <c r="J99" s="144">
        <f>J125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128</v>
      </c>
      <c r="E100" s="143"/>
      <c r="F100" s="143"/>
      <c r="G100" s="143"/>
      <c r="H100" s="143"/>
      <c r="I100" s="143"/>
      <c r="J100" s="144">
        <f>J127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129</v>
      </c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5"/>
      <c r="D110" s="35"/>
      <c r="E110" s="118" t="str">
        <f>E7</f>
        <v>Rekonstrukce a půdní vestavba ZUŠ Luby</v>
      </c>
      <c r="F110" s="29"/>
      <c r="G110" s="29"/>
      <c r="H110" s="29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118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5"/>
      <c r="D112" s="35"/>
      <c r="E112" s="64" t="str">
        <f>E9</f>
        <v>00 - Vedlejší náklady</v>
      </c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5"/>
      <c r="E114" s="35"/>
      <c r="F114" s="24" t="str">
        <f>F12</f>
        <v>Luby</v>
      </c>
      <c r="G114" s="35"/>
      <c r="H114" s="35"/>
      <c r="I114" s="29" t="s">
        <v>22</v>
      </c>
      <c r="J114" s="66" t="str">
        <f>IF(J12="","",J12)</f>
        <v>28. 12. 2022</v>
      </c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5"/>
      <c r="E116" s="35"/>
      <c r="F116" s="24" t="str">
        <f>E15</f>
        <v>Město Luby</v>
      </c>
      <c r="G116" s="35"/>
      <c r="H116" s="35"/>
      <c r="I116" s="29" t="s">
        <v>30</v>
      </c>
      <c r="J116" s="33" t="str">
        <f>E21</f>
        <v>Nováček J.</v>
      </c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5"/>
      <c r="E117" s="35"/>
      <c r="F117" s="24" t="str">
        <f>IF(E18="","",E18)</f>
        <v>Vyplň údaj</v>
      </c>
      <c r="G117" s="35"/>
      <c r="H117" s="35"/>
      <c r="I117" s="29" t="s">
        <v>33</v>
      </c>
      <c r="J117" s="33" t="str">
        <f>E24</f>
        <v>Milan Hájek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45"/>
      <c r="B119" s="146"/>
      <c r="C119" s="147" t="s">
        <v>130</v>
      </c>
      <c r="D119" s="148" t="s">
        <v>61</v>
      </c>
      <c r="E119" s="148" t="s">
        <v>57</v>
      </c>
      <c r="F119" s="148" t="s">
        <v>58</v>
      </c>
      <c r="G119" s="148" t="s">
        <v>131</v>
      </c>
      <c r="H119" s="148" t="s">
        <v>132</v>
      </c>
      <c r="I119" s="148" t="s">
        <v>133</v>
      </c>
      <c r="J119" s="148" t="s">
        <v>122</v>
      </c>
      <c r="K119" s="149" t="s">
        <v>134</v>
      </c>
      <c r="L119" s="150"/>
      <c r="M119" s="83" t="s">
        <v>1</v>
      </c>
      <c r="N119" s="84" t="s">
        <v>40</v>
      </c>
      <c r="O119" s="84" t="s">
        <v>135</v>
      </c>
      <c r="P119" s="84" t="s">
        <v>136</v>
      </c>
      <c r="Q119" s="84" t="s">
        <v>137</v>
      </c>
      <c r="R119" s="84" t="s">
        <v>138</v>
      </c>
      <c r="S119" s="84" t="s">
        <v>139</v>
      </c>
      <c r="T119" s="85" t="s">
        <v>140</v>
      </c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</row>
    <row r="120" s="2" customFormat="1" ht="22.8" customHeight="1">
      <c r="A120" s="35"/>
      <c r="B120" s="36"/>
      <c r="C120" s="90" t="s">
        <v>141</v>
      </c>
      <c r="D120" s="35"/>
      <c r="E120" s="35"/>
      <c r="F120" s="35"/>
      <c r="G120" s="35"/>
      <c r="H120" s="35"/>
      <c r="I120" s="35"/>
      <c r="J120" s="151">
        <f>BK120</f>
        <v>0</v>
      </c>
      <c r="K120" s="35"/>
      <c r="L120" s="36"/>
      <c r="M120" s="86"/>
      <c r="N120" s="70"/>
      <c r="O120" s="87"/>
      <c r="P120" s="152">
        <f>P121+P124</f>
        <v>0</v>
      </c>
      <c r="Q120" s="87"/>
      <c r="R120" s="152">
        <f>R121+R124</f>
        <v>0</v>
      </c>
      <c r="S120" s="87"/>
      <c r="T120" s="153">
        <f>T121+T124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6" t="s">
        <v>75</v>
      </c>
      <c r="AU120" s="16" t="s">
        <v>124</v>
      </c>
      <c r="BK120" s="154">
        <f>BK121+BK124</f>
        <v>0</v>
      </c>
    </row>
    <row r="121" s="12" customFormat="1" ht="25.92" customHeight="1">
      <c r="A121" s="12"/>
      <c r="B121" s="155"/>
      <c r="C121" s="12"/>
      <c r="D121" s="156" t="s">
        <v>75</v>
      </c>
      <c r="E121" s="157" t="s">
        <v>142</v>
      </c>
      <c r="F121" s="157" t="s">
        <v>143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SUM(P122:P123)</f>
        <v>0</v>
      </c>
      <c r="Q121" s="161"/>
      <c r="R121" s="162">
        <f>SUM(R122:R123)</f>
        <v>0</v>
      </c>
      <c r="S121" s="161"/>
      <c r="T121" s="163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144</v>
      </c>
      <c r="AT121" s="164" t="s">
        <v>75</v>
      </c>
      <c r="AU121" s="164" t="s">
        <v>76</v>
      </c>
      <c r="AY121" s="156" t="s">
        <v>145</v>
      </c>
      <c r="BK121" s="165">
        <f>SUM(BK122:BK123)</f>
        <v>0</v>
      </c>
    </row>
    <row r="122" s="2" customFormat="1" ht="21.75" customHeight="1">
      <c r="A122" s="35"/>
      <c r="B122" s="166"/>
      <c r="C122" s="167" t="s">
        <v>84</v>
      </c>
      <c r="D122" s="167" t="s">
        <v>146</v>
      </c>
      <c r="E122" s="168" t="s">
        <v>147</v>
      </c>
      <c r="F122" s="169" t="s">
        <v>148</v>
      </c>
      <c r="G122" s="170" t="s">
        <v>149</v>
      </c>
      <c r="H122" s="171">
        <v>1</v>
      </c>
      <c r="I122" s="172"/>
      <c r="J122" s="173">
        <f>ROUND(I122*H122,2)</f>
        <v>0</v>
      </c>
      <c r="K122" s="169" t="s">
        <v>1</v>
      </c>
      <c r="L122" s="36"/>
      <c r="M122" s="174" t="s">
        <v>1</v>
      </c>
      <c r="N122" s="175" t="s">
        <v>41</v>
      </c>
      <c r="O122" s="74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8" t="s">
        <v>150</v>
      </c>
      <c r="AT122" s="178" t="s">
        <v>146</v>
      </c>
      <c r="AU122" s="178" t="s">
        <v>84</v>
      </c>
      <c r="AY122" s="16" t="s">
        <v>145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6" t="s">
        <v>84</v>
      </c>
      <c r="BK122" s="179">
        <f>ROUND(I122*H122,2)</f>
        <v>0</v>
      </c>
      <c r="BL122" s="16" t="s">
        <v>150</v>
      </c>
      <c r="BM122" s="178" t="s">
        <v>151</v>
      </c>
    </row>
    <row r="123" s="2" customFormat="1" ht="16.5" customHeight="1">
      <c r="A123" s="35"/>
      <c r="B123" s="166"/>
      <c r="C123" s="167" t="s">
        <v>86</v>
      </c>
      <c r="D123" s="167" t="s">
        <v>146</v>
      </c>
      <c r="E123" s="168" t="s">
        <v>152</v>
      </c>
      <c r="F123" s="169" t="s">
        <v>153</v>
      </c>
      <c r="G123" s="170" t="s">
        <v>154</v>
      </c>
      <c r="H123" s="171">
        <v>1</v>
      </c>
      <c r="I123" s="172"/>
      <c r="J123" s="173">
        <f>ROUND(I123*H123,2)</f>
        <v>0</v>
      </c>
      <c r="K123" s="169" t="s">
        <v>1</v>
      </c>
      <c r="L123" s="36"/>
      <c r="M123" s="174" t="s">
        <v>1</v>
      </c>
      <c r="N123" s="175" t="s">
        <v>41</v>
      </c>
      <c r="O123" s="74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78" t="s">
        <v>155</v>
      </c>
      <c r="AT123" s="178" t="s">
        <v>146</v>
      </c>
      <c r="AU123" s="178" t="s">
        <v>84</v>
      </c>
      <c r="AY123" s="16" t="s">
        <v>145</v>
      </c>
      <c r="BE123" s="179">
        <f>IF(N123="základní",J123,0)</f>
        <v>0</v>
      </c>
      <c r="BF123" s="179">
        <f>IF(N123="snížená",J123,0)</f>
        <v>0</v>
      </c>
      <c r="BG123" s="179">
        <f>IF(N123="zákl. přenesená",J123,0)</f>
        <v>0</v>
      </c>
      <c r="BH123" s="179">
        <f>IF(N123="sníž. přenesená",J123,0)</f>
        <v>0</v>
      </c>
      <c r="BI123" s="179">
        <f>IF(N123="nulová",J123,0)</f>
        <v>0</v>
      </c>
      <c r="BJ123" s="16" t="s">
        <v>84</v>
      </c>
      <c r="BK123" s="179">
        <f>ROUND(I123*H123,2)</f>
        <v>0</v>
      </c>
      <c r="BL123" s="16" t="s">
        <v>155</v>
      </c>
      <c r="BM123" s="178" t="s">
        <v>156</v>
      </c>
    </row>
    <row r="124" s="12" customFormat="1" ht="25.92" customHeight="1">
      <c r="A124" s="12"/>
      <c r="B124" s="155"/>
      <c r="C124" s="12"/>
      <c r="D124" s="156" t="s">
        <v>75</v>
      </c>
      <c r="E124" s="157" t="s">
        <v>157</v>
      </c>
      <c r="F124" s="157" t="s">
        <v>158</v>
      </c>
      <c r="G124" s="12"/>
      <c r="H124" s="12"/>
      <c r="I124" s="158"/>
      <c r="J124" s="159">
        <f>BK124</f>
        <v>0</v>
      </c>
      <c r="K124" s="12"/>
      <c r="L124" s="155"/>
      <c r="M124" s="160"/>
      <c r="N124" s="161"/>
      <c r="O124" s="161"/>
      <c r="P124" s="162">
        <f>P125+P127</f>
        <v>0</v>
      </c>
      <c r="Q124" s="161"/>
      <c r="R124" s="162">
        <f>R125+R127</f>
        <v>0</v>
      </c>
      <c r="S124" s="161"/>
      <c r="T124" s="163">
        <f>T125+T127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159</v>
      </c>
      <c r="AT124" s="164" t="s">
        <v>75</v>
      </c>
      <c r="AU124" s="164" t="s">
        <v>76</v>
      </c>
      <c r="AY124" s="156" t="s">
        <v>145</v>
      </c>
      <c r="BK124" s="165">
        <f>BK125+BK127</f>
        <v>0</v>
      </c>
    </row>
    <row r="125" s="12" customFormat="1" ht="22.8" customHeight="1">
      <c r="A125" s="12"/>
      <c r="B125" s="155"/>
      <c r="C125" s="12"/>
      <c r="D125" s="156" t="s">
        <v>75</v>
      </c>
      <c r="E125" s="180" t="s">
        <v>160</v>
      </c>
      <c r="F125" s="180" t="s">
        <v>161</v>
      </c>
      <c r="G125" s="12"/>
      <c r="H125" s="12"/>
      <c r="I125" s="158"/>
      <c r="J125" s="181">
        <f>BK125</f>
        <v>0</v>
      </c>
      <c r="K125" s="12"/>
      <c r="L125" s="155"/>
      <c r="M125" s="160"/>
      <c r="N125" s="161"/>
      <c r="O125" s="161"/>
      <c r="P125" s="162">
        <f>P126</f>
        <v>0</v>
      </c>
      <c r="Q125" s="161"/>
      <c r="R125" s="162">
        <f>R126</f>
        <v>0</v>
      </c>
      <c r="S125" s="161"/>
      <c r="T125" s="16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159</v>
      </c>
      <c r="AT125" s="164" t="s">
        <v>75</v>
      </c>
      <c r="AU125" s="164" t="s">
        <v>84</v>
      </c>
      <c r="AY125" s="156" t="s">
        <v>145</v>
      </c>
      <c r="BK125" s="165">
        <f>BK126</f>
        <v>0</v>
      </c>
    </row>
    <row r="126" s="2" customFormat="1" ht="16.5" customHeight="1">
      <c r="A126" s="35"/>
      <c r="B126" s="166"/>
      <c r="C126" s="167" t="s">
        <v>162</v>
      </c>
      <c r="D126" s="167" t="s">
        <v>146</v>
      </c>
      <c r="E126" s="168" t="s">
        <v>163</v>
      </c>
      <c r="F126" s="169" t="s">
        <v>164</v>
      </c>
      <c r="G126" s="170" t="s">
        <v>165</v>
      </c>
      <c r="H126" s="171">
        <v>1</v>
      </c>
      <c r="I126" s="172"/>
      <c r="J126" s="173">
        <f>ROUND(I126*H126,2)</f>
        <v>0</v>
      </c>
      <c r="K126" s="169" t="s">
        <v>166</v>
      </c>
      <c r="L126" s="36"/>
      <c r="M126" s="174" t="s">
        <v>1</v>
      </c>
      <c r="N126" s="175" t="s">
        <v>41</v>
      </c>
      <c r="O126" s="74"/>
      <c r="P126" s="176">
        <f>O126*H126</f>
        <v>0</v>
      </c>
      <c r="Q126" s="176">
        <v>0</v>
      </c>
      <c r="R126" s="176">
        <f>Q126*H126</f>
        <v>0</v>
      </c>
      <c r="S126" s="176">
        <v>0</v>
      </c>
      <c r="T126" s="17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78" t="s">
        <v>155</v>
      </c>
      <c r="AT126" s="178" t="s">
        <v>146</v>
      </c>
      <c r="AU126" s="178" t="s">
        <v>86</v>
      </c>
      <c r="AY126" s="16" t="s">
        <v>145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6" t="s">
        <v>84</v>
      </c>
      <c r="BK126" s="179">
        <f>ROUND(I126*H126,2)</f>
        <v>0</v>
      </c>
      <c r="BL126" s="16" t="s">
        <v>155</v>
      </c>
      <c r="BM126" s="178" t="s">
        <v>167</v>
      </c>
    </row>
    <row r="127" s="12" customFormat="1" ht="22.8" customHeight="1">
      <c r="A127" s="12"/>
      <c r="B127" s="155"/>
      <c r="C127" s="12"/>
      <c r="D127" s="156" t="s">
        <v>75</v>
      </c>
      <c r="E127" s="180" t="s">
        <v>168</v>
      </c>
      <c r="F127" s="180" t="s">
        <v>169</v>
      </c>
      <c r="G127" s="12"/>
      <c r="H127" s="12"/>
      <c r="I127" s="158"/>
      <c r="J127" s="181">
        <f>BK127</f>
        <v>0</v>
      </c>
      <c r="K127" s="12"/>
      <c r="L127" s="155"/>
      <c r="M127" s="160"/>
      <c r="N127" s="161"/>
      <c r="O127" s="161"/>
      <c r="P127" s="162">
        <f>P128</f>
        <v>0</v>
      </c>
      <c r="Q127" s="161"/>
      <c r="R127" s="162">
        <f>R128</f>
        <v>0</v>
      </c>
      <c r="S127" s="161"/>
      <c r="T127" s="16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159</v>
      </c>
      <c r="AT127" s="164" t="s">
        <v>75</v>
      </c>
      <c r="AU127" s="164" t="s">
        <v>84</v>
      </c>
      <c r="AY127" s="156" t="s">
        <v>145</v>
      </c>
      <c r="BK127" s="165">
        <f>BK128</f>
        <v>0</v>
      </c>
    </row>
    <row r="128" s="2" customFormat="1" ht="16.5" customHeight="1">
      <c r="A128" s="35"/>
      <c r="B128" s="166"/>
      <c r="C128" s="167" t="s">
        <v>144</v>
      </c>
      <c r="D128" s="167" t="s">
        <v>146</v>
      </c>
      <c r="E128" s="168" t="s">
        <v>170</v>
      </c>
      <c r="F128" s="169" t="s">
        <v>169</v>
      </c>
      <c r="G128" s="170" t="s">
        <v>154</v>
      </c>
      <c r="H128" s="171">
        <v>1</v>
      </c>
      <c r="I128" s="172"/>
      <c r="J128" s="173">
        <f>ROUND(I128*H128,2)</f>
        <v>0</v>
      </c>
      <c r="K128" s="169" t="s">
        <v>171</v>
      </c>
      <c r="L128" s="36"/>
      <c r="M128" s="182" t="s">
        <v>1</v>
      </c>
      <c r="N128" s="183" t="s">
        <v>41</v>
      </c>
      <c r="O128" s="184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8" t="s">
        <v>155</v>
      </c>
      <c r="AT128" s="178" t="s">
        <v>146</v>
      </c>
      <c r="AU128" s="178" t="s">
        <v>86</v>
      </c>
      <c r="AY128" s="16" t="s">
        <v>145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6" t="s">
        <v>84</v>
      </c>
      <c r="BK128" s="179">
        <f>ROUND(I128*H128,2)</f>
        <v>0</v>
      </c>
      <c r="BL128" s="16" t="s">
        <v>155</v>
      </c>
      <c r="BM128" s="178" t="s">
        <v>172</v>
      </c>
    </row>
    <row r="129" s="2" customFormat="1" ht="6.96" customHeight="1">
      <c r="A129" s="35"/>
      <c r="B129" s="57"/>
      <c r="C129" s="58"/>
      <c r="D129" s="58"/>
      <c r="E129" s="58"/>
      <c r="F129" s="58"/>
      <c r="G129" s="58"/>
      <c r="H129" s="58"/>
      <c r="I129" s="58"/>
      <c r="J129" s="58"/>
      <c r="K129" s="58"/>
      <c r="L129" s="36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autoFilter ref="C119:K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173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ROUND((SUM(BE125:BE195)),  2)</f>
        <v>0</v>
      </c>
      <c r="G33" s="35"/>
      <c r="H33" s="35"/>
      <c r="I33" s="125">
        <v>0.20999999999999999</v>
      </c>
      <c r="J33" s="124">
        <f>ROUND(((SUM(BE125:BE195))*I33),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ROUND((SUM(BF125:BF195)),  2)</f>
        <v>0</v>
      </c>
      <c r="G34" s="35"/>
      <c r="H34" s="35"/>
      <c r="I34" s="125">
        <v>0.14999999999999999</v>
      </c>
      <c r="J34" s="124">
        <f>ROUND(((SUM(BF125:BF195))*I34),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ROUND((SUM(BG125:BG195)),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ROUND((SUM(BH125:BH195)),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ROUND((SUM(BI125:BI195)),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10 - 1PP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J125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174</v>
      </c>
      <c r="E97" s="139"/>
      <c r="F97" s="139"/>
      <c r="G97" s="139"/>
      <c r="H97" s="139"/>
      <c r="I97" s="139"/>
      <c r="J97" s="140">
        <f>J126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175</v>
      </c>
      <c r="E98" s="143"/>
      <c r="F98" s="143"/>
      <c r="G98" s="143"/>
      <c r="H98" s="143"/>
      <c r="I98" s="143"/>
      <c r="J98" s="144">
        <f>J127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176</v>
      </c>
      <c r="E99" s="143"/>
      <c r="F99" s="143"/>
      <c r="G99" s="143"/>
      <c r="H99" s="143"/>
      <c r="I99" s="143"/>
      <c r="J99" s="144">
        <f>J142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177</v>
      </c>
      <c r="E100" s="143"/>
      <c r="F100" s="143"/>
      <c r="G100" s="143"/>
      <c r="H100" s="143"/>
      <c r="I100" s="143"/>
      <c r="J100" s="144">
        <f>J149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178</v>
      </c>
      <c r="E101" s="143"/>
      <c r="F101" s="143"/>
      <c r="G101" s="143"/>
      <c r="H101" s="143"/>
      <c r="I101" s="143"/>
      <c r="J101" s="144">
        <f>J155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179</v>
      </c>
      <c r="E102" s="139"/>
      <c r="F102" s="139"/>
      <c r="G102" s="139"/>
      <c r="H102" s="139"/>
      <c r="I102" s="139"/>
      <c r="J102" s="140">
        <f>J157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180</v>
      </c>
      <c r="E103" s="143"/>
      <c r="F103" s="143"/>
      <c r="G103" s="143"/>
      <c r="H103" s="143"/>
      <c r="I103" s="143"/>
      <c r="J103" s="144">
        <f>J158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181</v>
      </c>
      <c r="E104" s="143"/>
      <c r="F104" s="143"/>
      <c r="G104" s="143"/>
      <c r="H104" s="143"/>
      <c r="I104" s="143"/>
      <c r="J104" s="144">
        <f>J171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182</v>
      </c>
      <c r="E105" s="143"/>
      <c r="F105" s="143"/>
      <c r="G105" s="143"/>
      <c r="H105" s="143"/>
      <c r="I105" s="143"/>
      <c r="J105" s="144">
        <f>J183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129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5"/>
      <c r="D115" s="35"/>
      <c r="E115" s="118" t="str">
        <f>E7</f>
        <v>Rekonstrukce a půdní vestavba ZUŠ Luby</v>
      </c>
      <c r="F115" s="29"/>
      <c r="G115" s="29"/>
      <c r="H115" s="29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118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64" t="str">
        <f>E9</f>
        <v>10 - 1PP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5"/>
      <c r="E119" s="35"/>
      <c r="F119" s="24" t="str">
        <f>F12</f>
        <v>Luby</v>
      </c>
      <c r="G119" s="35"/>
      <c r="H119" s="35"/>
      <c r="I119" s="29" t="s">
        <v>22</v>
      </c>
      <c r="J119" s="66" t="str">
        <f>IF(J12="","",J12)</f>
        <v>28. 12. 2022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5"/>
      <c r="E121" s="35"/>
      <c r="F121" s="24" t="str">
        <f>E15</f>
        <v>Město Luby</v>
      </c>
      <c r="G121" s="35"/>
      <c r="H121" s="35"/>
      <c r="I121" s="29" t="s">
        <v>30</v>
      </c>
      <c r="J121" s="33" t="str">
        <f>E21</f>
        <v>Nováček J.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5"/>
      <c r="E122" s="35"/>
      <c r="F122" s="24" t="str">
        <f>IF(E18="","",E18)</f>
        <v>Vyplň údaj</v>
      </c>
      <c r="G122" s="35"/>
      <c r="H122" s="35"/>
      <c r="I122" s="29" t="s">
        <v>33</v>
      </c>
      <c r="J122" s="33" t="str">
        <f>E24</f>
        <v>Milan Hájek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45"/>
      <c r="B124" s="146"/>
      <c r="C124" s="147" t="s">
        <v>130</v>
      </c>
      <c r="D124" s="148" t="s">
        <v>61</v>
      </c>
      <c r="E124" s="148" t="s">
        <v>57</v>
      </c>
      <c r="F124" s="148" t="s">
        <v>58</v>
      </c>
      <c r="G124" s="148" t="s">
        <v>131</v>
      </c>
      <c r="H124" s="148" t="s">
        <v>132</v>
      </c>
      <c r="I124" s="148" t="s">
        <v>133</v>
      </c>
      <c r="J124" s="148" t="s">
        <v>122</v>
      </c>
      <c r="K124" s="149" t="s">
        <v>134</v>
      </c>
      <c r="L124" s="150"/>
      <c r="M124" s="83" t="s">
        <v>1</v>
      </c>
      <c r="N124" s="84" t="s">
        <v>40</v>
      </c>
      <c r="O124" s="84" t="s">
        <v>135</v>
      </c>
      <c r="P124" s="84" t="s">
        <v>136</v>
      </c>
      <c r="Q124" s="84" t="s">
        <v>137</v>
      </c>
      <c r="R124" s="84" t="s">
        <v>138</v>
      </c>
      <c r="S124" s="84" t="s">
        <v>139</v>
      </c>
      <c r="T124" s="85" t="s">
        <v>140</v>
      </c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</row>
    <row r="125" s="2" customFormat="1" ht="22.8" customHeight="1">
      <c r="A125" s="35"/>
      <c r="B125" s="36"/>
      <c r="C125" s="90" t="s">
        <v>141</v>
      </c>
      <c r="D125" s="35"/>
      <c r="E125" s="35"/>
      <c r="F125" s="35"/>
      <c r="G125" s="35"/>
      <c r="H125" s="35"/>
      <c r="I125" s="35"/>
      <c r="J125" s="151">
        <f>BK125</f>
        <v>0</v>
      </c>
      <c r="K125" s="35"/>
      <c r="L125" s="36"/>
      <c r="M125" s="86"/>
      <c r="N125" s="70"/>
      <c r="O125" s="87"/>
      <c r="P125" s="152">
        <f>P126+P157</f>
        <v>0</v>
      </c>
      <c r="Q125" s="87"/>
      <c r="R125" s="152">
        <f>R126+R157</f>
        <v>3.4376895300000001</v>
      </c>
      <c r="S125" s="87"/>
      <c r="T125" s="153">
        <f>T126+T157</f>
        <v>1.2727596700000001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75</v>
      </c>
      <c r="AU125" s="16" t="s">
        <v>124</v>
      </c>
      <c r="BK125" s="154">
        <f>BK126+BK157</f>
        <v>0</v>
      </c>
    </row>
    <row r="126" s="12" customFormat="1" ht="25.92" customHeight="1">
      <c r="A126" s="12"/>
      <c r="B126" s="155"/>
      <c r="C126" s="12"/>
      <c r="D126" s="156" t="s">
        <v>75</v>
      </c>
      <c r="E126" s="157" t="s">
        <v>183</v>
      </c>
      <c r="F126" s="157" t="s">
        <v>184</v>
      </c>
      <c r="G126" s="12"/>
      <c r="H126" s="12"/>
      <c r="I126" s="158"/>
      <c r="J126" s="159">
        <f>BK126</f>
        <v>0</v>
      </c>
      <c r="K126" s="12"/>
      <c r="L126" s="155"/>
      <c r="M126" s="160"/>
      <c r="N126" s="161"/>
      <c r="O126" s="161"/>
      <c r="P126" s="162">
        <f>P127+P142+P149+P155</f>
        <v>0</v>
      </c>
      <c r="Q126" s="161"/>
      <c r="R126" s="162">
        <f>R127+R142+R149+R155</f>
        <v>2.7529801000000003</v>
      </c>
      <c r="S126" s="161"/>
      <c r="T126" s="163">
        <f>T127+T142+T149+T155</f>
        <v>1.084114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84</v>
      </c>
      <c r="AT126" s="164" t="s">
        <v>75</v>
      </c>
      <c r="AU126" s="164" t="s">
        <v>76</v>
      </c>
      <c r="AY126" s="156" t="s">
        <v>145</v>
      </c>
      <c r="BK126" s="165">
        <f>BK127+BK142+BK149+BK155</f>
        <v>0</v>
      </c>
    </row>
    <row r="127" s="12" customFormat="1" ht="22.8" customHeight="1">
      <c r="A127" s="12"/>
      <c r="B127" s="155"/>
      <c r="C127" s="12"/>
      <c r="D127" s="156" t="s">
        <v>75</v>
      </c>
      <c r="E127" s="180" t="s">
        <v>185</v>
      </c>
      <c r="F127" s="180" t="s">
        <v>186</v>
      </c>
      <c r="G127" s="12"/>
      <c r="H127" s="12"/>
      <c r="I127" s="158"/>
      <c r="J127" s="181">
        <f>BK127</f>
        <v>0</v>
      </c>
      <c r="K127" s="12"/>
      <c r="L127" s="155"/>
      <c r="M127" s="160"/>
      <c r="N127" s="161"/>
      <c r="O127" s="161"/>
      <c r="P127" s="162">
        <f>SUM(P128:P141)</f>
        <v>0</v>
      </c>
      <c r="Q127" s="161"/>
      <c r="R127" s="162">
        <f>SUM(R128:R141)</f>
        <v>2.7409934000000002</v>
      </c>
      <c r="S127" s="161"/>
      <c r="T127" s="163">
        <f>SUM(T128:T141)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84</v>
      </c>
      <c r="AT127" s="164" t="s">
        <v>75</v>
      </c>
      <c r="AU127" s="164" t="s">
        <v>84</v>
      </c>
      <c r="AY127" s="156" t="s">
        <v>145</v>
      </c>
      <c r="BK127" s="165">
        <f>SUM(BK128:BK141)</f>
        <v>0</v>
      </c>
    </row>
    <row r="128" s="2" customFormat="1" ht="24.15" customHeight="1">
      <c r="A128" s="35"/>
      <c r="B128" s="166"/>
      <c r="C128" s="167" t="s">
        <v>84</v>
      </c>
      <c r="D128" s="167" t="s">
        <v>146</v>
      </c>
      <c r="E128" s="168" t="s">
        <v>187</v>
      </c>
      <c r="F128" s="169" t="s">
        <v>188</v>
      </c>
      <c r="G128" s="170" t="s">
        <v>189</v>
      </c>
      <c r="H128" s="171">
        <v>70.150000000000006</v>
      </c>
      <c r="I128" s="172"/>
      <c r="J128" s="173">
        <f>ROUND(I128*H128,2)</f>
        <v>0</v>
      </c>
      <c r="K128" s="169" t="s">
        <v>166</v>
      </c>
      <c r="L128" s="36"/>
      <c r="M128" s="174" t="s">
        <v>1</v>
      </c>
      <c r="N128" s="175" t="s">
        <v>41</v>
      </c>
      <c r="O128" s="74"/>
      <c r="P128" s="176">
        <f>O128*H128</f>
        <v>0</v>
      </c>
      <c r="Q128" s="176">
        <v>0.0040000000000000001</v>
      </c>
      <c r="R128" s="176">
        <f>Q128*H128</f>
        <v>0.28060000000000002</v>
      </c>
      <c r="S128" s="176">
        <v>0</v>
      </c>
      <c r="T128" s="17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8" t="s">
        <v>144</v>
      </c>
      <c r="AT128" s="178" t="s">
        <v>146</v>
      </c>
      <c r="AU128" s="178" t="s">
        <v>86</v>
      </c>
      <c r="AY128" s="16" t="s">
        <v>145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6" t="s">
        <v>84</v>
      </c>
      <c r="BK128" s="179">
        <f>ROUND(I128*H128,2)</f>
        <v>0</v>
      </c>
      <c r="BL128" s="16" t="s">
        <v>144</v>
      </c>
      <c r="BM128" s="178" t="s">
        <v>190</v>
      </c>
    </row>
    <row r="129" s="2" customFormat="1" ht="24.15" customHeight="1">
      <c r="A129" s="35"/>
      <c r="B129" s="166"/>
      <c r="C129" s="167" t="s">
        <v>86</v>
      </c>
      <c r="D129" s="167" t="s">
        <v>146</v>
      </c>
      <c r="E129" s="168" t="s">
        <v>191</v>
      </c>
      <c r="F129" s="169" t="s">
        <v>192</v>
      </c>
      <c r="G129" s="170" t="s">
        <v>189</v>
      </c>
      <c r="H129" s="171">
        <v>70.510000000000005</v>
      </c>
      <c r="I129" s="172"/>
      <c r="J129" s="173">
        <f>ROUND(I129*H129,2)</f>
        <v>0</v>
      </c>
      <c r="K129" s="169" t="s">
        <v>166</v>
      </c>
      <c r="L129" s="36"/>
      <c r="M129" s="174" t="s">
        <v>1</v>
      </c>
      <c r="N129" s="175" t="s">
        <v>41</v>
      </c>
      <c r="O129" s="74"/>
      <c r="P129" s="176">
        <f>O129*H129</f>
        <v>0</v>
      </c>
      <c r="Q129" s="176">
        <v>0.0051000000000000004</v>
      </c>
      <c r="R129" s="176">
        <f>Q129*H129</f>
        <v>0.35960100000000006</v>
      </c>
      <c r="S129" s="176">
        <v>0</v>
      </c>
      <c r="T129" s="17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8" t="s">
        <v>144</v>
      </c>
      <c r="AT129" s="178" t="s">
        <v>146</v>
      </c>
      <c r="AU129" s="178" t="s">
        <v>86</v>
      </c>
      <c r="AY129" s="16" t="s">
        <v>145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6" t="s">
        <v>84</v>
      </c>
      <c r="BK129" s="179">
        <f>ROUND(I129*H129,2)</f>
        <v>0</v>
      </c>
      <c r="BL129" s="16" t="s">
        <v>144</v>
      </c>
      <c r="BM129" s="178" t="s">
        <v>193</v>
      </c>
    </row>
    <row r="130" s="2" customFormat="1" ht="24.15" customHeight="1">
      <c r="A130" s="35"/>
      <c r="B130" s="166"/>
      <c r="C130" s="167" t="s">
        <v>162</v>
      </c>
      <c r="D130" s="167" t="s">
        <v>146</v>
      </c>
      <c r="E130" s="168" t="s">
        <v>194</v>
      </c>
      <c r="F130" s="169" t="s">
        <v>195</v>
      </c>
      <c r="G130" s="170" t="s">
        <v>189</v>
      </c>
      <c r="H130" s="171">
        <v>228.34700000000001</v>
      </c>
      <c r="I130" s="172"/>
      <c r="J130" s="173">
        <f>ROUND(I130*H130,2)</f>
        <v>0</v>
      </c>
      <c r="K130" s="169" t="s">
        <v>166</v>
      </c>
      <c r="L130" s="36"/>
      <c r="M130" s="174" t="s">
        <v>1</v>
      </c>
      <c r="N130" s="175" t="s">
        <v>41</v>
      </c>
      <c r="O130" s="74"/>
      <c r="P130" s="176">
        <f>O130*H130</f>
        <v>0</v>
      </c>
      <c r="Q130" s="176">
        <v>0.0040000000000000001</v>
      </c>
      <c r="R130" s="176">
        <f>Q130*H130</f>
        <v>0.91338800000000009</v>
      </c>
      <c r="S130" s="176">
        <v>0</v>
      </c>
      <c r="T130" s="17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8" t="s">
        <v>144</v>
      </c>
      <c r="AT130" s="178" t="s">
        <v>146</v>
      </c>
      <c r="AU130" s="178" t="s">
        <v>86</v>
      </c>
      <c r="AY130" s="16" t="s">
        <v>145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6" t="s">
        <v>84</v>
      </c>
      <c r="BK130" s="179">
        <f>ROUND(I130*H130,2)</f>
        <v>0</v>
      </c>
      <c r="BL130" s="16" t="s">
        <v>144</v>
      </c>
      <c r="BM130" s="178" t="s">
        <v>196</v>
      </c>
    </row>
    <row r="131" s="13" customFormat="1">
      <c r="A131" s="13"/>
      <c r="B131" s="187"/>
      <c r="C131" s="13"/>
      <c r="D131" s="188" t="s">
        <v>197</v>
      </c>
      <c r="E131" s="189" t="s">
        <v>1</v>
      </c>
      <c r="F131" s="190" t="s">
        <v>198</v>
      </c>
      <c r="G131" s="13"/>
      <c r="H131" s="191">
        <v>82.906000000000006</v>
      </c>
      <c r="I131" s="192"/>
      <c r="J131" s="13"/>
      <c r="K131" s="13"/>
      <c r="L131" s="187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9" t="s">
        <v>197</v>
      </c>
      <c r="AU131" s="189" t="s">
        <v>86</v>
      </c>
      <c r="AV131" s="13" t="s">
        <v>86</v>
      </c>
      <c r="AW131" s="13" t="s">
        <v>32</v>
      </c>
      <c r="AX131" s="13" t="s">
        <v>76</v>
      </c>
      <c r="AY131" s="189" t="s">
        <v>145</v>
      </c>
    </row>
    <row r="132" s="13" customFormat="1">
      <c r="A132" s="13"/>
      <c r="B132" s="187"/>
      <c r="C132" s="13"/>
      <c r="D132" s="188" t="s">
        <v>197</v>
      </c>
      <c r="E132" s="189" t="s">
        <v>1</v>
      </c>
      <c r="F132" s="190" t="s">
        <v>199</v>
      </c>
      <c r="G132" s="13"/>
      <c r="H132" s="191">
        <v>53.664000000000001</v>
      </c>
      <c r="I132" s="192"/>
      <c r="J132" s="13"/>
      <c r="K132" s="13"/>
      <c r="L132" s="187"/>
      <c r="M132" s="193"/>
      <c r="N132" s="194"/>
      <c r="O132" s="194"/>
      <c r="P132" s="194"/>
      <c r="Q132" s="194"/>
      <c r="R132" s="194"/>
      <c r="S132" s="194"/>
      <c r="T132" s="19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9" t="s">
        <v>197</v>
      </c>
      <c r="AU132" s="189" t="s">
        <v>86</v>
      </c>
      <c r="AV132" s="13" t="s">
        <v>86</v>
      </c>
      <c r="AW132" s="13" t="s">
        <v>32</v>
      </c>
      <c r="AX132" s="13" t="s">
        <v>76</v>
      </c>
      <c r="AY132" s="189" t="s">
        <v>145</v>
      </c>
    </row>
    <row r="133" s="13" customFormat="1">
      <c r="A133" s="13"/>
      <c r="B133" s="187"/>
      <c r="C133" s="13"/>
      <c r="D133" s="188" t="s">
        <v>197</v>
      </c>
      <c r="E133" s="189" t="s">
        <v>1</v>
      </c>
      <c r="F133" s="190" t="s">
        <v>200</v>
      </c>
      <c r="G133" s="13"/>
      <c r="H133" s="191">
        <v>17.585999999999999</v>
      </c>
      <c r="I133" s="192"/>
      <c r="J133" s="13"/>
      <c r="K133" s="13"/>
      <c r="L133" s="187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9" t="s">
        <v>197</v>
      </c>
      <c r="AU133" s="189" t="s">
        <v>86</v>
      </c>
      <c r="AV133" s="13" t="s">
        <v>86</v>
      </c>
      <c r="AW133" s="13" t="s">
        <v>32</v>
      </c>
      <c r="AX133" s="13" t="s">
        <v>76</v>
      </c>
      <c r="AY133" s="189" t="s">
        <v>145</v>
      </c>
    </row>
    <row r="134" s="13" customFormat="1">
      <c r="A134" s="13"/>
      <c r="B134" s="187"/>
      <c r="C134" s="13"/>
      <c r="D134" s="188" t="s">
        <v>197</v>
      </c>
      <c r="E134" s="189" t="s">
        <v>1</v>
      </c>
      <c r="F134" s="190" t="s">
        <v>201</v>
      </c>
      <c r="G134" s="13"/>
      <c r="H134" s="191">
        <v>29.751999999999999</v>
      </c>
      <c r="I134" s="192"/>
      <c r="J134" s="13"/>
      <c r="K134" s="13"/>
      <c r="L134" s="187"/>
      <c r="M134" s="193"/>
      <c r="N134" s="194"/>
      <c r="O134" s="194"/>
      <c r="P134" s="194"/>
      <c r="Q134" s="194"/>
      <c r="R134" s="194"/>
      <c r="S134" s="194"/>
      <c r="T134" s="19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9" t="s">
        <v>197</v>
      </c>
      <c r="AU134" s="189" t="s">
        <v>86</v>
      </c>
      <c r="AV134" s="13" t="s">
        <v>86</v>
      </c>
      <c r="AW134" s="13" t="s">
        <v>32</v>
      </c>
      <c r="AX134" s="13" t="s">
        <v>76</v>
      </c>
      <c r="AY134" s="189" t="s">
        <v>145</v>
      </c>
    </row>
    <row r="135" s="13" customFormat="1">
      <c r="A135" s="13"/>
      <c r="B135" s="187"/>
      <c r="C135" s="13"/>
      <c r="D135" s="188" t="s">
        <v>197</v>
      </c>
      <c r="E135" s="189" t="s">
        <v>1</v>
      </c>
      <c r="F135" s="190" t="s">
        <v>202</v>
      </c>
      <c r="G135" s="13"/>
      <c r="H135" s="191">
        <v>44.439</v>
      </c>
      <c r="I135" s="192"/>
      <c r="J135" s="13"/>
      <c r="K135" s="13"/>
      <c r="L135" s="187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9" t="s">
        <v>197</v>
      </c>
      <c r="AU135" s="189" t="s">
        <v>86</v>
      </c>
      <c r="AV135" s="13" t="s">
        <v>86</v>
      </c>
      <c r="AW135" s="13" t="s">
        <v>32</v>
      </c>
      <c r="AX135" s="13" t="s">
        <v>76</v>
      </c>
      <c r="AY135" s="189" t="s">
        <v>145</v>
      </c>
    </row>
    <row r="136" s="2" customFormat="1" ht="24.15" customHeight="1">
      <c r="A136" s="35"/>
      <c r="B136" s="166"/>
      <c r="C136" s="167" t="s">
        <v>144</v>
      </c>
      <c r="D136" s="167" t="s">
        <v>146</v>
      </c>
      <c r="E136" s="168" t="s">
        <v>203</v>
      </c>
      <c r="F136" s="169" t="s">
        <v>204</v>
      </c>
      <c r="G136" s="170" t="s">
        <v>189</v>
      </c>
      <c r="H136" s="171">
        <v>228.34700000000001</v>
      </c>
      <c r="I136" s="172"/>
      <c r="J136" s="173">
        <f>ROUND(I136*H136,2)</f>
        <v>0</v>
      </c>
      <c r="K136" s="169" t="s">
        <v>166</v>
      </c>
      <c r="L136" s="36"/>
      <c r="M136" s="174" t="s">
        <v>1</v>
      </c>
      <c r="N136" s="175" t="s">
        <v>41</v>
      </c>
      <c r="O136" s="74"/>
      <c r="P136" s="176">
        <f>O136*H136</f>
        <v>0</v>
      </c>
      <c r="Q136" s="176">
        <v>0.0051999999999999998</v>
      </c>
      <c r="R136" s="176">
        <f>Q136*H136</f>
        <v>1.1874043999999999</v>
      </c>
      <c r="S136" s="176">
        <v>0</v>
      </c>
      <c r="T136" s="17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144</v>
      </c>
      <c r="AT136" s="178" t="s">
        <v>146</v>
      </c>
      <c r="AU136" s="178" t="s">
        <v>86</v>
      </c>
      <c r="AY136" s="16" t="s">
        <v>145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84</v>
      </c>
      <c r="BK136" s="179">
        <f>ROUND(I136*H136,2)</f>
        <v>0</v>
      </c>
      <c r="BL136" s="16" t="s">
        <v>144</v>
      </c>
      <c r="BM136" s="178" t="s">
        <v>205</v>
      </c>
    </row>
    <row r="137" s="2" customFormat="1" ht="24.15" customHeight="1">
      <c r="A137" s="35"/>
      <c r="B137" s="166"/>
      <c r="C137" s="167" t="s">
        <v>159</v>
      </c>
      <c r="D137" s="167" t="s">
        <v>146</v>
      </c>
      <c r="E137" s="168" t="s">
        <v>206</v>
      </c>
      <c r="F137" s="169" t="s">
        <v>207</v>
      </c>
      <c r="G137" s="170" t="s">
        <v>189</v>
      </c>
      <c r="H137" s="171">
        <v>5.077</v>
      </c>
      <c r="I137" s="172"/>
      <c r="J137" s="173">
        <f>ROUND(I137*H137,2)</f>
        <v>0</v>
      </c>
      <c r="K137" s="169" t="s">
        <v>166</v>
      </c>
      <c r="L137" s="36"/>
      <c r="M137" s="174" t="s">
        <v>1</v>
      </c>
      <c r="N137" s="175" t="s">
        <v>41</v>
      </c>
      <c r="O137" s="74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8" t="s">
        <v>144</v>
      </c>
      <c r="AT137" s="178" t="s">
        <v>146</v>
      </c>
      <c r="AU137" s="178" t="s">
        <v>86</v>
      </c>
      <c r="AY137" s="16" t="s">
        <v>145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6" t="s">
        <v>84</v>
      </c>
      <c r="BK137" s="179">
        <f>ROUND(I137*H137,2)</f>
        <v>0</v>
      </c>
      <c r="BL137" s="16" t="s">
        <v>144</v>
      </c>
      <c r="BM137" s="178" t="s">
        <v>208</v>
      </c>
    </row>
    <row r="138" s="13" customFormat="1">
      <c r="A138" s="13"/>
      <c r="B138" s="187"/>
      <c r="C138" s="13"/>
      <c r="D138" s="188" t="s">
        <v>197</v>
      </c>
      <c r="E138" s="189" t="s">
        <v>1</v>
      </c>
      <c r="F138" s="190" t="s">
        <v>209</v>
      </c>
      <c r="G138" s="13"/>
      <c r="H138" s="191">
        <v>1.8720000000000001</v>
      </c>
      <c r="I138" s="192"/>
      <c r="J138" s="13"/>
      <c r="K138" s="13"/>
      <c r="L138" s="187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9" t="s">
        <v>197</v>
      </c>
      <c r="AU138" s="189" t="s">
        <v>86</v>
      </c>
      <c r="AV138" s="13" t="s">
        <v>86</v>
      </c>
      <c r="AW138" s="13" t="s">
        <v>32</v>
      </c>
      <c r="AX138" s="13" t="s">
        <v>76</v>
      </c>
      <c r="AY138" s="189" t="s">
        <v>145</v>
      </c>
    </row>
    <row r="139" s="13" customFormat="1">
      <c r="A139" s="13"/>
      <c r="B139" s="187"/>
      <c r="C139" s="13"/>
      <c r="D139" s="188" t="s">
        <v>197</v>
      </c>
      <c r="E139" s="189" t="s">
        <v>1</v>
      </c>
      <c r="F139" s="190" t="s">
        <v>210</v>
      </c>
      <c r="G139" s="13"/>
      <c r="H139" s="191">
        <v>0.85499999999999998</v>
      </c>
      <c r="I139" s="192"/>
      <c r="J139" s="13"/>
      <c r="K139" s="13"/>
      <c r="L139" s="187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197</v>
      </c>
      <c r="AU139" s="189" t="s">
        <v>86</v>
      </c>
      <c r="AV139" s="13" t="s">
        <v>86</v>
      </c>
      <c r="AW139" s="13" t="s">
        <v>32</v>
      </c>
      <c r="AX139" s="13" t="s">
        <v>76</v>
      </c>
      <c r="AY139" s="189" t="s">
        <v>145</v>
      </c>
    </row>
    <row r="140" s="13" customFormat="1">
      <c r="A140" s="13"/>
      <c r="B140" s="187"/>
      <c r="C140" s="13"/>
      <c r="D140" s="188" t="s">
        <v>197</v>
      </c>
      <c r="E140" s="189" t="s">
        <v>1</v>
      </c>
      <c r="F140" s="190" t="s">
        <v>211</v>
      </c>
      <c r="G140" s="13"/>
      <c r="H140" s="191">
        <v>1.1499999999999999</v>
      </c>
      <c r="I140" s="192"/>
      <c r="J140" s="13"/>
      <c r="K140" s="13"/>
      <c r="L140" s="187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197</v>
      </c>
      <c r="AU140" s="189" t="s">
        <v>86</v>
      </c>
      <c r="AV140" s="13" t="s">
        <v>86</v>
      </c>
      <c r="AW140" s="13" t="s">
        <v>32</v>
      </c>
      <c r="AX140" s="13" t="s">
        <v>76</v>
      </c>
      <c r="AY140" s="189" t="s">
        <v>145</v>
      </c>
    </row>
    <row r="141" s="13" customFormat="1">
      <c r="A141" s="13"/>
      <c r="B141" s="187"/>
      <c r="C141" s="13"/>
      <c r="D141" s="188" t="s">
        <v>197</v>
      </c>
      <c r="E141" s="189" t="s">
        <v>1</v>
      </c>
      <c r="F141" s="190" t="s">
        <v>212</v>
      </c>
      <c r="G141" s="13"/>
      <c r="H141" s="191">
        <v>1.2</v>
      </c>
      <c r="I141" s="192"/>
      <c r="J141" s="13"/>
      <c r="K141" s="13"/>
      <c r="L141" s="187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197</v>
      </c>
      <c r="AU141" s="189" t="s">
        <v>86</v>
      </c>
      <c r="AV141" s="13" t="s">
        <v>86</v>
      </c>
      <c r="AW141" s="13" t="s">
        <v>32</v>
      </c>
      <c r="AX141" s="13" t="s">
        <v>76</v>
      </c>
      <c r="AY141" s="189" t="s">
        <v>145</v>
      </c>
    </row>
    <row r="142" s="12" customFormat="1" ht="22.8" customHeight="1">
      <c r="A142" s="12"/>
      <c r="B142" s="155"/>
      <c r="C142" s="12"/>
      <c r="D142" s="156" t="s">
        <v>75</v>
      </c>
      <c r="E142" s="180" t="s">
        <v>213</v>
      </c>
      <c r="F142" s="180" t="s">
        <v>214</v>
      </c>
      <c r="G142" s="12"/>
      <c r="H142" s="12"/>
      <c r="I142" s="158"/>
      <c r="J142" s="181">
        <f>BK142</f>
        <v>0</v>
      </c>
      <c r="K142" s="12"/>
      <c r="L142" s="155"/>
      <c r="M142" s="160"/>
      <c r="N142" s="161"/>
      <c r="O142" s="161"/>
      <c r="P142" s="162">
        <f>SUM(P143:P148)</f>
        <v>0</v>
      </c>
      <c r="Q142" s="161"/>
      <c r="R142" s="162">
        <f>SUM(R143:R148)</f>
        <v>0.011986700000000001</v>
      </c>
      <c r="S142" s="161"/>
      <c r="T142" s="163">
        <f>SUM(T143:T148)</f>
        <v>1.084114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6" t="s">
        <v>84</v>
      </c>
      <c r="AT142" s="164" t="s">
        <v>75</v>
      </c>
      <c r="AU142" s="164" t="s">
        <v>84</v>
      </c>
      <c r="AY142" s="156" t="s">
        <v>145</v>
      </c>
      <c r="BK142" s="165">
        <f>SUM(BK143:BK148)</f>
        <v>0</v>
      </c>
    </row>
    <row r="143" s="2" customFormat="1" ht="33" customHeight="1">
      <c r="A143" s="35"/>
      <c r="B143" s="166"/>
      <c r="C143" s="167" t="s">
        <v>185</v>
      </c>
      <c r="D143" s="167" t="s">
        <v>146</v>
      </c>
      <c r="E143" s="168" t="s">
        <v>215</v>
      </c>
      <c r="F143" s="169" t="s">
        <v>216</v>
      </c>
      <c r="G143" s="170" t="s">
        <v>189</v>
      </c>
      <c r="H143" s="171">
        <v>70.510000000000005</v>
      </c>
      <c r="I143" s="172"/>
      <c r="J143" s="173">
        <f>ROUND(I143*H143,2)</f>
        <v>0</v>
      </c>
      <c r="K143" s="169" t="s">
        <v>166</v>
      </c>
      <c r="L143" s="36"/>
      <c r="M143" s="174" t="s">
        <v>1</v>
      </c>
      <c r="N143" s="175" t="s">
        <v>41</v>
      </c>
      <c r="O143" s="74"/>
      <c r="P143" s="176">
        <f>O143*H143</f>
        <v>0</v>
      </c>
      <c r="Q143" s="176">
        <v>0.00012999999999999999</v>
      </c>
      <c r="R143" s="176">
        <f>Q143*H143</f>
        <v>0.0091663000000000005</v>
      </c>
      <c r="S143" s="176">
        <v>0</v>
      </c>
      <c r="T143" s="17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8" t="s">
        <v>144</v>
      </c>
      <c r="AT143" s="178" t="s">
        <v>146</v>
      </c>
      <c r="AU143" s="178" t="s">
        <v>86</v>
      </c>
      <c r="AY143" s="16" t="s">
        <v>145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6" t="s">
        <v>84</v>
      </c>
      <c r="BK143" s="179">
        <f>ROUND(I143*H143,2)</f>
        <v>0</v>
      </c>
      <c r="BL143" s="16" t="s">
        <v>144</v>
      </c>
      <c r="BM143" s="178" t="s">
        <v>217</v>
      </c>
    </row>
    <row r="144" s="2" customFormat="1" ht="24.15" customHeight="1">
      <c r="A144" s="35"/>
      <c r="B144" s="166"/>
      <c r="C144" s="167" t="s">
        <v>218</v>
      </c>
      <c r="D144" s="167" t="s">
        <v>146</v>
      </c>
      <c r="E144" s="168" t="s">
        <v>219</v>
      </c>
      <c r="F144" s="169" t="s">
        <v>220</v>
      </c>
      <c r="G144" s="170" t="s">
        <v>189</v>
      </c>
      <c r="H144" s="171">
        <v>70.510000000000005</v>
      </c>
      <c r="I144" s="172"/>
      <c r="J144" s="173">
        <f>ROUND(I144*H144,2)</f>
        <v>0</v>
      </c>
      <c r="K144" s="169" t="s">
        <v>166</v>
      </c>
      <c r="L144" s="36"/>
      <c r="M144" s="174" t="s">
        <v>1</v>
      </c>
      <c r="N144" s="175" t="s">
        <v>41</v>
      </c>
      <c r="O144" s="74"/>
      <c r="P144" s="176">
        <f>O144*H144</f>
        <v>0</v>
      </c>
      <c r="Q144" s="176">
        <v>4.0000000000000003E-05</v>
      </c>
      <c r="R144" s="176">
        <f>Q144*H144</f>
        <v>0.0028204000000000003</v>
      </c>
      <c r="S144" s="176">
        <v>0</v>
      </c>
      <c r="T144" s="17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8" t="s">
        <v>144</v>
      </c>
      <c r="AT144" s="178" t="s">
        <v>146</v>
      </c>
      <c r="AU144" s="178" t="s">
        <v>86</v>
      </c>
      <c r="AY144" s="16" t="s">
        <v>145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6" t="s">
        <v>84</v>
      </c>
      <c r="BK144" s="179">
        <f>ROUND(I144*H144,2)</f>
        <v>0</v>
      </c>
      <c r="BL144" s="16" t="s">
        <v>144</v>
      </c>
      <c r="BM144" s="178" t="s">
        <v>221</v>
      </c>
    </row>
    <row r="145" s="2" customFormat="1" ht="21.75" customHeight="1">
      <c r="A145" s="35"/>
      <c r="B145" s="166"/>
      <c r="C145" s="167" t="s">
        <v>222</v>
      </c>
      <c r="D145" s="167" t="s">
        <v>146</v>
      </c>
      <c r="E145" s="168" t="s">
        <v>223</v>
      </c>
      <c r="F145" s="169" t="s">
        <v>224</v>
      </c>
      <c r="G145" s="170" t="s">
        <v>189</v>
      </c>
      <c r="H145" s="171">
        <v>6.4000000000000004</v>
      </c>
      <c r="I145" s="172"/>
      <c r="J145" s="173">
        <f>ROUND(I145*H145,2)</f>
        <v>0</v>
      </c>
      <c r="K145" s="169" t="s">
        <v>166</v>
      </c>
      <c r="L145" s="36"/>
      <c r="M145" s="174" t="s">
        <v>1</v>
      </c>
      <c r="N145" s="175" t="s">
        <v>41</v>
      </c>
      <c r="O145" s="74"/>
      <c r="P145" s="176">
        <f>O145*H145</f>
        <v>0</v>
      </c>
      <c r="Q145" s="176">
        <v>0</v>
      </c>
      <c r="R145" s="176">
        <f>Q145*H145</f>
        <v>0</v>
      </c>
      <c r="S145" s="176">
        <v>0.075999999999999998</v>
      </c>
      <c r="T145" s="177">
        <f>S145*H145</f>
        <v>0.4864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8" t="s">
        <v>144</v>
      </c>
      <c r="AT145" s="178" t="s">
        <v>146</v>
      </c>
      <c r="AU145" s="178" t="s">
        <v>86</v>
      </c>
      <c r="AY145" s="16" t="s">
        <v>145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6" t="s">
        <v>84</v>
      </c>
      <c r="BK145" s="179">
        <f>ROUND(I145*H145,2)</f>
        <v>0</v>
      </c>
      <c r="BL145" s="16" t="s">
        <v>144</v>
      </c>
      <c r="BM145" s="178" t="s">
        <v>225</v>
      </c>
    </row>
    <row r="146" s="13" customFormat="1">
      <c r="A146" s="13"/>
      <c r="B146" s="187"/>
      <c r="C146" s="13"/>
      <c r="D146" s="188" t="s">
        <v>197</v>
      </c>
      <c r="E146" s="189" t="s">
        <v>1</v>
      </c>
      <c r="F146" s="190" t="s">
        <v>226</v>
      </c>
      <c r="G146" s="13"/>
      <c r="H146" s="191">
        <v>6.4000000000000004</v>
      </c>
      <c r="I146" s="192"/>
      <c r="J146" s="13"/>
      <c r="K146" s="13"/>
      <c r="L146" s="187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9" t="s">
        <v>197</v>
      </c>
      <c r="AU146" s="189" t="s">
        <v>86</v>
      </c>
      <c r="AV146" s="13" t="s">
        <v>86</v>
      </c>
      <c r="AW146" s="13" t="s">
        <v>32</v>
      </c>
      <c r="AX146" s="13" t="s">
        <v>84</v>
      </c>
      <c r="AY146" s="189" t="s">
        <v>145</v>
      </c>
    </row>
    <row r="147" s="2" customFormat="1" ht="33" customHeight="1">
      <c r="A147" s="35"/>
      <c r="B147" s="166"/>
      <c r="C147" s="167" t="s">
        <v>213</v>
      </c>
      <c r="D147" s="167" t="s">
        <v>146</v>
      </c>
      <c r="E147" s="168" t="s">
        <v>227</v>
      </c>
      <c r="F147" s="169" t="s">
        <v>228</v>
      </c>
      <c r="G147" s="170" t="s">
        <v>189</v>
      </c>
      <c r="H147" s="171">
        <v>70.510000000000005</v>
      </c>
      <c r="I147" s="172"/>
      <c r="J147" s="173">
        <f>ROUND(I147*H147,2)</f>
        <v>0</v>
      </c>
      <c r="K147" s="169" t="s">
        <v>166</v>
      </c>
      <c r="L147" s="36"/>
      <c r="M147" s="174" t="s">
        <v>1</v>
      </c>
      <c r="N147" s="175" t="s">
        <v>41</v>
      </c>
      <c r="O147" s="74"/>
      <c r="P147" s="176">
        <f>O147*H147</f>
        <v>0</v>
      </c>
      <c r="Q147" s="176">
        <v>0</v>
      </c>
      <c r="R147" s="176">
        <f>Q147*H147</f>
        <v>0</v>
      </c>
      <c r="S147" s="176">
        <v>0.002</v>
      </c>
      <c r="T147" s="177">
        <f>S147*H147</f>
        <v>0.14102000000000001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8" t="s">
        <v>144</v>
      </c>
      <c r="AT147" s="178" t="s">
        <v>146</v>
      </c>
      <c r="AU147" s="178" t="s">
        <v>86</v>
      </c>
      <c r="AY147" s="16" t="s">
        <v>145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6" t="s">
        <v>84</v>
      </c>
      <c r="BK147" s="179">
        <f>ROUND(I147*H147,2)</f>
        <v>0</v>
      </c>
      <c r="BL147" s="16" t="s">
        <v>144</v>
      </c>
      <c r="BM147" s="178" t="s">
        <v>229</v>
      </c>
    </row>
    <row r="148" s="2" customFormat="1" ht="33" customHeight="1">
      <c r="A148" s="35"/>
      <c r="B148" s="166"/>
      <c r="C148" s="167" t="s">
        <v>87</v>
      </c>
      <c r="D148" s="167" t="s">
        <v>146</v>
      </c>
      <c r="E148" s="168" t="s">
        <v>230</v>
      </c>
      <c r="F148" s="169" t="s">
        <v>231</v>
      </c>
      <c r="G148" s="170" t="s">
        <v>189</v>
      </c>
      <c r="H148" s="171">
        <v>228.34700000000001</v>
      </c>
      <c r="I148" s="172"/>
      <c r="J148" s="173">
        <f>ROUND(I148*H148,2)</f>
        <v>0</v>
      </c>
      <c r="K148" s="169" t="s">
        <v>166</v>
      </c>
      <c r="L148" s="36"/>
      <c r="M148" s="174" t="s">
        <v>1</v>
      </c>
      <c r="N148" s="175" t="s">
        <v>41</v>
      </c>
      <c r="O148" s="74"/>
      <c r="P148" s="176">
        <f>O148*H148</f>
        <v>0</v>
      </c>
      <c r="Q148" s="176">
        <v>0</v>
      </c>
      <c r="R148" s="176">
        <f>Q148*H148</f>
        <v>0</v>
      </c>
      <c r="S148" s="176">
        <v>0.002</v>
      </c>
      <c r="T148" s="177">
        <f>S148*H148</f>
        <v>0.45669400000000004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8" t="s">
        <v>144</v>
      </c>
      <c r="AT148" s="178" t="s">
        <v>146</v>
      </c>
      <c r="AU148" s="178" t="s">
        <v>86</v>
      </c>
      <c r="AY148" s="16" t="s">
        <v>145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6" t="s">
        <v>84</v>
      </c>
      <c r="BK148" s="179">
        <f>ROUND(I148*H148,2)</f>
        <v>0</v>
      </c>
      <c r="BL148" s="16" t="s">
        <v>144</v>
      </c>
      <c r="BM148" s="178" t="s">
        <v>232</v>
      </c>
    </row>
    <row r="149" s="12" customFormat="1" ht="22.8" customHeight="1">
      <c r="A149" s="12"/>
      <c r="B149" s="155"/>
      <c r="C149" s="12"/>
      <c r="D149" s="156" t="s">
        <v>75</v>
      </c>
      <c r="E149" s="180" t="s">
        <v>233</v>
      </c>
      <c r="F149" s="180" t="s">
        <v>234</v>
      </c>
      <c r="G149" s="12"/>
      <c r="H149" s="12"/>
      <c r="I149" s="158"/>
      <c r="J149" s="181">
        <f>BK149</f>
        <v>0</v>
      </c>
      <c r="K149" s="12"/>
      <c r="L149" s="155"/>
      <c r="M149" s="160"/>
      <c r="N149" s="161"/>
      <c r="O149" s="161"/>
      <c r="P149" s="162">
        <f>SUM(P150:P154)</f>
        <v>0</v>
      </c>
      <c r="Q149" s="161"/>
      <c r="R149" s="162">
        <f>SUM(R150:R154)</f>
        <v>0</v>
      </c>
      <c r="S149" s="161"/>
      <c r="T149" s="163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6" t="s">
        <v>84</v>
      </c>
      <c r="AT149" s="164" t="s">
        <v>75</v>
      </c>
      <c r="AU149" s="164" t="s">
        <v>84</v>
      </c>
      <c r="AY149" s="156" t="s">
        <v>145</v>
      </c>
      <c r="BK149" s="165">
        <f>SUM(BK150:BK154)</f>
        <v>0</v>
      </c>
    </row>
    <row r="150" s="2" customFormat="1" ht="24.15" customHeight="1">
      <c r="A150" s="35"/>
      <c r="B150" s="166"/>
      <c r="C150" s="167" t="s">
        <v>235</v>
      </c>
      <c r="D150" s="167" t="s">
        <v>146</v>
      </c>
      <c r="E150" s="168" t="s">
        <v>236</v>
      </c>
      <c r="F150" s="169" t="s">
        <v>237</v>
      </c>
      <c r="G150" s="170" t="s">
        <v>238</v>
      </c>
      <c r="H150" s="171">
        <v>1.2729999999999999</v>
      </c>
      <c r="I150" s="172"/>
      <c r="J150" s="173">
        <f>ROUND(I150*H150,2)</f>
        <v>0</v>
      </c>
      <c r="K150" s="169" t="s">
        <v>166</v>
      </c>
      <c r="L150" s="36"/>
      <c r="M150" s="174" t="s">
        <v>1</v>
      </c>
      <c r="N150" s="175" t="s">
        <v>41</v>
      </c>
      <c r="O150" s="74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8" t="s">
        <v>144</v>
      </c>
      <c r="AT150" s="178" t="s">
        <v>146</v>
      </c>
      <c r="AU150" s="178" t="s">
        <v>86</v>
      </c>
      <c r="AY150" s="16" t="s">
        <v>145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6" t="s">
        <v>84</v>
      </c>
      <c r="BK150" s="179">
        <f>ROUND(I150*H150,2)</f>
        <v>0</v>
      </c>
      <c r="BL150" s="16" t="s">
        <v>144</v>
      </c>
      <c r="BM150" s="178" t="s">
        <v>239</v>
      </c>
    </row>
    <row r="151" s="2" customFormat="1" ht="24.15" customHeight="1">
      <c r="A151" s="35"/>
      <c r="B151" s="166"/>
      <c r="C151" s="167" t="s">
        <v>240</v>
      </c>
      <c r="D151" s="167" t="s">
        <v>146</v>
      </c>
      <c r="E151" s="168" t="s">
        <v>241</v>
      </c>
      <c r="F151" s="169" t="s">
        <v>242</v>
      </c>
      <c r="G151" s="170" t="s">
        <v>238</v>
      </c>
      <c r="H151" s="171">
        <v>1.2729999999999999</v>
      </c>
      <c r="I151" s="172"/>
      <c r="J151" s="173">
        <f>ROUND(I151*H151,2)</f>
        <v>0</v>
      </c>
      <c r="K151" s="169" t="s">
        <v>166</v>
      </c>
      <c r="L151" s="36"/>
      <c r="M151" s="174" t="s">
        <v>1</v>
      </c>
      <c r="N151" s="175" t="s">
        <v>41</v>
      </c>
      <c r="O151" s="74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8" t="s">
        <v>144</v>
      </c>
      <c r="AT151" s="178" t="s">
        <v>146</v>
      </c>
      <c r="AU151" s="178" t="s">
        <v>86</v>
      </c>
      <c r="AY151" s="16" t="s">
        <v>145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6" t="s">
        <v>84</v>
      </c>
      <c r="BK151" s="179">
        <f>ROUND(I151*H151,2)</f>
        <v>0</v>
      </c>
      <c r="BL151" s="16" t="s">
        <v>144</v>
      </c>
      <c r="BM151" s="178" t="s">
        <v>243</v>
      </c>
    </row>
    <row r="152" s="2" customFormat="1" ht="24.15" customHeight="1">
      <c r="A152" s="35"/>
      <c r="B152" s="166"/>
      <c r="C152" s="167" t="s">
        <v>244</v>
      </c>
      <c r="D152" s="167" t="s">
        <v>146</v>
      </c>
      <c r="E152" s="168" t="s">
        <v>245</v>
      </c>
      <c r="F152" s="169" t="s">
        <v>246</v>
      </c>
      <c r="G152" s="170" t="s">
        <v>238</v>
      </c>
      <c r="H152" s="171">
        <v>11.457000000000001</v>
      </c>
      <c r="I152" s="172"/>
      <c r="J152" s="173">
        <f>ROUND(I152*H152,2)</f>
        <v>0</v>
      </c>
      <c r="K152" s="169" t="s">
        <v>166</v>
      </c>
      <c r="L152" s="36"/>
      <c r="M152" s="174" t="s">
        <v>1</v>
      </c>
      <c r="N152" s="175" t="s">
        <v>41</v>
      </c>
      <c r="O152" s="7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8" t="s">
        <v>144</v>
      </c>
      <c r="AT152" s="178" t="s">
        <v>146</v>
      </c>
      <c r="AU152" s="178" t="s">
        <v>86</v>
      </c>
      <c r="AY152" s="16" t="s">
        <v>145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6" t="s">
        <v>84</v>
      </c>
      <c r="BK152" s="179">
        <f>ROUND(I152*H152,2)</f>
        <v>0</v>
      </c>
      <c r="BL152" s="16" t="s">
        <v>144</v>
      </c>
      <c r="BM152" s="178" t="s">
        <v>247</v>
      </c>
    </row>
    <row r="153" s="13" customFormat="1">
      <c r="A153" s="13"/>
      <c r="B153" s="187"/>
      <c r="C153" s="13"/>
      <c r="D153" s="188" t="s">
        <v>197</v>
      </c>
      <c r="E153" s="13"/>
      <c r="F153" s="190" t="s">
        <v>248</v>
      </c>
      <c r="G153" s="13"/>
      <c r="H153" s="191">
        <v>11.457000000000001</v>
      </c>
      <c r="I153" s="192"/>
      <c r="J153" s="13"/>
      <c r="K153" s="13"/>
      <c r="L153" s="187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197</v>
      </c>
      <c r="AU153" s="189" t="s">
        <v>86</v>
      </c>
      <c r="AV153" s="13" t="s">
        <v>86</v>
      </c>
      <c r="AW153" s="13" t="s">
        <v>3</v>
      </c>
      <c r="AX153" s="13" t="s">
        <v>84</v>
      </c>
      <c r="AY153" s="189" t="s">
        <v>145</v>
      </c>
    </row>
    <row r="154" s="2" customFormat="1" ht="33" customHeight="1">
      <c r="A154" s="35"/>
      <c r="B154" s="166"/>
      <c r="C154" s="167" t="s">
        <v>249</v>
      </c>
      <c r="D154" s="167" t="s">
        <v>146</v>
      </c>
      <c r="E154" s="168" t="s">
        <v>250</v>
      </c>
      <c r="F154" s="169" t="s">
        <v>251</v>
      </c>
      <c r="G154" s="170" t="s">
        <v>238</v>
      </c>
      <c r="H154" s="171">
        <v>1.2729999999999999</v>
      </c>
      <c r="I154" s="172"/>
      <c r="J154" s="173">
        <f>ROUND(I154*H154,2)</f>
        <v>0</v>
      </c>
      <c r="K154" s="169" t="s">
        <v>166</v>
      </c>
      <c r="L154" s="36"/>
      <c r="M154" s="174" t="s">
        <v>1</v>
      </c>
      <c r="N154" s="175" t="s">
        <v>41</v>
      </c>
      <c r="O154" s="74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8" t="s">
        <v>144</v>
      </c>
      <c r="AT154" s="178" t="s">
        <v>146</v>
      </c>
      <c r="AU154" s="178" t="s">
        <v>86</v>
      </c>
      <c r="AY154" s="16" t="s">
        <v>145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6" t="s">
        <v>84</v>
      </c>
      <c r="BK154" s="179">
        <f>ROUND(I154*H154,2)</f>
        <v>0</v>
      </c>
      <c r="BL154" s="16" t="s">
        <v>144</v>
      </c>
      <c r="BM154" s="178" t="s">
        <v>252</v>
      </c>
    </row>
    <row r="155" s="12" customFormat="1" ht="22.8" customHeight="1">
      <c r="A155" s="12"/>
      <c r="B155" s="155"/>
      <c r="C155" s="12"/>
      <c r="D155" s="156" t="s">
        <v>75</v>
      </c>
      <c r="E155" s="180" t="s">
        <v>253</v>
      </c>
      <c r="F155" s="180" t="s">
        <v>254</v>
      </c>
      <c r="G155" s="12"/>
      <c r="H155" s="12"/>
      <c r="I155" s="158"/>
      <c r="J155" s="181">
        <f>BK155</f>
        <v>0</v>
      </c>
      <c r="K155" s="12"/>
      <c r="L155" s="155"/>
      <c r="M155" s="160"/>
      <c r="N155" s="161"/>
      <c r="O155" s="161"/>
      <c r="P155" s="162">
        <f>P156</f>
        <v>0</v>
      </c>
      <c r="Q155" s="161"/>
      <c r="R155" s="162">
        <f>R156</f>
        <v>0</v>
      </c>
      <c r="S155" s="161"/>
      <c r="T155" s="163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84</v>
      </c>
      <c r="AT155" s="164" t="s">
        <v>75</v>
      </c>
      <c r="AU155" s="164" t="s">
        <v>84</v>
      </c>
      <c r="AY155" s="156" t="s">
        <v>145</v>
      </c>
      <c r="BK155" s="165">
        <f>BK156</f>
        <v>0</v>
      </c>
    </row>
    <row r="156" s="2" customFormat="1" ht="16.5" customHeight="1">
      <c r="A156" s="35"/>
      <c r="B156" s="166"/>
      <c r="C156" s="167" t="s">
        <v>8</v>
      </c>
      <c r="D156" s="167" t="s">
        <v>146</v>
      </c>
      <c r="E156" s="168" t="s">
        <v>255</v>
      </c>
      <c r="F156" s="169" t="s">
        <v>256</v>
      </c>
      <c r="G156" s="170" t="s">
        <v>238</v>
      </c>
      <c r="H156" s="171">
        <v>2.7530000000000001</v>
      </c>
      <c r="I156" s="172"/>
      <c r="J156" s="173">
        <f>ROUND(I156*H156,2)</f>
        <v>0</v>
      </c>
      <c r="K156" s="169" t="s">
        <v>166</v>
      </c>
      <c r="L156" s="36"/>
      <c r="M156" s="174" t="s">
        <v>1</v>
      </c>
      <c r="N156" s="175" t="s">
        <v>41</v>
      </c>
      <c r="O156" s="74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8" t="s">
        <v>144</v>
      </c>
      <c r="AT156" s="178" t="s">
        <v>146</v>
      </c>
      <c r="AU156" s="178" t="s">
        <v>86</v>
      </c>
      <c r="AY156" s="16" t="s">
        <v>145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6" t="s">
        <v>84</v>
      </c>
      <c r="BK156" s="179">
        <f>ROUND(I156*H156,2)</f>
        <v>0</v>
      </c>
      <c r="BL156" s="16" t="s">
        <v>144</v>
      </c>
      <c r="BM156" s="178" t="s">
        <v>257</v>
      </c>
    </row>
    <row r="157" s="12" customFormat="1" ht="25.92" customHeight="1">
      <c r="A157" s="12"/>
      <c r="B157" s="155"/>
      <c r="C157" s="12"/>
      <c r="D157" s="156" t="s">
        <v>75</v>
      </c>
      <c r="E157" s="157" t="s">
        <v>258</v>
      </c>
      <c r="F157" s="157" t="s">
        <v>259</v>
      </c>
      <c r="G157" s="12"/>
      <c r="H157" s="12"/>
      <c r="I157" s="158"/>
      <c r="J157" s="159">
        <f>BK157</f>
        <v>0</v>
      </c>
      <c r="K157" s="12"/>
      <c r="L157" s="155"/>
      <c r="M157" s="160"/>
      <c r="N157" s="161"/>
      <c r="O157" s="161"/>
      <c r="P157" s="162">
        <f>P158+P171+P183</f>
        <v>0</v>
      </c>
      <c r="Q157" s="161"/>
      <c r="R157" s="162">
        <f>R158+R171+R183</f>
        <v>0.68470943000000006</v>
      </c>
      <c r="S157" s="161"/>
      <c r="T157" s="163">
        <f>T158+T171+T183</f>
        <v>0.18864567000000002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6" t="s">
        <v>86</v>
      </c>
      <c r="AT157" s="164" t="s">
        <v>75</v>
      </c>
      <c r="AU157" s="164" t="s">
        <v>76</v>
      </c>
      <c r="AY157" s="156" t="s">
        <v>145</v>
      </c>
      <c r="BK157" s="165">
        <f>BK158+BK171+BK183</f>
        <v>0</v>
      </c>
    </row>
    <row r="158" s="12" customFormat="1" ht="22.8" customHeight="1">
      <c r="A158" s="12"/>
      <c r="B158" s="155"/>
      <c r="C158" s="12"/>
      <c r="D158" s="156" t="s">
        <v>75</v>
      </c>
      <c r="E158" s="180" t="s">
        <v>260</v>
      </c>
      <c r="F158" s="180" t="s">
        <v>261</v>
      </c>
      <c r="G158" s="12"/>
      <c r="H158" s="12"/>
      <c r="I158" s="158"/>
      <c r="J158" s="181">
        <f>BK158</f>
        <v>0</v>
      </c>
      <c r="K158" s="12"/>
      <c r="L158" s="155"/>
      <c r="M158" s="160"/>
      <c r="N158" s="161"/>
      <c r="O158" s="161"/>
      <c r="P158" s="162">
        <f>SUM(P159:P170)</f>
        <v>0</v>
      </c>
      <c r="Q158" s="161"/>
      <c r="R158" s="162">
        <f>SUM(R159:R170)</f>
        <v>0.14011000000000001</v>
      </c>
      <c r="S158" s="161"/>
      <c r="T158" s="163">
        <f>SUM(T159:T170)</f>
        <v>0.096000000000000002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86</v>
      </c>
      <c r="AT158" s="164" t="s">
        <v>75</v>
      </c>
      <c r="AU158" s="164" t="s">
        <v>84</v>
      </c>
      <c r="AY158" s="156" t="s">
        <v>145</v>
      </c>
      <c r="BK158" s="165">
        <f>SUM(BK159:BK170)</f>
        <v>0</v>
      </c>
    </row>
    <row r="159" s="2" customFormat="1" ht="24.15" customHeight="1">
      <c r="A159" s="35"/>
      <c r="B159" s="166"/>
      <c r="C159" s="167" t="s">
        <v>262</v>
      </c>
      <c r="D159" s="167" t="s">
        <v>146</v>
      </c>
      <c r="E159" s="168" t="s">
        <v>263</v>
      </c>
      <c r="F159" s="169" t="s">
        <v>264</v>
      </c>
      <c r="G159" s="170" t="s">
        <v>165</v>
      </c>
      <c r="H159" s="171">
        <v>3</v>
      </c>
      <c r="I159" s="172"/>
      <c r="J159" s="173">
        <f>ROUND(I159*H159,2)</f>
        <v>0</v>
      </c>
      <c r="K159" s="169" t="s">
        <v>166</v>
      </c>
      <c r="L159" s="36"/>
      <c r="M159" s="174" t="s">
        <v>1</v>
      </c>
      <c r="N159" s="175" t="s">
        <v>41</v>
      </c>
      <c r="O159" s="74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8" t="s">
        <v>262</v>
      </c>
      <c r="AT159" s="178" t="s">
        <v>146</v>
      </c>
      <c r="AU159" s="178" t="s">
        <v>86</v>
      </c>
      <c r="AY159" s="16" t="s">
        <v>145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6" t="s">
        <v>84</v>
      </c>
      <c r="BK159" s="179">
        <f>ROUND(I159*H159,2)</f>
        <v>0</v>
      </c>
      <c r="BL159" s="16" t="s">
        <v>262</v>
      </c>
      <c r="BM159" s="178" t="s">
        <v>265</v>
      </c>
    </row>
    <row r="160" s="2" customFormat="1" ht="24.15" customHeight="1">
      <c r="A160" s="35"/>
      <c r="B160" s="166"/>
      <c r="C160" s="196" t="s">
        <v>266</v>
      </c>
      <c r="D160" s="196" t="s">
        <v>267</v>
      </c>
      <c r="E160" s="197" t="s">
        <v>268</v>
      </c>
      <c r="F160" s="198" t="s">
        <v>269</v>
      </c>
      <c r="G160" s="199" t="s">
        <v>165</v>
      </c>
      <c r="H160" s="200">
        <v>3</v>
      </c>
      <c r="I160" s="201"/>
      <c r="J160" s="202">
        <f>ROUND(I160*H160,2)</f>
        <v>0</v>
      </c>
      <c r="K160" s="198" t="s">
        <v>166</v>
      </c>
      <c r="L160" s="203"/>
      <c r="M160" s="204" t="s">
        <v>1</v>
      </c>
      <c r="N160" s="205" t="s">
        <v>41</v>
      </c>
      <c r="O160" s="74"/>
      <c r="P160" s="176">
        <f>O160*H160</f>
        <v>0</v>
      </c>
      <c r="Q160" s="176">
        <v>0.0195</v>
      </c>
      <c r="R160" s="176">
        <f>Q160*H160</f>
        <v>0.058499999999999996</v>
      </c>
      <c r="S160" s="176">
        <v>0</v>
      </c>
      <c r="T160" s="17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8" t="s">
        <v>270</v>
      </c>
      <c r="AT160" s="178" t="s">
        <v>267</v>
      </c>
      <c r="AU160" s="178" t="s">
        <v>86</v>
      </c>
      <c r="AY160" s="16" t="s">
        <v>145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6" t="s">
        <v>84</v>
      </c>
      <c r="BK160" s="179">
        <f>ROUND(I160*H160,2)</f>
        <v>0</v>
      </c>
      <c r="BL160" s="16" t="s">
        <v>262</v>
      </c>
      <c r="BM160" s="178" t="s">
        <v>271</v>
      </c>
    </row>
    <row r="161" s="2" customFormat="1" ht="24.15" customHeight="1">
      <c r="A161" s="35"/>
      <c r="B161" s="166"/>
      <c r="C161" s="167" t="s">
        <v>272</v>
      </c>
      <c r="D161" s="167" t="s">
        <v>146</v>
      </c>
      <c r="E161" s="168" t="s">
        <v>273</v>
      </c>
      <c r="F161" s="169" t="s">
        <v>274</v>
      </c>
      <c r="G161" s="170" t="s">
        <v>165</v>
      </c>
      <c r="H161" s="171">
        <v>1</v>
      </c>
      <c r="I161" s="172"/>
      <c r="J161" s="173">
        <f>ROUND(I161*H161,2)</f>
        <v>0</v>
      </c>
      <c r="K161" s="169" t="s">
        <v>166</v>
      </c>
      <c r="L161" s="36"/>
      <c r="M161" s="174" t="s">
        <v>1</v>
      </c>
      <c r="N161" s="175" t="s">
        <v>41</v>
      </c>
      <c r="O161" s="74"/>
      <c r="P161" s="176">
        <f>O161*H161</f>
        <v>0</v>
      </c>
      <c r="Q161" s="176">
        <v>0.00092000000000000003</v>
      </c>
      <c r="R161" s="176">
        <f>Q161*H161</f>
        <v>0.00092000000000000003</v>
      </c>
      <c r="S161" s="176">
        <v>0</v>
      </c>
      <c r="T161" s="17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8" t="s">
        <v>262</v>
      </c>
      <c r="AT161" s="178" t="s">
        <v>146</v>
      </c>
      <c r="AU161" s="178" t="s">
        <v>86</v>
      </c>
      <c r="AY161" s="16" t="s">
        <v>145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6" t="s">
        <v>84</v>
      </c>
      <c r="BK161" s="179">
        <f>ROUND(I161*H161,2)</f>
        <v>0</v>
      </c>
      <c r="BL161" s="16" t="s">
        <v>262</v>
      </c>
      <c r="BM161" s="178" t="s">
        <v>275</v>
      </c>
    </row>
    <row r="162" s="2" customFormat="1" ht="21.75" customHeight="1">
      <c r="A162" s="35"/>
      <c r="B162" s="166"/>
      <c r="C162" s="196" t="s">
        <v>276</v>
      </c>
      <c r="D162" s="196" t="s">
        <v>267</v>
      </c>
      <c r="E162" s="197" t="s">
        <v>277</v>
      </c>
      <c r="F162" s="198" t="s">
        <v>278</v>
      </c>
      <c r="G162" s="199" t="s">
        <v>165</v>
      </c>
      <c r="H162" s="200">
        <v>1</v>
      </c>
      <c r="I162" s="201"/>
      <c r="J162" s="202">
        <f>ROUND(I162*H162,2)</f>
        <v>0</v>
      </c>
      <c r="K162" s="198" t="s">
        <v>1</v>
      </c>
      <c r="L162" s="203"/>
      <c r="M162" s="204" t="s">
        <v>1</v>
      </c>
      <c r="N162" s="205" t="s">
        <v>41</v>
      </c>
      <c r="O162" s="74"/>
      <c r="P162" s="176">
        <f>O162*H162</f>
        <v>0</v>
      </c>
      <c r="Q162" s="176">
        <v>0.024230000000000002</v>
      </c>
      <c r="R162" s="176">
        <f>Q162*H162</f>
        <v>0.024230000000000002</v>
      </c>
      <c r="S162" s="176">
        <v>0</v>
      </c>
      <c r="T162" s="17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8" t="s">
        <v>270</v>
      </c>
      <c r="AT162" s="178" t="s">
        <v>267</v>
      </c>
      <c r="AU162" s="178" t="s">
        <v>86</v>
      </c>
      <c r="AY162" s="16" t="s">
        <v>145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6" t="s">
        <v>84</v>
      </c>
      <c r="BK162" s="179">
        <f>ROUND(I162*H162,2)</f>
        <v>0</v>
      </c>
      <c r="BL162" s="16" t="s">
        <v>262</v>
      </c>
      <c r="BM162" s="178" t="s">
        <v>279</v>
      </c>
    </row>
    <row r="163" s="2" customFormat="1" ht="16.5" customHeight="1">
      <c r="A163" s="35"/>
      <c r="B163" s="166"/>
      <c r="C163" s="167" t="s">
        <v>90</v>
      </c>
      <c r="D163" s="167" t="s">
        <v>146</v>
      </c>
      <c r="E163" s="168" t="s">
        <v>280</v>
      </c>
      <c r="F163" s="169" t="s">
        <v>281</v>
      </c>
      <c r="G163" s="170" t="s">
        <v>165</v>
      </c>
      <c r="H163" s="171">
        <v>3</v>
      </c>
      <c r="I163" s="172"/>
      <c r="J163" s="173">
        <f>ROUND(I163*H163,2)</f>
        <v>0</v>
      </c>
      <c r="K163" s="169" t="s">
        <v>166</v>
      </c>
      <c r="L163" s="36"/>
      <c r="M163" s="174" t="s">
        <v>1</v>
      </c>
      <c r="N163" s="175" t="s">
        <v>41</v>
      </c>
      <c r="O163" s="74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8" t="s">
        <v>262</v>
      </c>
      <c r="AT163" s="178" t="s">
        <v>146</v>
      </c>
      <c r="AU163" s="178" t="s">
        <v>86</v>
      </c>
      <c r="AY163" s="16" t="s">
        <v>145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6" t="s">
        <v>84</v>
      </c>
      <c r="BK163" s="179">
        <f>ROUND(I163*H163,2)</f>
        <v>0</v>
      </c>
      <c r="BL163" s="16" t="s">
        <v>262</v>
      </c>
      <c r="BM163" s="178" t="s">
        <v>282</v>
      </c>
    </row>
    <row r="164" s="2" customFormat="1" ht="16.5" customHeight="1">
      <c r="A164" s="35"/>
      <c r="B164" s="166"/>
      <c r="C164" s="196" t="s">
        <v>7</v>
      </c>
      <c r="D164" s="196" t="s">
        <v>267</v>
      </c>
      <c r="E164" s="197" t="s">
        <v>283</v>
      </c>
      <c r="F164" s="198" t="s">
        <v>284</v>
      </c>
      <c r="G164" s="199" t="s">
        <v>165</v>
      </c>
      <c r="H164" s="200">
        <v>3</v>
      </c>
      <c r="I164" s="201"/>
      <c r="J164" s="202">
        <f>ROUND(I164*H164,2)</f>
        <v>0</v>
      </c>
      <c r="K164" s="198" t="s">
        <v>166</v>
      </c>
      <c r="L164" s="203"/>
      <c r="M164" s="204" t="s">
        <v>1</v>
      </c>
      <c r="N164" s="205" t="s">
        <v>41</v>
      </c>
      <c r="O164" s="74"/>
      <c r="P164" s="176">
        <f>O164*H164</f>
        <v>0</v>
      </c>
      <c r="Q164" s="176">
        <v>0.00014999999999999999</v>
      </c>
      <c r="R164" s="176">
        <f>Q164*H164</f>
        <v>0.00044999999999999999</v>
      </c>
      <c r="S164" s="176">
        <v>0</v>
      </c>
      <c r="T164" s="17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8" t="s">
        <v>270</v>
      </c>
      <c r="AT164" s="178" t="s">
        <v>267</v>
      </c>
      <c r="AU164" s="178" t="s">
        <v>86</v>
      </c>
      <c r="AY164" s="16" t="s">
        <v>145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6" t="s">
        <v>84</v>
      </c>
      <c r="BK164" s="179">
        <f>ROUND(I164*H164,2)</f>
        <v>0</v>
      </c>
      <c r="BL164" s="16" t="s">
        <v>262</v>
      </c>
      <c r="BM164" s="178" t="s">
        <v>285</v>
      </c>
    </row>
    <row r="165" s="2" customFormat="1" ht="21.75" customHeight="1">
      <c r="A165" s="35"/>
      <c r="B165" s="166"/>
      <c r="C165" s="167" t="s">
        <v>286</v>
      </c>
      <c r="D165" s="167" t="s">
        <v>146</v>
      </c>
      <c r="E165" s="168" t="s">
        <v>287</v>
      </c>
      <c r="F165" s="169" t="s">
        <v>288</v>
      </c>
      <c r="G165" s="170" t="s">
        <v>165</v>
      </c>
      <c r="H165" s="171">
        <v>3</v>
      </c>
      <c r="I165" s="172"/>
      <c r="J165" s="173">
        <f>ROUND(I165*H165,2)</f>
        <v>0</v>
      </c>
      <c r="K165" s="169" t="s">
        <v>166</v>
      </c>
      <c r="L165" s="36"/>
      <c r="M165" s="174" t="s">
        <v>1</v>
      </c>
      <c r="N165" s="175" t="s">
        <v>41</v>
      </c>
      <c r="O165" s="74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8" t="s">
        <v>262</v>
      </c>
      <c r="AT165" s="178" t="s">
        <v>146</v>
      </c>
      <c r="AU165" s="178" t="s">
        <v>86</v>
      </c>
      <c r="AY165" s="16" t="s">
        <v>145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6" t="s">
        <v>84</v>
      </c>
      <c r="BK165" s="179">
        <f>ROUND(I165*H165,2)</f>
        <v>0</v>
      </c>
      <c r="BL165" s="16" t="s">
        <v>262</v>
      </c>
      <c r="BM165" s="178" t="s">
        <v>289</v>
      </c>
    </row>
    <row r="166" s="2" customFormat="1" ht="16.5" customHeight="1">
      <c r="A166" s="35"/>
      <c r="B166" s="166"/>
      <c r="C166" s="196" t="s">
        <v>290</v>
      </c>
      <c r="D166" s="196" t="s">
        <v>267</v>
      </c>
      <c r="E166" s="197" t="s">
        <v>291</v>
      </c>
      <c r="F166" s="198" t="s">
        <v>292</v>
      </c>
      <c r="G166" s="199" t="s">
        <v>165</v>
      </c>
      <c r="H166" s="200">
        <v>3</v>
      </c>
      <c r="I166" s="201"/>
      <c r="J166" s="202">
        <f>ROUND(I166*H166,2)</f>
        <v>0</v>
      </c>
      <c r="K166" s="198" t="s">
        <v>166</v>
      </c>
      <c r="L166" s="203"/>
      <c r="M166" s="204" t="s">
        <v>1</v>
      </c>
      <c r="N166" s="205" t="s">
        <v>41</v>
      </c>
      <c r="O166" s="74"/>
      <c r="P166" s="176">
        <f>O166*H166</f>
        <v>0</v>
      </c>
      <c r="Q166" s="176">
        <v>0.0022000000000000001</v>
      </c>
      <c r="R166" s="176">
        <f>Q166*H166</f>
        <v>0.0066</v>
      </c>
      <c r="S166" s="176">
        <v>0</v>
      </c>
      <c r="T166" s="17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8" t="s">
        <v>270</v>
      </c>
      <c r="AT166" s="178" t="s">
        <v>267</v>
      </c>
      <c r="AU166" s="178" t="s">
        <v>86</v>
      </c>
      <c r="AY166" s="16" t="s">
        <v>145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6" t="s">
        <v>84</v>
      </c>
      <c r="BK166" s="179">
        <f>ROUND(I166*H166,2)</f>
        <v>0</v>
      </c>
      <c r="BL166" s="16" t="s">
        <v>262</v>
      </c>
      <c r="BM166" s="178" t="s">
        <v>293</v>
      </c>
    </row>
    <row r="167" s="2" customFormat="1" ht="24.15" customHeight="1">
      <c r="A167" s="35"/>
      <c r="B167" s="166"/>
      <c r="C167" s="167" t="s">
        <v>294</v>
      </c>
      <c r="D167" s="167" t="s">
        <v>146</v>
      </c>
      <c r="E167" s="168" t="s">
        <v>295</v>
      </c>
      <c r="F167" s="169" t="s">
        <v>296</v>
      </c>
      <c r="G167" s="170" t="s">
        <v>165</v>
      </c>
      <c r="H167" s="171">
        <v>3</v>
      </c>
      <c r="I167" s="172"/>
      <c r="J167" s="173">
        <f>ROUND(I167*H167,2)</f>
        <v>0</v>
      </c>
      <c r="K167" s="169" t="s">
        <v>166</v>
      </c>
      <c r="L167" s="36"/>
      <c r="M167" s="174" t="s">
        <v>1</v>
      </c>
      <c r="N167" s="175" t="s">
        <v>41</v>
      </c>
      <c r="O167" s="74"/>
      <c r="P167" s="176">
        <f>O167*H167</f>
        <v>0</v>
      </c>
      <c r="Q167" s="176">
        <v>0.00046999999999999999</v>
      </c>
      <c r="R167" s="176">
        <f>Q167*H167</f>
        <v>0.00141</v>
      </c>
      <c r="S167" s="176">
        <v>0</v>
      </c>
      <c r="T167" s="17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8" t="s">
        <v>262</v>
      </c>
      <c r="AT167" s="178" t="s">
        <v>146</v>
      </c>
      <c r="AU167" s="178" t="s">
        <v>86</v>
      </c>
      <c r="AY167" s="16" t="s">
        <v>145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6" t="s">
        <v>84</v>
      </c>
      <c r="BK167" s="179">
        <f>ROUND(I167*H167,2)</f>
        <v>0</v>
      </c>
      <c r="BL167" s="16" t="s">
        <v>262</v>
      </c>
      <c r="BM167" s="178" t="s">
        <v>297</v>
      </c>
    </row>
    <row r="168" s="2" customFormat="1" ht="37.8" customHeight="1">
      <c r="A168" s="35"/>
      <c r="B168" s="166"/>
      <c r="C168" s="196" t="s">
        <v>298</v>
      </c>
      <c r="D168" s="196" t="s">
        <v>267</v>
      </c>
      <c r="E168" s="197" t="s">
        <v>299</v>
      </c>
      <c r="F168" s="198" t="s">
        <v>300</v>
      </c>
      <c r="G168" s="199" t="s">
        <v>165</v>
      </c>
      <c r="H168" s="200">
        <v>3</v>
      </c>
      <c r="I168" s="201"/>
      <c r="J168" s="202">
        <f>ROUND(I168*H168,2)</f>
        <v>0</v>
      </c>
      <c r="K168" s="198" t="s">
        <v>166</v>
      </c>
      <c r="L168" s="203"/>
      <c r="M168" s="204" t="s">
        <v>1</v>
      </c>
      <c r="N168" s="205" t="s">
        <v>41</v>
      </c>
      <c r="O168" s="74"/>
      <c r="P168" s="176">
        <f>O168*H168</f>
        <v>0</v>
      </c>
      <c r="Q168" s="176">
        <v>0.016</v>
      </c>
      <c r="R168" s="176">
        <f>Q168*H168</f>
        <v>0.048000000000000001</v>
      </c>
      <c r="S168" s="176">
        <v>0</v>
      </c>
      <c r="T168" s="17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78" t="s">
        <v>270</v>
      </c>
      <c r="AT168" s="178" t="s">
        <v>267</v>
      </c>
      <c r="AU168" s="178" t="s">
        <v>86</v>
      </c>
      <c r="AY168" s="16" t="s">
        <v>145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6" t="s">
        <v>84</v>
      </c>
      <c r="BK168" s="179">
        <f>ROUND(I168*H168,2)</f>
        <v>0</v>
      </c>
      <c r="BL168" s="16" t="s">
        <v>262</v>
      </c>
      <c r="BM168" s="178" t="s">
        <v>301</v>
      </c>
    </row>
    <row r="169" s="2" customFormat="1" ht="24.15" customHeight="1">
      <c r="A169" s="35"/>
      <c r="B169" s="166"/>
      <c r="C169" s="167" t="s">
        <v>302</v>
      </c>
      <c r="D169" s="167" t="s">
        <v>146</v>
      </c>
      <c r="E169" s="168" t="s">
        <v>303</v>
      </c>
      <c r="F169" s="169" t="s">
        <v>304</v>
      </c>
      <c r="G169" s="170" t="s">
        <v>165</v>
      </c>
      <c r="H169" s="171">
        <v>4</v>
      </c>
      <c r="I169" s="172"/>
      <c r="J169" s="173">
        <f>ROUND(I169*H169,2)</f>
        <v>0</v>
      </c>
      <c r="K169" s="169" t="s">
        <v>166</v>
      </c>
      <c r="L169" s="36"/>
      <c r="M169" s="174" t="s">
        <v>1</v>
      </c>
      <c r="N169" s="175" t="s">
        <v>41</v>
      </c>
      <c r="O169" s="74"/>
      <c r="P169" s="176">
        <f>O169*H169</f>
        <v>0</v>
      </c>
      <c r="Q169" s="176">
        <v>0</v>
      </c>
      <c r="R169" s="176">
        <f>Q169*H169</f>
        <v>0</v>
      </c>
      <c r="S169" s="176">
        <v>0.024</v>
      </c>
      <c r="T169" s="177">
        <f>S169*H169</f>
        <v>0.096000000000000002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8" t="s">
        <v>262</v>
      </c>
      <c r="AT169" s="178" t="s">
        <v>146</v>
      </c>
      <c r="AU169" s="178" t="s">
        <v>86</v>
      </c>
      <c r="AY169" s="16" t="s">
        <v>145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6" t="s">
        <v>84</v>
      </c>
      <c r="BK169" s="179">
        <f>ROUND(I169*H169,2)</f>
        <v>0</v>
      </c>
      <c r="BL169" s="16" t="s">
        <v>262</v>
      </c>
      <c r="BM169" s="178" t="s">
        <v>305</v>
      </c>
    </row>
    <row r="170" s="2" customFormat="1" ht="24.15" customHeight="1">
      <c r="A170" s="35"/>
      <c r="B170" s="166"/>
      <c r="C170" s="167" t="s">
        <v>306</v>
      </c>
      <c r="D170" s="167" t="s">
        <v>146</v>
      </c>
      <c r="E170" s="168" t="s">
        <v>307</v>
      </c>
      <c r="F170" s="169" t="s">
        <v>308</v>
      </c>
      <c r="G170" s="170" t="s">
        <v>309</v>
      </c>
      <c r="H170" s="206"/>
      <c r="I170" s="172"/>
      <c r="J170" s="173">
        <f>ROUND(I170*H170,2)</f>
        <v>0</v>
      </c>
      <c r="K170" s="169" t="s">
        <v>166</v>
      </c>
      <c r="L170" s="36"/>
      <c r="M170" s="174" t="s">
        <v>1</v>
      </c>
      <c r="N170" s="175" t="s">
        <v>41</v>
      </c>
      <c r="O170" s="74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78" t="s">
        <v>262</v>
      </c>
      <c r="AT170" s="178" t="s">
        <v>146</v>
      </c>
      <c r="AU170" s="178" t="s">
        <v>86</v>
      </c>
      <c r="AY170" s="16" t="s">
        <v>145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6" t="s">
        <v>84</v>
      </c>
      <c r="BK170" s="179">
        <f>ROUND(I170*H170,2)</f>
        <v>0</v>
      </c>
      <c r="BL170" s="16" t="s">
        <v>262</v>
      </c>
      <c r="BM170" s="178" t="s">
        <v>310</v>
      </c>
    </row>
    <row r="171" s="12" customFormat="1" ht="22.8" customHeight="1">
      <c r="A171" s="12"/>
      <c r="B171" s="155"/>
      <c r="C171" s="12"/>
      <c r="D171" s="156" t="s">
        <v>75</v>
      </c>
      <c r="E171" s="180" t="s">
        <v>311</v>
      </c>
      <c r="F171" s="180" t="s">
        <v>312</v>
      </c>
      <c r="G171" s="12"/>
      <c r="H171" s="12"/>
      <c r="I171" s="158"/>
      <c r="J171" s="181">
        <f>BK171</f>
        <v>0</v>
      </c>
      <c r="K171" s="12"/>
      <c r="L171" s="155"/>
      <c r="M171" s="160"/>
      <c r="N171" s="161"/>
      <c r="O171" s="161"/>
      <c r="P171" s="162">
        <f>SUM(P172:P182)</f>
        <v>0</v>
      </c>
      <c r="Q171" s="161"/>
      <c r="R171" s="162">
        <f>SUM(R172:R182)</f>
        <v>0.095600699999999983</v>
      </c>
      <c r="S171" s="161"/>
      <c r="T171" s="163">
        <f>SUM(T172:T182)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6" t="s">
        <v>86</v>
      </c>
      <c r="AT171" s="164" t="s">
        <v>75</v>
      </c>
      <c r="AU171" s="164" t="s">
        <v>84</v>
      </c>
      <c r="AY171" s="156" t="s">
        <v>145</v>
      </c>
      <c r="BK171" s="165">
        <f>SUM(BK172:BK182)</f>
        <v>0</v>
      </c>
    </row>
    <row r="172" s="2" customFormat="1" ht="16.5" customHeight="1">
      <c r="A172" s="35"/>
      <c r="B172" s="166"/>
      <c r="C172" s="167" t="s">
        <v>313</v>
      </c>
      <c r="D172" s="167" t="s">
        <v>146</v>
      </c>
      <c r="E172" s="168" t="s">
        <v>314</v>
      </c>
      <c r="F172" s="169" t="s">
        <v>315</v>
      </c>
      <c r="G172" s="170" t="s">
        <v>189</v>
      </c>
      <c r="H172" s="171">
        <v>4.8179999999999996</v>
      </c>
      <c r="I172" s="172"/>
      <c r="J172" s="173">
        <f>ROUND(I172*H172,2)</f>
        <v>0</v>
      </c>
      <c r="K172" s="169" t="s">
        <v>166</v>
      </c>
      <c r="L172" s="36"/>
      <c r="M172" s="174" t="s">
        <v>1</v>
      </c>
      <c r="N172" s="175" t="s">
        <v>41</v>
      </c>
      <c r="O172" s="74"/>
      <c r="P172" s="176">
        <f>O172*H172</f>
        <v>0</v>
      </c>
      <c r="Q172" s="176">
        <v>0.00029999999999999997</v>
      </c>
      <c r="R172" s="176">
        <f>Q172*H172</f>
        <v>0.0014453999999999997</v>
      </c>
      <c r="S172" s="176">
        <v>0</v>
      </c>
      <c r="T172" s="17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8" t="s">
        <v>262</v>
      </c>
      <c r="AT172" s="178" t="s">
        <v>146</v>
      </c>
      <c r="AU172" s="178" t="s">
        <v>86</v>
      </c>
      <c r="AY172" s="16" t="s">
        <v>145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6" t="s">
        <v>84</v>
      </c>
      <c r="BK172" s="179">
        <f>ROUND(I172*H172,2)</f>
        <v>0</v>
      </c>
      <c r="BL172" s="16" t="s">
        <v>262</v>
      </c>
      <c r="BM172" s="178" t="s">
        <v>316</v>
      </c>
    </row>
    <row r="173" s="13" customFormat="1">
      <c r="A173" s="13"/>
      <c r="B173" s="187"/>
      <c r="C173" s="13"/>
      <c r="D173" s="188" t="s">
        <v>197</v>
      </c>
      <c r="E173" s="189" t="s">
        <v>1</v>
      </c>
      <c r="F173" s="190" t="s">
        <v>317</v>
      </c>
      <c r="G173" s="13"/>
      <c r="H173" s="191">
        <v>4.8179999999999996</v>
      </c>
      <c r="I173" s="192"/>
      <c r="J173" s="13"/>
      <c r="K173" s="13"/>
      <c r="L173" s="187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197</v>
      </c>
      <c r="AU173" s="189" t="s">
        <v>86</v>
      </c>
      <c r="AV173" s="13" t="s">
        <v>86</v>
      </c>
      <c r="AW173" s="13" t="s">
        <v>32</v>
      </c>
      <c r="AX173" s="13" t="s">
        <v>84</v>
      </c>
      <c r="AY173" s="189" t="s">
        <v>145</v>
      </c>
    </row>
    <row r="174" s="2" customFormat="1" ht="33" customHeight="1">
      <c r="A174" s="35"/>
      <c r="B174" s="166"/>
      <c r="C174" s="167" t="s">
        <v>318</v>
      </c>
      <c r="D174" s="167" t="s">
        <v>146</v>
      </c>
      <c r="E174" s="168" t="s">
        <v>319</v>
      </c>
      <c r="F174" s="169" t="s">
        <v>320</v>
      </c>
      <c r="G174" s="170" t="s">
        <v>189</v>
      </c>
      <c r="H174" s="171">
        <v>4.8179999999999996</v>
      </c>
      <c r="I174" s="172"/>
      <c r="J174" s="173">
        <f>ROUND(I174*H174,2)</f>
        <v>0</v>
      </c>
      <c r="K174" s="169" t="s">
        <v>166</v>
      </c>
      <c r="L174" s="36"/>
      <c r="M174" s="174" t="s">
        <v>1</v>
      </c>
      <c r="N174" s="175" t="s">
        <v>41</v>
      </c>
      <c r="O174" s="74"/>
      <c r="P174" s="176">
        <f>O174*H174</f>
        <v>0</v>
      </c>
      <c r="Q174" s="176">
        <v>0.0051999999999999998</v>
      </c>
      <c r="R174" s="176">
        <f>Q174*H174</f>
        <v>0.025053599999999995</v>
      </c>
      <c r="S174" s="176">
        <v>0</v>
      </c>
      <c r="T174" s="17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8" t="s">
        <v>262</v>
      </c>
      <c r="AT174" s="178" t="s">
        <v>146</v>
      </c>
      <c r="AU174" s="178" t="s">
        <v>86</v>
      </c>
      <c r="AY174" s="16" t="s">
        <v>145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6" t="s">
        <v>84</v>
      </c>
      <c r="BK174" s="179">
        <f>ROUND(I174*H174,2)</f>
        <v>0</v>
      </c>
      <c r="BL174" s="16" t="s">
        <v>262</v>
      </c>
      <c r="BM174" s="178" t="s">
        <v>321</v>
      </c>
    </row>
    <row r="175" s="2" customFormat="1" ht="16.5" customHeight="1">
      <c r="A175" s="35"/>
      <c r="B175" s="166"/>
      <c r="C175" s="196" t="s">
        <v>93</v>
      </c>
      <c r="D175" s="196" t="s">
        <v>267</v>
      </c>
      <c r="E175" s="197" t="s">
        <v>322</v>
      </c>
      <c r="F175" s="198" t="s">
        <v>323</v>
      </c>
      <c r="G175" s="199" t="s">
        <v>189</v>
      </c>
      <c r="H175" s="200">
        <v>5.2999999999999998</v>
      </c>
      <c r="I175" s="201"/>
      <c r="J175" s="202">
        <f>ROUND(I175*H175,2)</f>
        <v>0</v>
      </c>
      <c r="K175" s="198" t="s">
        <v>166</v>
      </c>
      <c r="L175" s="203"/>
      <c r="M175" s="204" t="s">
        <v>1</v>
      </c>
      <c r="N175" s="205" t="s">
        <v>41</v>
      </c>
      <c r="O175" s="74"/>
      <c r="P175" s="176">
        <f>O175*H175</f>
        <v>0</v>
      </c>
      <c r="Q175" s="176">
        <v>0.0126</v>
      </c>
      <c r="R175" s="176">
        <f>Q175*H175</f>
        <v>0.066779999999999992</v>
      </c>
      <c r="S175" s="176">
        <v>0</v>
      </c>
      <c r="T175" s="17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78" t="s">
        <v>270</v>
      </c>
      <c r="AT175" s="178" t="s">
        <v>267</v>
      </c>
      <c r="AU175" s="178" t="s">
        <v>86</v>
      </c>
      <c r="AY175" s="16" t="s">
        <v>145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6" t="s">
        <v>84</v>
      </c>
      <c r="BK175" s="179">
        <f>ROUND(I175*H175,2)</f>
        <v>0</v>
      </c>
      <c r="BL175" s="16" t="s">
        <v>262</v>
      </c>
      <c r="BM175" s="178" t="s">
        <v>324</v>
      </c>
    </row>
    <row r="176" s="13" customFormat="1">
      <c r="A176" s="13"/>
      <c r="B176" s="187"/>
      <c r="C176" s="13"/>
      <c r="D176" s="188" t="s">
        <v>197</v>
      </c>
      <c r="E176" s="13"/>
      <c r="F176" s="190" t="s">
        <v>325</v>
      </c>
      <c r="G176" s="13"/>
      <c r="H176" s="191">
        <v>5.2999999999999998</v>
      </c>
      <c r="I176" s="192"/>
      <c r="J176" s="13"/>
      <c r="K176" s="13"/>
      <c r="L176" s="187"/>
      <c r="M176" s="193"/>
      <c r="N176" s="194"/>
      <c r="O176" s="194"/>
      <c r="P176" s="194"/>
      <c r="Q176" s="194"/>
      <c r="R176" s="194"/>
      <c r="S176" s="194"/>
      <c r="T176" s="19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9" t="s">
        <v>197</v>
      </c>
      <c r="AU176" s="189" t="s">
        <v>86</v>
      </c>
      <c r="AV176" s="13" t="s">
        <v>86</v>
      </c>
      <c r="AW176" s="13" t="s">
        <v>3</v>
      </c>
      <c r="AX176" s="13" t="s">
        <v>84</v>
      </c>
      <c r="AY176" s="189" t="s">
        <v>145</v>
      </c>
    </row>
    <row r="177" s="2" customFormat="1" ht="24.15" customHeight="1">
      <c r="A177" s="35"/>
      <c r="B177" s="166"/>
      <c r="C177" s="167" t="s">
        <v>326</v>
      </c>
      <c r="D177" s="167" t="s">
        <v>146</v>
      </c>
      <c r="E177" s="168" t="s">
        <v>327</v>
      </c>
      <c r="F177" s="169" t="s">
        <v>328</v>
      </c>
      <c r="G177" s="170" t="s">
        <v>189</v>
      </c>
      <c r="H177" s="171">
        <v>4.8179999999999996</v>
      </c>
      <c r="I177" s="172"/>
      <c r="J177" s="173">
        <f>ROUND(I177*H177,2)</f>
        <v>0</v>
      </c>
      <c r="K177" s="169" t="s">
        <v>166</v>
      </c>
      <c r="L177" s="36"/>
      <c r="M177" s="174" t="s">
        <v>1</v>
      </c>
      <c r="N177" s="175" t="s">
        <v>41</v>
      </c>
      <c r="O177" s="74"/>
      <c r="P177" s="176">
        <f>O177*H177</f>
        <v>0</v>
      </c>
      <c r="Q177" s="176">
        <v>0</v>
      </c>
      <c r="R177" s="176">
        <f>Q177*H177</f>
        <v>0</v>
      </c>
      <c r="S177" s="176">
        <v>0</v>
      </c>
      <c r="T177" s="17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78" t="s">
        <v>262</v>
      </c>
      <c r="AT177" s="178" t="s">
        <v>146</v>
      </c>
      <c r="AU177" s="178" t="s">
        <v>86</v>
      </c>
      <c r="AY177" s="16" t="s">
        <v>145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6" t="s">
        <v>84</v>
      </c>
      <c r="BK177" s="179">
        <f>ROUND(I177*H177,2)</f>
        <v>0</v>
      </c>
      <c r="BL177" s="16" t="s">
        <v>262</v>
      </c>
      <c r="BM177" s="178" t="s">
        <v>329</v>
      </c>
    </row>
    <row r="178" s="2" customFormat="1" ht="21.75" customHeight="1">
      <c r="A178" s="35"/>
      <c r="B178" s="166"/>
      <c r="C178" s="167" t="s">
        <v>270</v>
      </c>
      <c r="D178" s="167" t="s">
        <v>146</v>
      </c>
      <c r="E178" s="168" t="s">
        <v>330</v>
      </c>
      <c r="F178" s="169" t="s">
        <v>331</v>
      </c>
      <c r="G178" s="170" t="s">
        <v>332</v>
      </c>
      <c r="H178" s="171">
        <v>4.3799999999999999</v>
      </c>
      <c r="I178" s="172"/>
      <c r="J178" s="173">
        <f>ROUND(I178*H178,2)</f>
        <v>0</v>
      </c>
      <c r="K178" s="169" t="s">
        <v>166</v>
      </c>
      <c r="L178" s="36"/>
      <c r="M178" s="174" t="s">
        <v>1</v>
      </c>
      <c r="N178" s="175" t="s">
        <v>41</v>
      </c>
      <c r="O178" s="74"/>
      <c r="P178" s="176">
        <f>O178*H178</f>
        <v>0</v>
      </c>
      <c r="Q178" s="176">
        <v>0.00050000000000000001</v>
      </c>
      <c r="R178" s="176">
        <f>Q178*H178</f>
        <v>0.0021900000000000001</v>
      </c>
      <c r="S178" s="176">
        <v>0</v>
      </c>
      <c r="T178" s="17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78" t="s">
        <v>262</v>
      </c>
      <c r="AT178" s="178" t="s">
        <v>146</v>
      </c>
      <c r="AU178" s="178" t="s">
        <v>86</v>
      </c>
      <c r="AY178" s="16" t="s">
        <v>145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6" t="s">
        <v>84</v>
      </c>
      <c r="BK178" s="179">
        <f>ROUND(I178*H178,2)</f>
        <v>0</v>
      </c>
      <c r="BL178" s="16" t="s">
        <v>262</v>
      </c>
      <c r="BM178" s="178" t="s">
        <v>333</v>
      </c>
    </row>
    <row r="179" s="13" customFormat="1">
      <c r="A179" s="13"/>
      <c r="B179" s="187"/>
      <c r="C179" s="13"/>
      <c r="D179" s="188" t="s">
        <v>197</v>
      </c>
      <c r="E179" s="189" t="s">
        <v>1</v>
      </c>
      <c r="F179" s="190" t="s">
        <v>334</v>
      </c>
      <c r="G179" s="13"/>
      <c r="H179" s="191">
        <v>4.3799999999999999</v>
      </c>
      <c r="I179" s="192"/>
      <c r="J179" s="13"/>
      <c r="K179" s="13"/>
      <c r="L179" s="187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197</v>
      </c>
      <c r="AU179" s="189" t="s">
        <v>86</v>
      </c>
      <c r="AV179" s="13" t="s">
        <v>86</v>
      </c>
      <c r="AW179" s="13" t="s">
        <v>32</v>
      </c>
      <c r="AX179" s="13" t="s">
        <v>84</v>
      </c>
      <c r="AY179" s="189" t="s">
        <v>145</v>
      </c>
    </row>
    <row r="180" s="2" customFormat="1" ht="16.5" customHeight="1">
      <c r="A180" s="35"/>
      <c r="B180" s="166"/>
      <c r="C180" s="167" t="s">
        <v>335</v>
      </c>
      <c r="D180" s="167" t="s">
        <v>146</v>
      </c>
      <c r="E180" s="168" t="s">
        <v>336</v>
      </c>
      <c r="F180" s="169" t="s">
        <v>337</v>
      </c>
      <c r="G180" s="170" t="s">
        <v>332</v>
      </c>
      <c r="H180" s="171">
        <v>4.3899999999999997</v>
      </c>
      <c r="I180" s="172"/>
      <c r="J180" s="173">
        <f>ROUND(I180*H180,2)</f>
        <v>0</v>
      </c>
      <c r="K180" s="169" t="s">
        <v>166</v>
      </c>
      <c r="L180" s="36"/>
      <c r="M180" s="174" t="s">
        <v>1</v>
      </c>
      <c r="N180" s="175" t="s">
        <v>41</v>
      </c>
      <c r="O180" s="74"/>
      <c r="P180" s="176">
        <f>O180*H180</f>
        <v>0</v>
      </c>
      <c r="Q180" s="176">
        <v>3.0000000000000001E-05</v>
      </c>
      <c r="R180" s="176">
        <f>Q180*H180</f>
        <v>0.0001317</v>
      </c>
      <c r="S180" s="176">
        <v>0</v>
      </c>
      <c r="T180" s="17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8" t="s">
        <v>262</v>
      </c>
      <c r="AT180" s="178" t="s">
        <v>146</v>
      </c>
      <c r="AU180" s="178" t="s">
        <v>86</v>
      </c>
      <c r="AY180" s="16" t="s">
        <v>145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6" t="s">
        <v>84</v>
      </c>
      <c r="BK180" s="179">
        <f>ROUND(I180*H180,2)</f>
        <v>0</v>
      </c>
      <c r="BL180" s="16" t="s">
        <v>262</v>
      </c>
      <c r="BM180" s="178" t="s">
        <v>338</v>
      </c>
    </row>
    <row r="181" s="13" customFormat="1">
      <c r="A181" s="13"/>
      <c r="B181" s="187"/>
      <c r="C181" s="13"/>
      <c r="D181" s="188" t="s">
        <v>197</v>
      </c>
      <c r="E181" s="189" t="s">
        <v>1</v>
      </c>
      <c r="F181" s="190" t="s">
        <v>339</v>
      </c>
      <c r="G181" s="13"/>
      <c r="H181" s="191">
        <v>4.3899999999999997</v>
      </c>
      <c r="I181" s="192"/>
      <c r="J181" s="13"/>
      <c r="K181" s="13"/>
      <c r="L181" s="187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9" t="s">
        <v>197</v>
      </c>
      <c r="AU181" s="189" t="s">
        <v>86</v>
      </c>
      <c r="AV181" s="13" t="s">
        <v>86</v>
      </c>
      <c r="AW181" s="13" t="s">
        <v>32</v>
      </c>
      <c r="AX181" s="13" t="s">
        <v>84</v>
      </c>
      <c r="AY181" s="189" t="s">
        <v>145</v>
      </c>
    </row>
    <row r="182" s="2" customFormat="1" ht="24.15" customHeight="1">
      <c r="A182" s="35"/>
      <c r="B182" s="166"/>
      <c r="C182" s="167" t="s">
        <v>340</v>
      </c>
      <c r="D182" s="167" t="s">
        <v>146</v>
      </c>
      <c r="E182" s="168" t="s">
        <v>341</v>
      </c>
      <c r="F182" s="169" t="s">
        <v>342</v>
      </c>
      <c r="G182" s="170" t="s">
        <v>309</v>
      </c>
      <c r="H182" s="206"/>
      <c r="I182" s="172"/>
      <c r="J182" s="173">
        <f>ROUND(I182*H182,2)</f>
        <v>0</v>
      </c>
      <c r="K182" s="169" t="s">
        <v>166</v>
      </c>
      <c r="L182" s="36"/>
      <c r="M182" s="174" t="s">
        <v>1</v>
      </c>
      <c r="N182" s="175" t="s">
        <v>41</v>
      </c>
      <c r="O182" s="74"/>
      <c r="P182" s="176">
        <f>O182*H182</f>
        <v>0</v>
      </c>
      <c r="Q182" s="176">
        <v>0</v>
      </c>
      <c r="R182" s="176">
        <f>Q182*H182</f>
        <v>0</v>
      </c>
      <c r="S182" s="176">
        <v>0</v>
      </c>
      <c r="T182" s="17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78" t="s">
        <v>262</v>
      </c>
      <c r="AT182" s="178" t="s">
        <v>146</v>
      </c>
      <c r="AU182" s="178" t="s">
        <v>86</v>
      </c>
      <c r="AY182" s="16" t="s">
        <v>145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6" t="s">
        <v>84</v>
      </c>
      <c r="BK182" s="179">
        <f>ROUND(I182*H182,2)</f>
        <v>0</v>
      </c>
      <c r="BL182" s="16" t="s">
        <v>262</v>
      </c>
      <c r="BM182" s="178" t="s">
        <v>343</v>
      </c>
    </row>
    <row r="183" s="12" customFormat="1" ht="22.8" customHeight="1">
      <c r="A183" s="12"/>
      <c r="B183" s="155"/>
      <c r="C183" s="12"/>
      <c r="D183" s="156" t="s">
        <v>75</v>
      </c>
      <c r="E183" s="180" t="s">
        <v>344</v>
      </c>
      <c r="F183" s="180" t="s">
        <v>345</v>
      </c>
      <c r="G183" s="12"/>
      <c r="H183" s="12"/>
      <c r="I183" s="158"/>
      <c r="J183" s="181">
        <f>BK183</f>
        <v>0</v>
      </c>
      <c r="K183" s="12"/>
      <c r="L183" s="155"/>
      <c r="M183" s="160"/>
      <c r="N183" s="161"/>
      <c r="O183" s="161"/>
      <c r="P183" s="162">
        <f>SUM(P184:P195)</f>
        <v>0</v>
      </c>
      <c r="Q183" s="161"/>
      <c r="R183" s="162">
        <f>SUM(R184:R195)</f>
        <v>0.44899873000000007</v>
      </c>
      <c r="S183" s="161"/>
      <c r="T183" s="163">
        <f>SUM(T184:T195)</f>
        <v>0.092645670000000013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56" t="s">
        <v>86</v>
      </c>
      <c r="AT183" s="164" t="s">
        <v>75</v>
      </c>
      <c r="AU183" s="164" t="s">
        <v>84</v>
      </c>
      <c r="AY183" s="156" t="s">
        <v>145</v>
      </c>
      <c r="BK183" s="165">
        <f>SUM(BK184:BK195)</f>
        <v>0</v>
      </c>
    </row>
    <row r="184" s="2" customFormat="1" ht="21.75" customHeight="1">
      <c r="A184" s="35"/>
      <c r="B184" s="166"/>
      <c r="C184" s="167" t="s">
        <v>346</v>
      </c>
      <c r="D184" s="167" t="s">
        <v>146</v>
      </c>
      <c r="E184" s="168" t="s">
        <v>347</v>
      </c>
      <c r="F184" s="169" t="s">
        <v>348</v>
      </c>
      <c r="G184" s="170" t="s">
        <v>189</v>
      </c>
      <c r="H184" s="171">
        <v>298.85700000000003</v>
      </c>
      <c r="I184" s="172"/>
      <c r="J184" s="173">
        <f>ROUND(I184*H184,2)</f>
        <v>0</v>
      </c>
      <c r="K184" s="169" t="s">
        <v>166</v>
      </c>
      <c r="L184" s="36"/>
      <c r="M184" s="174" t="s">
        <v>1</v>
      </c>
      <c r="N184" s="175" t="s">
        <v>41</v>
      </c>
      <c r="O184" s="74"/>
      <c r="P184" s="176">
        <f>O184*H184</f>
        <v>0</v>
      </c>
      <c r="Q184" s="176">
        <v>0.001</v>
      </c>
      <c r="R184" s="176">
        <f>Q184*H184</f>
        <v>0.29885700000000004</v>
      </c>
      <c r="S184" s="176">
        <v>0.00031</v>
      </c>
      <c r="T184" s="177">
        <f>S184*H184</f>
        <v>0.092645670000000013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78" t="s">
        <v>262</v>
      </c>
      <c r="AT184" s="178" t="s">
        <v>146</v>
      </c>
      <c r="AU184" s="178" t="s">
        <v>86</v>
      </c>
      <c r="AY184" s="16" t="s">
        <v>145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6" t="s">
        <v>84</v>
      </c>
      <c r="BK184" s="179">
        <f>ROUND(I184*H184,2)</f>
        <v>0</v>
      </c>
      <c r="BL184" s="16" t="s">
        <v>262</v>
      </c>
      <c r="BM184" s="178" t="s">
        <v>349</v>
      </c>
    </row>
    <row r="185" s="13" customFormat="1">
      <c r="A185" s="13"/>
      <c r="B185" s="187"/>
      <c r="C185" s="13"/>
      <c r="D185" s="188" t="s">
        <v>197</v>
      </c>
      <c r="E185" s="189" t="s">
        <v>1</v>
      </c>
      <c r="F185" s="190" t="s">
        <v>350</v>
      </c>
      <c r="G185" s="13"/>
      <c r="H185" s="191">
        <v>70.510000000000005</v>
      </c>
      <c r="I185" s="192"/>
      <c r="J185" s="13"/>
      <c r="K185" s="13"/>
      <c r="L185" s="187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9" t="s">
        <v>197</v>
      </c>
      <c r="AU185" s="189" t="s">
        <v>86</v>
      </c>
      <c r="AV185" s="13" t="s">
        <v>86</v>
      </c>
      <c r="AW185" s="13" t="s">
        <v>32</v>
      </c>
      <c r="AX185" s="13" t="s">
        <v>76</v>
      </c>
      <c r="AY185" s="189" t="s">
        <v>145</v>
      </c>
    </row>
    <row r="186" s="13" customFormat="1">
      <c r="A186" s="13"/>
      <c r="B186" s="187"/>
      <c r="C186" s="13"/>
      <c r="D186" s="188" t="s">
        <v>197</v>
      </c>
      <c r="E186" s="189" t="s">
        <v>1</v>
      </c>
      <c r="F186" s="190" t="s">
        <v>198</v>
      </c>
      <c r="G186" s="13"/>
      <c r="H186" s="191">
        <v>82.906000000000006</v>
      </c>
      <c r="I186" s="192"/>
      <c r="J186" s="13"/>
      <c r="K186" s="13"/>
      <c r="L186" s="187"/>
      <c r="M186" s="193"/>
      <c r="N186" s="194"/>
      <c r="O186" s="194"/>
      <c r="P186" s="194"/>
      <c r="Q186" s="194"/>
      <c r="R186" s="194"/>
      <c r="S186" s="194"/>
      <c r="T186" s="19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9" t="s">
        <v>197</v>
      </c>
      <c r="AU186" s="189" t="s">
        <v>86</v>
      </c>
      <c r="AV186" s="13" t="s">
        <v>86</v>
      </c>
      <c r="AW186" s="13" t="s">
        <v>32</v>
      </c>
      <c r="AX186" s="13" t="s">
        <v>76</v>
      </c>
      <c r="AY186" s="189" t="s">
        <v>145</v>
      </c>
    </row>
    <row r="187" s="13" customFormat="1">
      <c r="A187" s="13"/>
      <c r="B187" s="187"/>
      <c r="C187" s="13"/>
      <c r="D187" s="188" t="s">
        <v>197</v>
      </c>
      <c r="E187" s="189" t="s">
        <v>1</v>
      </c>
      <c r="F187" s="190" t="s">
        <v>199</v>
      </c>
      <c r="G187" s="13"/>
      <c r="H187" s="191">
        <v>53.664000000000001</v>
      </c>
      <c r="I187" s="192"/>
      <c r="J187" s="13"/>
      <c r="K187" s="13"/>
      <c r="L187" s="187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197</v>
      </c>
      <c r="AU187" s="189" t="s">
        <v>86</v>
      </c>
      <c r="AV187" s="13" t="s">
        <v>86</v>
      </c>
      <c r="AW187" s="13" t="s">
        <v>32</v>
      </c>
      <c r="AX187" s="13" t="s">
        <v>76</v>
      </c>
      <c r="AY187" s="189" t="s">
        <v>145</v>
      </c>
    </row>
    <row r="188" s="13" customFormat="1">
      <c r="A188" s="13"/>
      <c r="B188" s="187"/>
      <c r="C188" s="13"/>
      <c r="D188" s="188" t="s">
        <v>197</v>
      </c>
      <c r="E188" s="189" t="s">
        <v>1</v>
      </c>
      <c r="F188" s="190" t="s">
        <v>200</v>
      </c>
      <c r="G188" s="13"/>
      <c r="H188" s="191">
        <v>17.585999999999999</v>
      </c>
      <c r="I188" s="192"/>
      <c r="J188" s="13"/>
      <c r="K188" s="13"/>
      <c r="L188" s="187"/>
      <c r="M188" s="193"/>
      <c r="N188" s="194"/>
      <c r="O188" s="194"/>
      <c r="P188" s="194"/>
      <c r="Q188" s="194"/>
      <c r="R188" s="194"/>
      <c r="S188" s="194"/>
      <c r="T188" s="19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9" t="s">
        <v>197</v>
      </c>
      <c r="AU188" s="189" t="s">
        <v>86</v>
      </c>
      <c r="AV188" s="13" t="s">
        <v>86</v>
      </c>
      <c r="AW188" s="13" t="s">
        <v>32</v>
      </c>
      <c r="AX188" s="13" t="s">
        <v>76</v>
      </c>
      <c r="AY188" s="189" t="s">
        <v>145</v>
      </c>
    </row>
    <row r="189" s="13" customFormat="1">
      <c r="A189" s="13"/>
      <c r="B189" s="187"/>
      <c r="C189" s="13"/>
      <c r="D189" s="188" t="s">
        <v>197</v>
      </c>
      <c r="E189" s="189" t="s">
        <v>1</v>
      </c>
      <c r="F189" s="190" t="s">
        <v>201</v>
      </c>
      <c r="G189" s="13"/>
      <c r="H189" s="191">
        <v>29.751999999999999</v>
      </c>
      <c r="I189" s="192"/>
      <c r="J189" s="13"/>
      <c r="K189" s="13"/>
      <c r="L189" s="187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9" t="s">
        <v>197</v>
      </c>
      <c r="AU189" s="189" t="s">
        <v>86</v>
      </c>
      <c r="AV189" s="13" t="s">
        <v>86</v>
      </c>
      <c r="AW189" s="13" t="s">
        <v>32</v>
      </c>
      <c r="AX189" s="13" t="s">
        <v>76</v>
      </c>
      <c r="AY189" s="189" t="s">
        <v>145</v>
      </c>
    </row>
    <row r="190" s="13" customFormat="1">
      <c r="A190" s="13"/>
      <c r="B190" s="187"/>
      <c r="C190" s="13"/>
      <c r="D190" s="188" t="s">
        <v>197</v>
      </c>
      <c r="E190" s="189" t="s">
        <v>1</v>
      </c>
      <c r="F190" s="190" t="s">
        <v>202</v>
      </c>
      <c r="G190" s="13"/>
      <c r="H190" s="191">
        <v>44.439</v>
      </c>
      <c r="I190" s="192"/>
      <c r="J190" s="13"/>
      <c r="K190" s="13"/>
      <c r="L190" s="187"/>
      <c r="M190" s="193"/>
      <c r="N190" s="194"/>
      <c r="O190" s="194"/>
      <c r="P190" s="194"/>
      <c r="Q190" s="194"/>
      <c r="R190" s="194"/>
      <c r="S190" s="194"/>
      <c r="T190" s="19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9" t="s">
        <v>197</v>
      </c>
      <c r="AU190" s="189" t="s">
        <v>86</v>
      </c>
      <c r="AV190" s="13" t="s">
        <v>86</v>
      </c>
      <c r="AW190" s="13" t="s">
        <v>32</v>
      </c>
      <c r="AX190" s="13" t="s">
        <v>76</v>
      </c>
      <c r="AY190" s="189" t="s">
        <v>145</v>
      </c>
    </row>
    <row r="191" s="2" customFormat="1" ht="16.5" customHeight="1">
      <c r="A191" s="35"/>
      <c r="B191" s="166"/>
      <c r="C191" s="167" t="s">
        <v>351</v>
      </c>
      <c r="D191" s="167" t="s">
        <v>146</v>
      </c>
      <c r="E191" s="168" t="s">
        <v>352</v>
      </c>
      <c r="F191" s="169" t="s">
        <v>353</v>
      </c>
      <c r="G191" s="170" t="s">
        <v>189</v>
      </c>
      <c r="H191" s="171">
        <v>70.510000000000005</v>
      </c>
      <c r="I191" s="172"/>
      <c r="J191" s="173">
        <f>ROUND(I191*H191,2)</f>
        <v>0</v>
      </c>
      <c r="K191" s="169" t="s">
        <v>166</v>
      </c>
      <c r="L191" s="36"/>
      <c r="M191" s="174" t="s">
        <v>1</v>
      </c>
      <c r="N191" s="175" t="s">
        <v>41</v>
      </c>
      <c r="O191" s="74"/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8" t="s">
        <v>262</v>
      </c>
      <c r="AT191" s="178" t="s">
        <v>146</v>
      </c>
      <c r="AU191" s="178" t="s">
        <v>86</v>
      </c>
      <c r="AY191" s="16" t="s">
        <v>145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6" t="s">
        <v>84</v>
      </c>
      <c r="BK191" s="179">
        <f>ROUND(I191*H191,2)</f>
        <v>0</v>
      </c>
      <c r="BL191" s="16" t="s">
        <v>262</v>
      </c>
      <c r="BM191" s="178" t="s">
        <v>354</v>
      </c>
    </row>
    <row r="192" s="2" customFormat="1" ht="16.5" customHeight="1">
      <c r="A192" s="35"/>
      <c r="B192" s="166"/>
      <c r="C192" s="196" t="s">
        <v>355</v>
      </c>
      <c r="D192" s="196" t="s">
        <v>267</v>
      </c>
      <c r="E192" s="197" t="s">
        <v>356</v>
      </c>
      <c r="F192" s="198" t="s">
        <v>357</v>
      </c>
      <c r="G192" s="199" t="s">
        <v>189</v>
      </c>
      <c r="H192" s="200">
        <v>74.036000000000001</v>
      </c>
      <c r="I192" s="201"/>
      <c r="J192" s="202">
        <f>ROUND(I192*H192,2)</f>
        <v>0</v>
      </c>
      <c r="K192" s="198" t="s">
        <v>166</v>
      </c>
      <c r="L192" s="203"/>
      <c r="M192" s="204" t="s">
        <v>1</v>
      </c>
      <c r="N192" s="205" t="s">
        <v>41</v>
      </c>
      <c r="O192" s="74"/>
      <c r="P192" s="176">
        <f>O192*H192</f>
        <v>0</v>
      </c>
      <c r="Q192" s="176">
        <v>5.0000000000000002E-05</v>
      </c>
      <c r="R192" s="176">
        <f>Q192*H192</f>
        <v>0.0037018000000000003</v>
      </c>
      <c r="S192" s="176">
        <v>0</v>
      </c>
      <c r="T192" s="17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78" t="s">
        <v>270</v>
      </c>
      <c r="AT192" s="178" t="s">
        <v>267</v>
      </c>
      <c r="AU192" s="178" t="s">
        <v>86</v>
      </c>
      <c r="AY192" s="16" t="s">
        <v>145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16" t="s">
        <v>84</v>
      </c>
      <c r="BK192" s="179">
        <f>ROUND(I192*H192,2)</f>
        <v>0</v>
      </c>
      <c r="BL192" s="16" t="s">
        <v>262</v>
      </c>
      <c r="BM192" s="178" t="s">
        <v>358</v>
      </c>
    </row>
    <row r="193" s="13" customFormat="1">
      <c r="A193" s="13"/>
      <c r="B193" s="187"/>
      <c r="C193" s="13"/>
      <c r="D193" s="188" t="s">
        <v>197</v>
      </c>
      <c r="E193" s="13"/>
      <c r="F193" s="190" t="s">
        <v>359</v>
      </c>
      <c r="G193" s="13"/>
      <c r="H193" s="191">
        <v>74.036000000000001</v>
      </c>
      <c r="I193" s="192"/>
      <c r="J193" s="13"/>
      <c r="K193" s="13"/>
      <c r="L193" s="187"/>
      <c r="M193" s="193"/>
      <c r="N193" s="194"/>
      <c r="O193" s="194"/>
      <c r="P193" s="194"/>
      <c r="Q193" s="194"/>
      <c r="R193" s="194"/>
      <c r="S193" s="194"/>
      <c r="T193" s="19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9" t="s">
        <v>197</v>
      </c>
      <c r="AU193" s="189" t="s">
        <v>86</v>
      </c>
      <c r="AV193" s="13" t="s">
        <v>86</v>
      </c>
      <c r="AW193" s="13" t="s">
        <v>3</v>
      </c>
      <c r="AX193" s="13" t="s">
        <v>84</v>
      </c>
      <c r="AY193" s="189" t="s">
        <v>145</v>
      </c>
    </row>
    <row r="194" s="2" customFormat="1" ht="24.15" customHeight="1">
      <c r="A194" s="35"/>
      <c r="B194" s="166"/>
      <c r="C194" s="167" t="s">
        <v>360</v>
      </c>
      <c r="D194" s="167" t="s">
        <v>146</v>
      </c>
      <c r="E194" s="168" t="s">
        <v>361</v>
      </c>
      <c r="F194" s="169" t="s">
        <v>362</v>
      </c>
      <c r="G194" s="170" t="s">
        <v>189</v>
      </c>
      <c r="H194" s="171">
        <v>298.85700000000003</v>
      </c>
      <c r="I194" s="172"/>
      <c r="J194" s="173">
        <f>ROUND(I194*H194,2)</f>
        <v>0</v>
      </c>
      <c r="K194" s="169" t="s">
        <v>166</v>
      </c>
      <c r="L194" s="36"/>
      <c r="M194" s="174" t="s">
        <v>1</v>
      </c>
      <c r="N194" s="175" t="s">
        <v>41</v>
      </c>
      <c r="O194" s="74"/>
      <c r="P194" s="176">
        <f>O194*H194</f>
        <v>0</v>
      </c>
      <c r="Q194" s="176">
        <v>0.00020000000000000001</v>
      </c>
      <c r="R194" s="176">
        <f>Q194*H194</f>
        <v>0.059771400000000009</v>
      </c>
      <c r="S194" s="176">
        <v>0</v>
      </c>
      <c r="T194" s="17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8" t="s">
        <v>262</v>
      </c>
      <c r="AT194" s="178" t="s">
        <v>146</v>
      </c>
      <c r="AU194" s="178" t="s">
        <v>86</v>
      </c>
      <c r="AY194" s="16" t="s">
        <v>145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6" t="s">
        <v>84</v>
      </c>
      <c r="BK194" s="179">
        <f>ROUND(I194*H194,2)</f>
        <v>0</v>
      </c>
      <c r="BL194" s="16" t="s">
        <v>262</v>
      </c>
      <c r="BM194" s="178" t="s">
        <v>363</v>
      </c>
    </row>
    <row r="195" s="2" customFormat="1" ht="24.15" customHeight="1">
      <c r="A195" s="35"/>
      <c r="B195" s="166"/>
      <c r="C195" s="167" t="s">
        <v>364</v>
      </c>
      <c r="D195" s="167" t="s">
        <v>146</v>
      </c>
      <c r="E195" s="168" t="s">
        <v>365</v>
      </c>
      <c r="F195" s="169" t="s">
        <v>366</v>
      </c>
      <c r="G195" s="170" t="s">
        <v>189</v>
      </c>
      <c r="H195" s="171">
        <v>298.85700000000003</v>
      </c>
      <c r="I195" s="172"/>
      <c r="J195" s="173">
        <f>ROUND(I195*H195,2)</f>
        <v>0</v>
      </c>
      <c r="K195" s="169" t="s">
        <v>166</v>
      </c>
      <c r="L195" s="36"/>
      <c r="M195" s="182" t="s">
        <v>1</v>
      </c>
      <c r="N195" s="183" t="s">
        <v>41</v>
      </c>
      <c r="O195" s="184"/>
      <c r="P195" s="185">
        <f>O195*H195</f>
        <v>0</v>
      </c>
      <c r="Q195" s="185">
        <v>0.00029</v>
      </c>
      <c r="R195" s="185">
        <f>Q195*H195</f>
        <v>0.086668530000000008</v>
      </c>
      <c r="S195" s="185">
        <v>0</v>
      </c>
      <c r="T195" s="18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8" t="s">
        <v>262</v>
      </c>
      <c r="AT195" s="178" t="s">
        <v>146</v>
      </c>
      <c r="AU195" s="178" t="s">
        <v>86</v>
      </c>
      <c r="AY195" s="16" t="s">
        <v>145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6" t="s">
        <v>84</v>
      </c>
      <c r="BK195" s="179">
        <f>ROUND(I195*H195,2)</f>
        <v>0</v>
      </c>
      <c r="BL195" s="16" t="s">
        <v>262</v>
      </c>
      <c r="BM195" s="178" t="s">
        <v>367</v>
      </c>
    </row>
    <row r="196" s="2" customFormat="1" ht="6.96" customHeight="1">
      <c r="A196" s="35"/>
      <c r="B196" s="57"/>
      <c r="C196" s="58"/>
      <c r="D196" s="58"/>
      <c r="E196" s="58"/>
      <c r="F196" s="58"/>
      <c r="G196" s="58"/>
      <c r="H196" s="58"/>
      <c r="I196" s="58"/>
      <c r="J196" s="58"/>
      <c r="K196" s="58"/>
      <c r="L196" s="36"/>
      <c r="M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</row>
  </sheetData>
  <autoFilter ref="C124:K19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368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ROUND((SUM(BE130:BE368)),  2)</f>
        <v>0</v>
      </c>
      <c r="G33" s="35"/>
      <c r="H33" s="35"/>
      <c r="I33" s="125">
        <v>0.20999999999999999</v>
      </c>
      <c r="J33" s="124">
        <f>ROUND(((SUM(BE130:BE368))*I33),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ROUND((SUM(BF130:BF368)),  2)</f>
        <v>0</v>
      </c>
      <c r="G34" s="35"/>
      <c r="H34" s="35"/>
      <c r="I34" s="125">
        <v>0.14999999999999999</v>
      </c>
      <c r="J34" s="124">
        <f>ROUND(((SUM(BF130:BF368))*I34),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ROUND((SUM(BG130:BG368)),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ROUND((SUM(BH130:BH368)),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ROUND((SUM(BI130:BI368)),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20 - 1NP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J130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174</v>
      </c>
      <c r="E97" s="139"/>
      <c r="F97" s="139"/>
      <c r="G97" s="139"/>
      <c r="H97" s="139"/>
      <c r="I97" s="139"/>
      <c r="J97" s="140">
        <f>J131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175</v>
      </c>
      <c r="E98" s="143"/>
      <c r="F98" s="143"/>
      <c r="G98" s="143"/>
      <c r="H98" s="143"/>
      <c r="I98" s="143"/>
      <c r="J98" s="144">
        <f>J132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176</v>
      </c>
      <c r="E99" s="143"/>
      <c r="F99" s="143"/>
      <c r="G99" s="143"/>
      <c r="H99" s="143"/>
      <c r="I99" s="143"/>
      <c r="J99" s="144">
        <f>J158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177</v>
      </c>
      <c r="E100" s="143"/>
      <c r="F100" s="143"/>
      <c r="G100" s="143"/>
      <c r="H100" s="143"/>
      <c r="I100" s="143"/>
      <c r="J100" s="144">
        <f>J206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178</v>
      </c>
      <c r="E101" s="143"/>
      <c r="F101" s="143"/>
      <c r="G101" s="143"/>
      <c r="H101" s="143"/>
      <c r="I101" s="143"/>
      <c r="J101" s="144">
        <f>J212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179</v>
      </c>
      <c r="E102" s="139"/>
      <c r="F102" s="139"/>
      <c r="G102" s="139"/>
      <c r="H102" s="139"/>
      <c r="I102" s="139"/>
      <c r="J102" s="140">
        <f>J214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369</v>
      </c>
      <c r="E103" s="143"/>
      <c r="F103" s="143"/>
      <c r="G103" s="143"/>
      <c r="H103" s="143"/>
      <c r="I103" s="143"/>
      <c r="J103" s="144">
        <f>J215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370</v>
      </c>
      <c r="E104" s="143"/>
      <c r="F104" s="143"/>
      <c r="G104" s="143"/>
      <c r="H104" s="143"/>
      <c r="I104" s="143"/>
      <c r="J104" s="144">
        <f>J233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371</v>
      </c>
      <c r="E105" s="143"/>
      <c r="F105" s="143"/>
      <c r="G105" s="143"/>
      <c r="H105" s="143"/>
      <c r="I105" s="143"/>
      <c r="J105" s="144">
        <f>J252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180</v>
      </c>
      <c r="E106" s="143"/>
      <c r="F106" s="143"/>
      <c r="G106" s="143"/>
      <c r="H106" s="143"/>
      <c r="I106" s="143"/>
      <c r="J106" s="144">
        <f>J257</f>
        <v>0</v>
      </c>
      <c r="K106" s="10"/>
      <c r="L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372</v>
      </c>
      <c r="E107" s="143"/>
      <c r="F107" s="143"/>
      <c r="G107" s="143"/>
      <c r="H107" s="143"/>
      <c r="I107" s="143"/>
      <c r="J107" s="144">
        <f>J268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1"/>
      <c r="C108" s="10"/>
      <c r="D108" s="142" t="s">
        <v>373</v>
      </c>
      <c r="E108" s="143"/>
      <c r="F108" s="143"/>
      <c r="G108" s="143"/>
      <c r="H108" s="143"/>
      <c r="I108" s="143"/>
      <c r="J108" s="144">
        <f>J277</f>
        <v>0</v>
      </c>
      <c r="K108" s="10"/>
      <c r="L108" s="14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1"/>
      <c r="C109" s="10"/>
      <c r="D109" s="142" t="s">
        <v>181</v>
      </c>
      <c r="E109" s="143"/>
      <c r="F109" s="143"/>
      <c r="G109" s="143"/>
      <c r="H109" s="143"/>
      <c r="I109" s="143"/>
      <c r="J109" s="144">
        <f>J300</f>
        <v>0</v>
      </c>
      <c r="K109" s="10"/>
      <c r="L109" s="14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1"/>
      <c r="C110" s="10"/>
      <c r="D110" s="142" t="s">
        <v>182</v>
      </c>
      <c r="E110" s="143"/>
      <c r="F110" s="143"/>
      <c r="G110" s="143"/>
      <c r="H110" s="143"/>
      <c r="I110" s="143"/>
      <c r="J110" s="144">
        <f>J332</f>
        <v>0</v>
      </c>
      <c r="K110" s="10"/>
      <c r="L110" s="14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129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16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5"/>
      <c r="D120" s="35"/>
      <c r="E120" s="118" t="str">
        <f>E7</f>
        <v>Rekonstrukce a půdní vestavba ZUŠ Luby</v>
      </c>
      <c r="F120" s="29"/>
      <c r="G120" s="29"/>
      <c r="H120" s="29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118</v>
      </c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5"/>
      <c r="D122" s="35"/>
      <c r="E122" s="64" t="str">
        <f>E9</f>
        <v>20 - 1NP</v>
      </c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5"/>
      <c r="E124" s="35"/>
      <c r="F124" s="24" t="str">
        <f>F12</f>
        <v>Luby</v>
      </c>
      <c r="G124" s="35"/>
      <c r="H124" s="35"/>
      <c r="I124" s="29" t="s">
        <v>22</v>
      </c>
      <c r="J124" s="66" t="str">
        <f>IF(J12="","",J12)</f>
        <v>28. 12. 2022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5"/>
      <c r="E126" s="35"/>
      <c r="F126" s="24" t="str">
        <f>E15</f>
        <v>Město Luby</v>
      </c>
      <c r="G126" s="35"/>
      <c r="H126" s="35"/>
      <c r="I126" s="29" t="s">
        <v>30</v>
      </c>
      <c r="J126" s="33" t="str">
        <f>E21</f>
        <v>Nováček J.</v>
      </c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28</v>
      </c>
      <c r="D127" s="35"/>
      <c r="E127" s="35"/>
      <c r="F127" s="24" t="str">
        <f>IF(E18="","",E18)</f>
        <v>Vyplň údaj</v>
      </c>
      <c r="G127" s="35"/>
      <c r="H127" s="35"/>
      <c r="I127" s="29" t="s">
        <v>33</v>
      </c>
      <c r="J127" s="33" t="str">
        <f>E24</f>
        <v>Milan Hájek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45"/>
      <c r="B129" s="146"/>
      <c r="C129" s="147" t="s">
        <v>130</v>
      </c>
      <c r="D129" s="148" t="s">
        <v>61</v>
      </c>
      <c r="E129" s="148" t="s">
        <v>57</v>
      </c>
      <c r="F129" s="148" t="s">
        <v>58</v>
      </c>
      <c r="G129" s="148" t="s">
        <v>131</v>
      </c>
      <c r="H129" s="148" t="s">
        <v>132</v>
      </c>
      <c r="I129" s="148" t="s">
        <v>133</v>
      </c>
      <c r="J129" s="148" t="s">
        <v>122</v>
      </c>
      <c r="K129" s="149" t="s">
        <v>134</v>
      </c>
      <c r="L129" s="150"/>
      <c r="M129" s="83" t="s">
        <v>1</v>
      </c>
      <c r="N129" s="84" t="s">
        <v>40</v>
      </c>
      <c r="O129" s="84" t="s">
        <v>135</v>
      </c>
      <c r="P129" s="84" t="s">
        <v>136</v>
      </c>
      <c r="Q129" s="84" t="s">
        <v>137</v>
      </c>
      <c r="R129" s="84" t="s">
        <v>138</v>
      </c>
      <c r="S129" s="84" t="s">
        <v>139</v>
      </c>
      <c r="T129" s="85" t="s">
        <v>140</v>
      </c>
      <c r="U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</row>
    <row r="130" s="2" customFormat="1" ht="22.8" customHeight="1">
      <c r="A130" s="35"/>
      <c r="B130" s="36"/>
      <c r="C130" s="90" t="s">
        <v>141</v>
      </c>
      <c r="D130" s="35"/>
      <c r="E130" s="35"/>
      <c r="F130" s="35"/>
      <c r="G130" s="35"/>
      <c r="H130" s="35"/>
      <c r="I130" s="35"/>
      <c r="J130" s="151">
        <f>BK130</f>
        <v>0</v>
      </c>
      <c r="K130" s="35"/>
      <c r="L130" s="36"/>
      <c r="M130" s="86"/>
      <c r="N130" s="70"/>
      <c r="O130" s="87"/>
      <c r="P130" s="152">
        <f>P131+P214</f>
        <v>0</v>
      </c>
      <c r="Q130" s="87"/>
      <c r="R130" s="152">
        <f>R131+R214</f>
        <v>12.132058050000001</v>
      </c>
      <c r="S130" s="87"/>
      <c r="T130" s="153">
        <f>T131+T214</f>
        <v>8.3599011900000004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6" t="s">
        <v>75</v>
      </c>
      <c r="AU130" s="16" t="s">
        <v>124</v>
      </c>
      <c r="BK130" s="154">
        <f>BK131+BK214</f>
        <v>0</v>
      </c>
    </row>
    <row r="131" s="12" customFormat="1" ht="25.92" customHeight="1">
      <c r="A131" s="12"/>
      <c r="B131" s="155"/>
      <c r="C131" s="12"/>
      <c r="D131" s="156" t="s">
        <v>75</v>
      </c>
      <c r="E131" s="157" t="s">
        <v>183</v>
      </c>
      <c r="F131" s="157" t="s">
        <v>184</v>
      </c>
      <c r="G131" s="12"/>
      <c r="H131" s="12"/>
      <c r="I131" s="158"/>
      <c r="J131" s="159">
        <f>BK131</f>
        <v>0</v>
      </c>
      <c r="K131" s="12"/>
      <c r="L131" s="155"/>
      <c r="M131" s="160"/>
      <c r="N131" s="161"/>
      <c r="O131" s="161"/>
      <c r="P131" s="162">
        <f>P132+P158+P206+P212</f>
        <v>0</v>
      </c>
      <c r="Q131" s="161"/>
      <c r="R131" s="162">
        <f>R132+R158+R206+R212</f>
        <v>5.8846352000000008</v>
      </c>
      <c r="S131" s="161"/>
      <c r="T131" s="163">
        <f>T132+T158+T206+T212</f>
        <v>6.9281970000000008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84</v>
      </c>
      <c r="AT131" s="164" t="s">
        <v>75</v>
      </c>
      <c r="AU131" s="164" t="s">
        <v>76</v>
      </c>
      <c r="AY131" s="156" t="s">
        <v>145</v>
      </c>
      <c r="BK131" s="165">
        <f>BK132+BK158+BK206+BK212</f>
        <v>0</v>
      </c>
    </row>
    <row r="132" s="12" customFormat="1" ht="22.8" customHeight="1">
      <c r="A132" s="12"/>
      <c r="B132" s="155"/>
      <c r="C132" s="12"/>
      <c r="D132" s="156" t="s">
        <v>75</v>
      </c>
      <c r="E132" s="180" t="s">
        <v>185</v>
      </c>
      <c r="F132" s="180" t="s">
        <v>186</v>
      </c>
      <c r="G132" s="12"/>
      <c r="H132" s="12"/>
      <c r="I132" s="158"/>
      <c r="J132" s="181">
        <f>BK132</f>
        <v>0</v>
      </c>
      <c r="K132" s="12"/>
      <c r="L132" s="155"/>
      <c r="M132" s="160"/>
      <c r="N132" s="161"/>
      <c r="O132" s="161"/>
      <c r="P132" s="162">
        <f>SUM(P133:P157)</f>
        <v>0</v>
      </c>
      <c r="Q132" s="161"/>
      <c r="R132" s="162">
        <f>SUM(R133:R157)</f>
        <v>5.8287558000000006</v>
      </c>
      <c r="S132" s="161"/>
      <c r="T132" s="163">
        <f>SUM(T133:T157)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6" t="s">
        <v>84</v>
      </c>
      <c r="AT132" s="164" t="s">
        <v>75</v>
      </c>
      <c r="AU132" s="164" t="s">
        <v>84</v>
      </c>
      <c r="AY132" s="156" t="s">
        <v>145</v>
      </c>
      <c r="BK132" s="165">
        <f>SUM(BK133:BK157)</f>
        <v>0</v>
      </c>
    </row>
    <row r="133" s="2" customFormat="1" ht="24.15" customHeight="1">
      <c r="A133" s="35"/>
      <c r="B133" s="166"/>
      <c r="C133" s="167" t="s">
        <v>84</v>
      </c>
      <c r="D133" s="167" t="s">
        <v>146</v>
      </c>
      <c r="E133" s="168" t="s">
        <v>374</v>
      </c>
      <c r="F133" s="169" t="s">
        <v>375</v>
      </c>
      <c r="G133" s="170" t="s">
        <v>189</v>
      </c>
      <c r="H133" s="171">
        <v>127.19</v>
      </c>
      <c r="I133" s="172"/>
      <c r="J133" s="173">
        <f>ROUND(I133*H133,2)</f>
        <v>0</v>
      </c>
      <c r="K133" s="169" t="s">
        <v>166</v>
      </c>
      <c r="L133" s="36"/>
      <c r="M133" s="174" t="s">
        <v>1</v>
      </c>
      <c r="N133" s="175" t="s">
        <v>41</v>
      </c>
      <c r="O133" s="74"/>
      <c r="P133" s="176">
        <f>O133*H133</f>
        <v>0</v>
      </c>
      <c r="Q133" s="176">
        <v>0.0040000000000000001</v>
      </c>
      <c r="R133" s="176">
        <f>Q133*H133</f>
        <v>0.50875999999999999</v>
      </c>
      <c r="S133" s="176">
        <v>0</v>
      </c>
      <c r="T133" s="17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144</v>
      </c>
      <c r="AT133" s="178" t="s">
        <v>146</v>
      </c>
      <c r="AU133" s="178" t="s">
        <v>86</v>
      </c>
      <c r="AY133" s="16" t="s">
        <v>145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6" t="s">
        <v>84</v>
      </c>
      <c r="BK133" s="179">
        <f>ROUND(I133*H133,2)</f>
        <v>0</v>
      </c>
      <c r="BL133" s="16" t="s">
        <v>144</v>
      </c>
      <c r="BM133" s="178" t="s">
        <v>376</v>
      </c>
    </row>
    <row r="134" s="2" customFormat="1" ht="24.15" customHeight="1">
      <c r="A134" s="35"/>
      <c r="B134" s="166"/>
      <c r="C134" s="167" t="s">
        <v>86</v>
      </c>
      <c r="D134" s="167" t="s">
        <v>146</v>
      </c>
      <c r="E134" s="168" t="s">
        <v>191</v>
      </c>
      <c r="F134" s="169" t="s">
        <v>192</v>
      </c>
      <c r="G134" s="170" t="s">
        <v>189</v>
      </c>
      <c r="H134" s="171">
        <v>127.19</v>
      </c>
      <c r="I134" s="172"/>
      <c r="J134" s="173">
        <f>ROUND(I134*H134,2)</f>
        <v>0</v>
      </c>
      <c r="K134" s="169" t="s">
        <v>166</v>
      </c>
      <c r="L134" s="36"/>
      <c r="M134" s="174" t="s">
        <v>1</v>
      </c>
      <c r="N134" s="175" t="s">
        <v>41</v>
      </c>
      <c r="O134" s="74"/>
      <c r="P134" s="176">
        <f>O134*H134</f>
        <v>0</v>
      </c>
      <c r="Q134" s="176">
        <v>0.0051000000000000004</v>
      </c>
      <c r="R134" s="176">
        <f>Q134*H134</f>
        <v>0.64866900000000005</v>
      </c>
      <c r="S134" s="176">
        <v>0</v>
      </c>
      <c r="T134" s="17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8" t="s">
        <v>144</v>
      </c>
      <c r="AT134" s="178" t="s">
        <v>146</v>
      </c>
      <c r="AU134" s="178" t="s">
        <v>86</v>
      </c>
      <c r="AY134" s="16" t="s">
        <v>145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6" t="s">
        <v>84</v>
      </c>
      <c r="BK134" s="179">
        <f>ROUND(I134*H134,2)</f>
        <v>0</v>
      </c>
      <c r="BL134" s="16" t="s">
        <v>144</v>
      </c>
      <c r="BM134" s="178" t="s">
        <v>377</v>
      </c>
    </row>
    <row r="135" s="2" customFormat="1" ht="24.15" customHeight="1">
      <c r="A135" s="35"/>
      <c r="B135" s="166"/>
      <c r="C135" s="167" t="s">
        <v>162</v>
      </c>
      <c r="D135" s="167" t="s">
        <v>146</v>
      </c>
      <c r="E135" s="168" t="s">
        <v>194</v>
      </c>
      <c r="F135" s="169" t="s">
        <v>195</v>
      </c>
      <c r="G135" s="170" t="s">
        <v>189</v>
      </c>
      <c r="H135" s="171">
        <v>304.05900000000003</v>
      </c>
      <c r="I135" s="172"/>
      <c r="J135" s="173">
        <f>ROUND(I135*H135,2)</f>
        <v>0</v>
      </c>
      <c r="K135" s="169" t="s">
        <v>166</v>
      </c>
      <c r="L135" s="36"/>
      <c r="M135" s="174" t="s">
        <v>1</v>
      </c>
      <c r="N135" s="175" t="s">
        <v>41</v>
      </c>
      <c r="O135" s="74"/>
      <c r="P135" s="176">
        <f>O135*H135</f>
        <v>0</v>
      </c>
      <c r="Q135" s="176">
        <v>0.0040000000000000001</v>
      </c>
      <c r="R135" s="176">
        <f>Q135*H135</f>
        <v>1.2162360000000001</v>
      </c>
      <c r="S135" s="176">
        <v>0</v>
      </c>
      <c r="T135" s="17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8" t="s">
        <v>144</v>
      </c>
      <c r="AT135" s="178" t="s">
        <v>146</v>
      </c>
      <c r="AU135" s="178" t="s">
        <v>86</v>
      </c>
      <c r="AY135" s="16" t="s">
        <v>145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6" t="s">
        <v>84</v>
      </c>
      <c r="BK135" s="179">
        <f>ROUND(I135*H135,2)</f>
        <v>0</v>
      </c>
      <c r="BL135" s="16" t="s">
        <v>144</v>
      </c>
      <c r="BM135" s="178" t="s">
        <v>378</v>
      </c>
    </row>
    <row r="136" s="2" customFormat="1" ht="24.15" customHeight="1">
      <c r="A136" s="35"/>
      <c r="B136" s="166"/>
      <c r="C136" s="167" t="s">
        <v>144</v>
      </c>
      <c r="D136" s="167" t="s">
        <v>146</v>
      </c>
      <c r="E136" s="168" t="s">
        <v>379</v>
      </c>
      <c r="F136" s="169" t="s">
        <v>380</v>
      </c>
      <c r="G136" s="170" t="s">
        <v>189</v>
      </c>
      <c r="H136" s="171">
        <v>58.960000000000001</v>
      </c>
      <c r="I136" s="172"/>
      <c r="J136" s="173">
        <f>ROUND(I136*H136,2)</f>
        <v>0</v>
      </c>
      <c r="K136" s="169" t="s">
        <v>166</v>
      </c>
      <c r="L136" s="36"/>
      <c r="M136" s="174" t="s">
        <v>1</v>
      </c>
      <c r="N136" s="175" t="s">
        <v>41</v>
      </c>
      <c r="O136" s="74"/>
      <c r="P136" s="176">
        <f>O136*H136</f>
        <v>0</v>
      </c>
      <c r="Q136" s="176">
        <v>0.015400000000000001</v>
      </c>
      <c r="R136" s="176">
        <f>Q136*H136</f>
        <v>0.90798400000000001</v>
      </c>
      <c r="S136" s="176">
        <v>0</v>
      </c>
      <c r="T136" s="17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144</v>
      </c>
      <c r="AT136" s="178" t="s">
        <v>146</v>
      </c>
      <c r="AU136" s="178" t="s">
        <v>86</v>
      </c>
      <c r="AY136" s="16" t="s">
        <v>145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84</v>
      </c>
      <c r="BK136" s="179">
        <f>ROUND(I136*H136,2)</f>
        <v>0</v>
      </c>
      <c r="BL136" s="16" t="s">
        <v>144</v>
      </c>
      <c r="BM136" s="178" t="s">
        <v>381</v>
      </c>
    </row>
    <row r="137" s="13" customFormat="1">
      <c r="A137" s="13"/>
      <c r="B137" s="187"/>
      <c r="C137" s="13"/>
      <c r="D137" s="188" t="s">
        <v>197</v>
      </c>
      <c r="E137" s="189" t="s">
        <v>1</v>
      </c>
      <c r="F137" s="190" t="s">
        <v>382</v>
      </c>
      <c r="G137" s="13"/>
      <c r="H137" s="191">
        <v>21.52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197</v>
      </c>
      <c r="AU137" s="189" t="s">
        <v>86</v>
      </c>
      <c r="AV137" s="13" t="s">
        <v>86</v>
      </c>
      <c r="AW137" s="13" t="s">
        <v>32</v>
      </c>
      <c r="AX137" s="13" t="s">
        <v>76</v>
      </c>
      <c r="AY137" s="189" t="s">
        <v>145</v>
      </c>
    </row>
    <row r="138" s="13" customFormat="1">
      <c r="A138" s="13"/>
      <c r="B138" s="187"/>
      <c r="C138" s="13"/>
      <c r="D138" s="188" t="s">
        <v>197</v>
      </c>
      <c r="E138" s="189" t="s">
        <v>1</v>
      </c>
      <c r="F138" s="190" t="s">
        <v>383</v>
      </c>
      <c r="G138" s="13"/>
      <c r="H138" s="191">
        <v>-1.8</v>
      </c>
      <c r="I138" s="192"/>
      <c r="J138" s="13"/>
      <c r="K138" s="13"/>
      <c r="L138" s="187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9" t="s">
        <v>197</v>
      </c>
      <c r="AU138" s="189" t="s">
        <v>86</v>
      </c>
      <c r="AV138" s="13" t="s">
        <v>86</v>
      </c>
      <c r="AW138" s="13" t="s">
        <v>32</v>
      </c>
      <c r="AX138" s="13" t="s">
        <v>76</v>
      </c>
      <c r="AY138" s="189" t="s">
        <v>145</v>
      </c>
    </row>
    <row r="139" s="13" customFormat="1">
      <c r="A139" s="13"/>
      <c r="B139" s="187"/>
      <c r="C139" s="13"/>
      <c r="D139" s="188" t="s">
        <v>197</v>
      </c>
      <c r="E139" s="189" t="s">
        <v>1</v>
      </c>
      <c r="F139" s="190" t="s">
        <v>384</v>
      </c>
      <c r="G139" s="13"/>
      <c r="H139" s="191">
        <v>-4.7999999999999998</v>
      </c>
      <c r="I139" s="192"/>
      <c r="J139" s="13"/>
      <c r="K139" s="13"/>
      <c r="L139" s="187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197</v>
      </c>
      <c r="AU139" s="189" t="s">
        <v>86</v>
      </c>
      <c r="AV139" s="13" t="s">
        <v>86</v>
      </c>
      <c r="AW139" s="13" t="s">
        <v>32</v>
      </c>
      <c r="AX139" s="13" t="s">
        <v>76</v>
      </c>
      <c r="AY139" s="189" t="s">
        <v>145</v>
      </c>
    </row>
    <row r="140" s="13" customFormat="1">
      <c r="A140" s="13"/>
      <c r="B140" s="187"/>
      <c r="C140" s="13"/>
      <c r="D140" s="188" t="s">
        <v>197</v>
      </c>
      <c r="E140" s="189" t="s">
        <v>1</v>
      </c>
      <c r="F140" s="190" t="s">
        <v>385</v>
      </c>
      <c r="G140" s="13"/>
      <c r="H140" s="191">
        <v>7.4800000000000004</v>
      </c>
      <c r="I140" s="192"/>
      <c r="J140" s="13"/>
      <c r="K140" s="13"/>
      <c r="L140" s="187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197</v>
      </c>
      <c r="AU140" s="189" t="s">
        <v>86</v>
      </c>
      <c r="AV140" s="13" t="s">
        <v>86</v>
      </c>
      <c r="AW140" s="13" t="s">
        <v>32</v>
      </c>
      <c r="AX140" s="13" t="s">
        <v>76</v>
      </c>
      <c r="AY140" s="189" t="s">
        <v>145</v>
      </c>
    </row>
    <row r="141" s="13" customFormat="1">
      <c r="A141" s="13"/>
      <c r="B141" s="187"/>
      <c r="C141" s="13"/>
      <c r="D141" s="188" t="s">
        <v>197</v>
      </c>
      <c r="E141" s="189" t="s">
        <v>1</v>
      </c>
      <c r="F141" s="190" t="s">
        <v>386</v>
      </c>
      <c r="G141" s="13"/>
      <c r="H141" s="191">
        <v>-1.2</v>
      </c>
      <c r="I141" s="192"/>
      <c r="J141" s="13"/>
      <c r="K141" s="13"/>
      <c r="L141" s="187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197</v>
      </c>
      <c r="AU141" s="189" t="s">
        <v>86</v>
      </c>
      <c r="AV141" s="13" t="s">
        <v>86</v>
      </c>
      <c r="AW141" s="13" t="s">
        <v>32</v>
      </c>
      <c r="AX141" s="13" t="s">
        <v>76</v>
      </c>
      <c r="AY141" s="189" t="s">
        <v>145</v>
      </c>
    </row>
    <row r="142" s="13" customFormat="1">
      <c r="A142" s="13"/>
      <c r="B142" s="187"/>
      <c r="C142" s="13"/>
      <c r="D142" s="188" t="s">
        <v>197</v>
      </c>
      <c r="E142" s="189" t="s">
        <v>1</v>
      </c>
      <c r="F142" s="190" t="s">
        <v>387</v>
      </c>
      <c r="G142" s="13"/>
      <c r="H142" s="191">
        <v>8.6400000000000006</v>
      </c>
      <c r="I142" s="192"/>
      <c r="J142" s="13"/>
      <c r="K142" s="13"/>
      <c r="L142" s="187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9" t="s">
        <v>197</v>
      </c>
      <c r="AU142" s="189" t="s">
        <v>86</v>
      </c>
      <c r="AV142" s="13" t="s">
        <v>86</v>
      </c>
      <c r="AW142" s="13" t="s">
        <v>32</v>
      </c>
      <c r="AX142" s="13" t="s">
        <v>76</v>
      </c>
      <c r="AY142" s="189" t="s">
        <v>145</v>
      </c>
    </row>
    <row r="143" s="13" customFormat="1">
      <c r="A143" s="13"/>
      <c r="B143" s="187"/>
      <c r="C143" s="13"/>
      <c r="D143" s="188" t="s">
        <v>197</v>
      </c>
      <c r="E143" s="189" t="s">
        <v>1</v>
      </c>
      <c r="F143" s="190" t="s">
        <v>386</v>
      </c>
      <c r="G143" s="13"/>
      <c r="H143" s="191">
        <v>-1.2</v>
      </c>
      <c r="I143" s="192"/>
      <c r="J143" s="13"/>
      <c r="K143" s="13"/>
      <c r="L143" s="187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9" t="s">
        <v>197</v>
      </c>
      <c r="AU143" s="189" t="s">
        <v>86</v>
      </c>
      <c r="AV143" s="13" t="s">
        <v>86</v>
      </c>
      <c r="AW143" s="13" t="s">
        <v>32</v>
      </c>
      <c r="AX143" s="13" t="s">
        <v>76</v>
      </c>
      <c r="AY143" s="189" t="s">
        <v>145</v>
      </c>
    </row>
    <row r="144" s="13" customFormat="1">
      <c r="A144" s="13"/>
      <c r="B144" s="187"/>
      <c r="C144" s="13"/>
      <c r="D144" s="188" t="s">
        <v>197</v>
      </c>
      <c r="E144" s="189" t="s">
        <v>1</v>
      </c>
      <c r="F144" s="190" t="s">
        <v>388</v>
      </c>
      <c r="G144" s="13"/>
      <c r="H144" s="191">
        <v>8.3599999999999994</v>
      </c>
      <c r="I144" s="192"/>
      <c r="J144" s="13"/>
      <c r="K144" s="13"/>
      <c r="L144" s="187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9" t="s">
        <v>197</v>
      </c>
      <c r="AU144" s="189" t="s">
        <v>86</v>
      </c>
      <c r="AV144" s="13" t="s">
        <v>86</v>
      </c>
      <c r="AW144" s="13" t="s">
        <v>32</v>
      </c>
      <c r="AX144" s="13" t="s">
        <v>76</v>
      </c>
      <c r="AY144" s="189" t="s">
        <v>145</v>
      </c>
    </row>
    <row r="145" s="13" customFormat="1">
      <c r="A145" s="13"/>
      <c r="B145" s="187"/>
      <c r="C145" s="13"/>
      <c r="D145" s="188" t="s">
        <v>197</v>
      </c>
      <c r="E145" s="189" t="s">
        <v>1</v>
      </c>
      <c r="F145" s="190" t="s">
        <v>386</v>
      </c>
      <c r="G145" s="13"/>
      <c r="H145" s="191">
        <v>-1.2</v>
      </c>
      <c r="I145" s="192"/>
      <c r="J145" s="13"/>
      <c r="K145" s="13"/>
      <c r="L145" s="187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197</v>
      </c>
      <c r="AU145" s="189" t="s">
        <v>86</v>
      </c>
      <c r="AV145" s="13" t="s">
        <v>86</v>
      </c>
      <c r="AW145" s="13" t="s">
        <v>32</v>
      </c>
      <c r="AX145" s="13" t="s">
        <v>76</v>
      </c>
      <c r="AY145" s="189" t="s">
        <v>145</v>
      </c>
    </row>
    <row r="146" s="13" customFormat="1">
      <c r="A146" s="13"/>
      <c r="B146" s="187"/>
      <c r="C146" s="13"/>
      <c r="D146" s="188" t="s">
        <v>197</v>
      </c>
      <c r="E146" s="189" t="s">
        <v>1</v>
      </c>
      <c r="F146" s="190" t="s">
        <v>389</v>
      </c>
      <c r="G146" s="13"/>
      <c r="H146" s="191">
        <v>8.3599999999999994</v>
      </c>
      <c r="I146" s="192"/>
      <c r="J146" s="13"/>
      <c r="K146" s="13"/>
      <c r="L146" s="187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9" t="s">
        <v>197</v>
      </c>
      <c r="AU146" s="189" t="s">
        <v>86</v>
      </c>
      <c r="AV146" s="13" t="s">
        <v>86</v>
      </c>
      <c r="AW146" s="13" t="s">
        <v>32</v>
      </c>
      <c r="AX146" s="13" t="s">
        <v>76</v>
      </c>
      <c r="AY146" s="189" t="s">
        <v>145</v>
      </c>
    </row>
    <row r="147" s="13" customFormat="1">
      <c r="A147" s="13"/>
      <c r="B147" s="187"/>
      <c r="C147" s="13"/>
      <c r="D147" s="188" t="s">
        <v>197</v>
      </c>
      <c r="E147" s="189" t="s">
        <v>1</v>
      </c>
      <c r="F147" s="190" t="s">
        <v>386</v>
      </c>
      <c r="G147" s="13"/>
      <c r="H147" s="191">
        <v>-1.2</v>
      </c>
      <c r="I147" s="192"/>
      <c r="J147" s="13"/>
      <c r="K147" s="13"/>
      <c r="L147" s="187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197</v>
      </c>
      <c r="AU147" s="189" t="s">
        <v>86</v>
      </c>
      <c r="AV147" s="13" t="s">
        <v>86</v>
      </c>
      <c r="AW147" s="13" t="s">
        <v>32</v>
      </c>
      <c r="AX147" s="13" t="s">
        <v>76</v>
      </c>
      <c r="AY147" s="189" t="s">
        <v>145</v>
      </c>
    </row>
    <row r="148" s="13" customFormat="1">
      <c r="A148" s="13"/>
      <c r="B148" s="187"/>
      <c r="C148" s="13"/>
      <c r="D148" s="188" t="s">
        <v>197</v>
      </c>
      <c r="E148" s="189" t="s">
        <v>1</v>
      </c>
      <c r="F148" s="190" t="s">
        <v>390</v>
      </c>
      <c r="G148" s="13"/>
      <c r="H148" s="191">
        <v>17.399999999999999</v>
      </c>
      <c r="I148" s="192"/>
      <c r="J148" s="13"/>
      <c r="K148" s="13"/>
      <c r="L148" s="187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9" t="s">
        <v>197</v>
      </c>
      <c r="AU148" s="189" t="s">
        <v>86</v>
      </c>
      <c r="AV148" s="13" t="s">
        <v>86</v>
      </c>
      <c r="AW148" s="13" t="s">
        <v>32</v>
      </c>
      <c r="AX148" s="13" t="s">
        <v>76</v>
      </c>
      <c r="AY148" s="189" t="s">
        <v>145</v>
      </c>
    </row>
    <row r="149" s="13" customFormat="1">
      <c r="A149" s="13"/>
      <c r="B149" s="187"/>
      <c r="C149" s="13"/>
      <c r="D149" s="188" t="s">
        <v>197</v>
      </c>
      <c r="E149" s="189" t="s">
        <v>1</v>
      </c>
      <c r="F149" s="190" t="s">
        <v>391</v>
      </c>
      <c r="G149" s="13"/>
      <c r="H149" s="191">
        <v>-1.3999999999999999</v>
      </c>
      <c r="I149" s="192"/>
      <c r="J149" s="13"/>
      <c r="K149" s="13"/>
      <c r="L149" s="187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197</v>
      </c>
      <c r="AU149" s="189" t="s">
        <v>86</v>
      </c>
      <c r="AV149" s="13" t="s">
        <v>86</v>
      </c>
      <c r="AW149" s="13" t="s">
        <v>32</v>
      </c>
      <c r="AX149" s="13" t="s">
        <v>76</v>
      </c>
      <c r="AY149" s="189" t="s">
        <v>145</v>
      </c>
    </row>
    <row r="150" s="2" customFormat="1" ht="24.15" customHeight="1">
      <c r="A150" s="35"/>
      <c r="B150" s="166"/>
      <c r="C150" s="167" t="s">
        <v>159</v>
      </c>
      <c r="D150" s="167" t="s">
        <v>146</v>
      </c>
      <c r="E150" s="168" t="s">
        <v>203</v>
      </c>
      <c r="F150" s="169" t="s">
        <v>204</v>
      </c>
      <c r="G150" s="170" t="s">
        <v>189</v>
      </c>
      <c r="H150" s="171">
        <v>304.05900000000003</v>
      </c>
      <c r="I150" s="172"/>
      <c r="J150" s="173">
        <f>ROUND(I150*H150,2)</f>
        <v>0</v>
      </c>
      <c r="K150" s="169" t="s">
        <v>166</v>
      </c>
      <c r="L150" s="36"/>
      <c r="M150" s="174" t="s">
        <v>1</v>
      </c>
      <c r="N150" s="175" t="s">
        <v>41</v>
      </c>
      <c r="O150" s="74"/>
      <c r="P150" s="176">
        <f>O150*H150</f>
        <v>0</v>
      </c>
      <c r="Q150" s="176">
        <v>0.0051999999999999998</v>
      </c>
      <c r="R150" s="176">
        <f>Q150*H150</f>
        <v>1.5811068000000002</v>
      </c>
      <c r="S150" s="176">
        <v>0</v>
      </c>
      <c r="T150" s="17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8" t="s">
        <v>144</v>
      </c>
      <c r="AT150" s="178" t="s">
        <v>146</v>
      </c>
      <c r="AU150" s="178" t="s">
        <v>86</v>
      </c>
      <c r="AY150" s="16" t="s">
        <v>145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6" t="s">
        <v>84</v>
      </c>
      <c r="BK150" s="179">
        <f>ROUND(I150*H150,2)</f>
        <v>0</v>
      </c>
      <c r="BL150" s="16" t="s">
        <v>144</v>
      </c>
      <c r="BM150" s="178" t="s">
        <v>392</v>
      </c>
    </row>
    <row r="151" s="2" customFormat="1" ht="24.15" customHeight="1">
      <c r="A151" s="35"/>
      <c r="B151" s="166"/>
      <c r="C151" s="167" t="s">
        <v>185</v>
      </c>
      <c r="D151" s="167" t="s">
        <v>146</v>
      </c>
      <c r="E151" s="168" t="s">
        <v>206</v>
      </c>
      <c r="F151" s="169" t="s">
        <v>207</v>
      </c>
      <c r="G151" s="170" t="s">
        <v>189</v>
      </c>
      <c r="H151" s="171">
        <v>27.884</v>
      </c>
      <c r="I151" s="172"/>
      <c r="J151" s="173">
        <f>ROUND(I151*H151,2)</f>
        <v>0</v>
      </c>
      <c r="K151" s="169" t="s">
        <v>166</v>
      </c>
      <c r="L151" s="36"/>
      <c r="M151" s="174" t="s">
        <v>1</v>
      </c>
      <c r="N151" s="175" t="s">
        <v>41</v>
      </c>
      <c r="O151" s="74"/>
      <c r="P151" s="176">
        <f>O151*H151</f>
        <v>0</v>
      </c>
      <c r="Q151" s="176">
        <v>0</v>
      </c>
      <c r="R151" s="176">
        <f>Q151*H151</f>
        <v>0</v>
      </c>
      <c r="S151" s="176">
        <v>0</v>
      </c>
      <c r="T151" s="17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8" t="s">
        <v>144</v>
      </c>
      <c r="AT151" s="178" t="s">
        <v>146</v>
      </c>
      <c r="AU151" s="178" t="s">
        <v>86</v>
      </c>
      <c r="AY151" s="16" t="s">
        <v>145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6" t="s">
        <v>84</v>
      </c>
      <c r="BK151" s="179">
        <f>ROUND(I151*H151,2)</f>
        <v>0</v>
      </c>
      <c r="BL151" s="16" t="s">
        <v>144</v>
      </c>
      <c r="BM151" s="178" t="s">
        <v>393</v>
      </c>
    </row>
    <row r="152" s="13" customFormat="1">
      <c r="A152" s="13"/>
      <c r="B152" s="187"/>
      <c r="C152" s="13"/>
      <c r="D152" s="188" t="s">
        <v>197</v>
      </c>
      <c r="E152" s="189" t="s">
        <v>1</v>
      </c>
      <c r="F152" s="190" t="s">
        <v>394</v>
      </c>
      <c r="G152" s="13"/>
      <c r="H152" s="191">
        <v>22.834</v>
      </c>
      <c r="I152" s="192"/>
      <c r="J152" s="13"/>
      <c r="K152" s="13"/>
      <c r="L152" s="187"/>
      <c r="M152" s="193"/>
      <c r="N152" s="194"/>
      <c r="O152" s="194"/>
      <c r="P152" s="194"/>
      <c r="Q152" s="194"/>
      <c r="R152" s="194"/>
      <c r="S152" s="194"/>
      <c r="T152" s="19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9" t="s">
        <v>197</v>
      </c>
      <c r="AU152" s="189" t="s">
        <v>86</v>
      </c>
      <c r="AV152" s="13" t="s">
        <v>86</v>
      </c>
      <c r="AW152" s="13" t="s">
        <v>32</v>
      </c>
      <c r="AX152" s="13" t="s">
        <v>76</v>
      </c>
      <c r="AY152" s="189" t="s">
        <v>145</v>
      </c>
    </row>
    <row r="153" s="13" customFormat="1">
      <c r="A153" s="13"/>
      <c r="B153" s="187"/>
      <c r="C153" s="13"/>
      <c r="D153" s="188" t="s">
        <v>197</v>
      </c>
      <c r="E153" s="189" t="s">
        <v>1</v>
      </c>
      <c r="F153" s="190" t="s">
        <v>395</v>
      </c>
      <c r="G153" s="13"/>
      <c r="H153" s="191">
        <v>4.54</v>
      </c>
      <c r="I153" s="192"/>
      <c r="J153" s="13"/>
      <c r="K153" s="13"/>
      <c r="L153" s="187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197</v>
      </c>
      <c r="AU153" s="189" t="s">
        <v>86</v>
      </c>
      <c r="AV153" s="13" t="s">
        <v>86</v>
      </c>
      <c r="AW153" s="13" t="s">
        <v>32</v>
      </c>
      <c r="AX153" s="13" t="s">
        <v>76</v>
      </c>
      <c r="AY153" s="189" t="s">
        <v>145</v>
      </c>
    </row>
    <row r="154" s="13" customFormat="1">
      <c r="A154" s="13"/>
      <c r="B154" s="187"/>
      <c r="C154" s="13"/>
      <c r="D154" s="188" t="s">
        <v>197</v>
      </c>
      <c r="E154" s="189" t="s">
        <v>1</v>
      </c>
      <c r="F154" s="190" t="s">
        <v>396</v>
      </c>
      <c r="G154" s="13"/>
      <c r="H154" s="191">
        <v>0.51000000000000001</v>
      </c>
      <c r="I154" s="192"/>
      <c r="J154" s="13"/>
      <c r="K154" s="13"/>
      <c r="L154" s="187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9" t="s">
        <v>197</v>
      </c>
      <c r="AU154" s="189" t="s">
        <v>86</v>
      </c>
      <c r="AV154" s="13" t="s">
        <v>86</v>
      </c>
      <c r="AW154" s="13" t="s">
        <v>32</v>
      </c>
      <c r="AX154" s="13" t="s">
        <v>76</v>
      </c>
      <c r="AY154" s="189" t="s">
        <v>145</v>
      </c>
    </row>
    <row r="155" s="2" customFormat="1" ht="16.5" customHeight="1">
      <c r="A155" s="35"/>
      <c r="B155" s="166"/>
      <c r="C155" s="167" t="s">
        <v>218</v>
      </c>
      <c r="D155" s="167" t="s">
        <v>146</v>
      </c>
      <c r="E155" s="168" t="s">
        <v>397</v>
      </c>
      <c r="F155" s="169" t="s">
        <v>398</v>
      </c>
      <c r="G155" s="170" t="s">
        <v>399</v>
      </c>
      <c r="H155" s="171">
        <v>2.2999999999999998</v>
      </c>
      <c r="I155" s="172"/>
      <c r="J155" s="173">
        <f>ROUND(I155*H155,2)</f>
        <v>0</v>
      </c>
      <c r="K155" s="169" t="s">
        <v>166</v>
      </c>
      <c r="L155" s="36"/>
      <c r="M155" s="174" t="s">
        <v>1</v>
      </c>
      <c r="N155" s="175" t="s">
        <v>41</v>
      </c>
      <c r="O155" s="74"/>
      <c r="P155" s="176">
        <f>O155*H155</f>
        <v>0</v>
      </c>
      <c r="Q155" s="176">
        <v>0.41999999999999998</v>
      </c>
      <c r="R155" s="176">
        <f>Q155*H155</f>
        <v>0.96599999999999986</v>
      </c>
      <c r="S155" s="176">
        <v>0</v>
      </c>
      <c r="T155" s="17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8" t="s">
        <v>144</v>
      </c>
      <c r="AT155" s="178" t="s">
        <v>146</v>
      </c>
      <c r="AU155" s="178" t="s">
        <v>86</v>
      </c>
      <c r="AY155" s="16" t="s">
        <v>145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6" t="s">
        <v>84</v>
      </c>
      <c r="BK155" s="179">
        <f>ROUND(I155*H155,2)</f>
        <v>0</v>
      </c>
      <c r="BL155" s="16" t="s">
        <v>144</v>
      </c>
      <c r="BM155" s="178" t="s">
        <v>400</v>
      </c>
    </row>
    <row r="156" s="13" customFormat="1">
      <c r="A156" s="13"/>
      <c r="B156" s="187"/>
      <c r="C156" s="13"/>
      <c r="D156" s="188" t="s">
        <v>197</v>
      </c>
      <c r="E156" s="189" t="s">
        <v>1</v>
      </c>
      <c r="F156" s="190" t="s">
        <v>401</v>
      </c>
      <c r="G156" s="13"/>
      <c r="H156" s="191">
        <v>1.0249999999999999</v>
      </c>
      <c r="I156" s="192"/>
      <c r="J156" s="13"/>
      <c r="K156" s="13"/>
      <c r="L156" s="187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197</v>
      </c>
      <c r="AU156" s="189" t="s">
        <v>86</v>
      </c>
      <c r="AV156" s="13" t="s">
        <v>86</v>
      </c>
      <c r="AW156" s="13" t="s">
        <v>32</v>
      </c>
      <c r="AX156" s="13" t="s">
        <v>76</v>
      </c>
      <c r="AY156" s="189" t="s">
        <v>145</v>
      </c>
    </row>
    <row r="157" s="13" customFormat="1">
      <c r="A157" s="13"/>
      <c r="B157" s="187"/>
      <c r="C157" s="13"/>
      <c r="D157" s="188" t="s">
        <v>197</v>
      </c>
      <c r="E157" s="189" t="s">
        <v>1</v>
      </c>
      <c r="F157" s="190" t="s">
        <v>402</v>
      </c>
      <c r="G157" s="13"/>
      <c r="H157" s="191">
        <v>1.2749999999999999</v>
      </c>
      <c r="I157" s="192"/>
      <c r="J157" s="13"/>
      <c r="K157" s="13"/>
      <c r="L157" s="187"/>
      <c r="M157" s="193"/>
      <c r="N157" s="194"/>
      <c r="O157" s="194"/>
      <c r="P157" s="194"/>
      <c r="Q157" s="194"/>
      <c r="R157" s="194"/>
      <c r="S157" s="194"/>
      <c r="T157" s="19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9" t="s">
        <v>197</v>
      </c>
      <c r="AU157" s="189" t="s">
        <v>86</v>
      </c>
      <c r="AV157" s="13" t="s">
        <v>86</v>
      </c>
      <c r="AW157" s="13" t="s">
        <v>32</v>
      </c>
      <c r="AX157" s="13" t="s">
        <v>76</v>
      </c>
      <c r="AY157" s="189" t="s">
        <v>145</v>
      </c>
    </row>
    <row r="158" s="12" customFormat="1" ht="22.8" customHeight="1">
      <c r="A158" s="12"/>
      <c r="B158" s="155"/>
      <c r="C158" s="12"/>
      <c r="D158" s="156" t="s">
        <v>75</v>
      </c>
      <c r="E158" s="180" t="s">
        <v>213</v>
      </c>
      <c r="F158" s="180" t="s">
        <v>214</v>
      </c>
      <c r="G158" s="12"/>
      <c r="H158" s="12"/>
      <c r="I158" s="158"/>
      <c r="J158" s="181">
        <f>BK158</f>
        <v>0</v>
      </c>
      <c r="K158" s="12"/>
      <c r="L158" s="155"/>
      <c r="M158" s="160"/>
      <c r="N158" s="161"/>
      <c r="O158" s="161"/>
      <c r="P158" s="162">
        <f>SUM(P159:P205)</f>
        <v>0</v>
      </c>
      <c r="Q158" s="161"/>
      <c r="R158" s="162">
        <f>SUM(R159:R205)</f>
        <v>0.055879399999999996</v>
      </c>
      <c r="S158" s="161"/>
      <c r="T158" s="163">
        <f>SUM(T159:T205)</f>
        <v>6.9281970000000008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84</v>
      </c>
      <c r="AT158" s="164" t="s">
        <v>75</v>
      </c>
      <c r="AU158" s="164" t="s">
        <v>84</v>
      </c>
      <c r="AY158" s="156" t="s">
        <v>145</v>
      </c>
      <c r="BK158" s="165">
        <f>SUM(BK159:BK205)</f>
        <v>0</v>
      </c>
    </row>
    <row r="159" s="2" customFormat="1" ht="33" customHeight="1">
      <c r="A159" s="35"/>
      <c r="B159" s="166"/>
      <c r="C159" s="167" t="s">
        <v>222</v>
      </c>
      <c r="D159" s="167" t="s">
        <v>146</v>
      </c>
      <c r="E159" s="168" t="s">
        <v>215</v>
      </c>
      <c r="F159" s="169" t="s">
        <v>216</v>
      </c>
      <c r="G159" s="170" t="s">
        <v>189</v>
      </c>
      <c r="H159" s="171">
        <v>145.72</v>
      </c>
      <c r="I159" s="172"/>
      <c r="J159" s="173">
        <f>ROUND(I159*H159,2)</f>
        <v>0</v>
      </c>
      <c r="K159" s="169" t="s">
        <v>166</v>
      </c>
      <c r="L159" s="36"/>
      <c r="M159" s="174" t="s">
        <v>1</v>
      </c>
      <c r="N159" s="175" t="s">
        <v>41</v>
      </c>
      <c r="O159" s="74"/>
      <c r="P159" s="176">
        <f>O159*H159</f>
        <v>0</v>
      </c>
      <c r="Q159" s="176">
        <v>0.00012999999999999999</v>
      </c>
      <c r="R159" s="176">
        <f>Q159*H159</f>
        <v>0.018943599999999998</v>
      </c>
      <c r="S159" s="176">
        <v>0</v>
      </c>
      <c r="T159" s="17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8" t="s">
        <v>144</v>
      </c>
      <c r="AT159" s="178" t="s">
        <v>146</v>
      </c>
      <c r="AU159" s="178" t="s">
        <v>86</v>
      </c>
      <c r="AY159" s="16" t="s">
        <v>145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6" t="s">
        <v>84</v>
      </c>
      <c r="BK159" s="179">
        <f>ROUND(I159*H159,2)</f>
        <v>0</v>
      </c>
      <c r="BL159" s="16" t="s">
        <v>144</v>
      </c>
      <c r="BM159" s="178" t="s">
        <v>403</v>
      </c>
    </row>
    <row r="160" s="2" customFormat="1" ht="24.15" customHeight="1">
      <c r="A160" s="35"/>
      <c r="B160" s="166"/>
      <c r="C160" s="167" t="s">
        <v>213</v>
      </c>
      <c r="D160" s="167" t="s">
        <v>146</v>
      </c>
      <c r="E160" s="168" t="s">
        <v>219</v>
      </c>
      <c r="F160" s="169" t="s">
        <v>220</v>
      </c>
      <c r="G160" s="170" t="s">
        <v>189</v>
      </c>
      <c r="H160" s="171">
        <v>145.72</v>
      </c>
      <c r="I160" s="172"/>
      <c r="J160" s="173">
        <f>ROUND(I160*H160,2)</f>
        <v>0</v>
      </c>
      <c r="K160" s="169" t="s">
        <v>166</v>
      </c>
      <c r="L160" s="36"/>
      <c r="M160" s="174" t="s">
        <v>1</v>
      </c>
      <c r="N160" s="175" t="s">
        <v>41</v>
      </c>
      <c r="O160" s="74"/>
      <c r="P160" s="176">
        <f>O160*H160</f>
        <v>0</v>
      </c>
      <c r="Q160" s="176">
        <v>4.0000000000000003E-05</v>
      </c>
      <c r="R160" s="176">
        <f>Q160*H160</f>
        <v>0.0058288000000000003</v>
      </c>
      <c r="S160" s="176">
        <v>0</v>
      </c>
      <c r="T160" s="17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8" t="s">
        <v>144</v>
      </c>
      <c r="AT160" s="178" t="s">
        <v>146</v>
      </c>
      <c r="AU160" s="178" t="s">
        <v>86</v>
      </c>
      <c r="AY160" s="16" t="s">
        <v>145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6" t="s">
        <v>84</v>
      </c>
      <c r="BK160" s="179">
        <f>ROUND(I160*H160,2)</f>
        <v>0</v>
      </c>
      <c r="BL160" s="16" t="s">
        <v>144</v>
      </c>
      <c r="BM160" s="178" t="s">
        <v>404</v>
      </c>
    </row>
    <row r="161" s="2" customFormat="1" ht="21.75" customHeight="1">
      <c r="A161" s="35"/>
      <c r="B161" s="166"/>
      <c r="C161" s="167" t="s">
        <v>87</v>
      </c>
      <c r="D161" s="167" t="s">
        <v>146</v>
      </c>
      <c r="E161" s="168" t="s">
        <v>405</v>
      </c>
      <c r="F161" s="169" t="s">
        <v>406</v>
      </c>
      <c r="G161" s="170" t="s">
        <v>189</v>
      </c>
      <c r="H161" s="171">
        <v>7.069</v>
      </c>
      <c r="I161" s="172"/>
      <c r="J161" s="173">
        <f>ROUND(I161*H161,2)</f>
        <v>0</v>
      </c>
      <c r="K161" s="169" t="s">
        <v>166</v>
      </c>
      <c r="L161" s="36"/>
      <c r="M161" s="174" t="s">
        <v>1</v>
      </c>
      <c r="N161" s="175" t="s">
        <v>41</v>
      </c>
      <c r="O161" s="74"/>
      <c r="P161" s="176">
        <f>O161*H161</f>
        <v>0</v>
      </c>
      <c r="Q161" s="176">
        <v>0</v>
      </c>
      <c r="R161" s="176">
        <f>Q161*H161</f>
        <v>0</v>
      </c>
      <c r="S161" s="176">
        <v>0.13100000000000001</v>
      </c>
      <c r="T161" s="177">
        <f>S161*H161</f>
        <v>0.92603900000000006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8" t="s">
        <v>144</v>
      </c>
      <c r="AT161" s="178" t="s">
        <v>146</v>
      </c>
      <c r="AU161" s="178" t="s">
        <v>86</v>
      </c>
      <c r="AY161" s="16" t="s">
        <v>145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6" t="s">
        <v>84</v>
      </c>
      <c r="BK161" s="179">
        <f>ROUND(I161*H161,2)</f>
        <v>0</v>
      </c>
      <c r="BL161" s="16" t="s">
        <v>144</v>
      </c>
      <c r="BM161" s="178" t="s">
        <v>407</v>
      </c>
    </row>
    <row r="162" s="13" customFormat="1">
      <c r="A162" s="13"/>
      <c r="B162" s="187"/>
      <c r="C162" s="13"/>
      <c r="D162" s="188" t="s">
        <v>197</v>
      </c>
      <c r="E162" s="189" t="s">
        <v>1</v>
      </c>
      <c r="F162" s="190" t="s">
        <v>408</v>
      </c>
      <c r="G162" s="13"/>
      <c r="H162" s="191">
        <v>7.069</v>
      </c>
      <c r="I162" s="192"/>
      <c r="J162" s="13"/>
      <c r="K162" s="13"/>
      <c r="L162" s="187"/>
      <c r="M162" s="193"/>
      <c r="N162" s="194"/>
      <c r="O162" s="194"/>
      <c r="P162" s="194"/>
      <c r="Q162" s="194"/>
      <c r="R162" s="194"/>
      <c r="S162" s="194"/>
      <c r="T162" s="19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9" t="s">
        <v>197</v>
      </c>
      <c r="AU162" s="189" t="s">
        <v>86</v>
      </c>
      <c r="AV162" s="13" t="s">
        <v>86</v>
      </c>
      <c r="AW162" s="13" t="s">
        <v>32</v>
      </c>
      <c r="AX162" s="13" t="s">
        <v>84</v>
      </c>
      <c r="AY162" s="189" t="s">
        <v>145</v>
      </c>
    </row>
    <row r="163" s="2" customFormat="1" ht="21.75" customHeight="1">
      <c r="A163" s="35"/>
      <c r="B163" s="166"/>
      <c r="C163" s="167" t="s">
        <v>235</v>
      </c>
      <c r="D163" s="167" t="s">
        <v>146</v>
      </c>
      <c r="E163" s="168" t="s">
        <v>409</v>
      </c>
      <c r="F163" s="169" t="s">
        <v>410</v>
      </c>
      <c r="G163" s="170" t="s">
        <v>189</v>
      </c>
      <c r="H163" s="171">
        <v>13.779999999999999</v>
      </c>
      <c r="I163" s="172"/>
      <c r="J163" s="173">
        <f>ROUND(I163*H163,2)</f>
        <v>0</v>
      </c>
      <c r="K163" s="169" t="s">
        <v>166</v>
      </c>
      <c r="L163" s="36"/>
      <c r="M163" s="174" t="s">
        <v>1</v>
      </c>
      <c r="N163" s="175" t="s">
        <v>41</v>
      </c>
      <c r="O163" s="74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8" t="s">
        <v>144</v>
      </c>
      <c r="AT163" s="178" t="s">
        <v>146</v>
      </c>
      <c r="AU163" s="178" t="s">
        <v>86</v>
      </c>
      <c r="AY163" s="16" t="s">
        <v>145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6" t="s">
        <v>84</v>
      </c>
      <c r="BK163" s="179">
        <f>ROUND(I163*H163,2)</f>
        <v>0</v>
      </c>
      <c r="BL163" s="16" t="s">
        <v>144</v>
      </c>
      <c r="BM163" s="178" t="s">
        <v>411</v>
      </c>
    </row>
    <row r="164" s="13" customFormat="1">
      <c r="A164" s="13"/>
      <c r="B164" s="187"/>
      <c r="C164" s="13"/>
      <c r="D164" s="188" t="s">
        <v>197</v>
      </c>
      <c r="E164" s="189" t="s">
        <v>1</v>
      </c>
      <c r="F164" s="190" t="s">
        <v>412</v>
      </c>
      <c r="G164" s="13"/>
      <c r="H164" s="191">
        <v>13.779999999999999</v>
      </c>
      <c r="I164" s="192"/>
      <c r="J164" s="13"/>
      <c r="K164" s="13"/>
      <c r="L164" s="187"/>
      <c r="M164" s="193"/>
      <c r="N164" s="194"/>
      <c r="O164" s="194"/>
      <c r="P164" s="194"/>
      <c r="Q164" s="194"/>
      <c r="R164" s="194"/>
      <c r="S164" s="194"/>
      <c r="T164" s="19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9" t="s">
        <v>197</v>
      </c>
      <c r="AU164" s="189" t="s">
        <v>86</v>
      </c>
      <c r="AV164" s="13" t="s">
        <v>86</v>
      </c>
      <c r="AW164" s="13" t="s">
        <v>32</v>
      </c>
      <c r="AX164" s="13" t="s">
        <v>84</v>
      </c>
      <c r="AY164" s="189" t="s">
        <v>145</v>
      </c>
    </row>
    <row r="165" s="2" customFormat="1" ht="24.15" customHeight="1">
      <c r="A165" s="35"/>
      <c r="B165" s="166"/>
      <c r="C165" s="167" t="s">
        <v>240</v>
      </c>
      <c r="D165" s="167" t="s">
        <v>146</v>
      </c>
      <c r="E165" s="168" t="s">
        <v>413</v>
      </c>
      <c r="F165" s="169" t="s">
        <v>414</v>
      </c>
      <c r="G165" s="170" t="s">
        <v>189</v>
      </c>
      <c r="H165" s="171">
        <v>13.779999999999999</v>
      </c>
      <c r="I165" s="172"/>
      <c r="J165" s="173">
        <f>ROUND(I165*H165,2)</f>
        <v>0</v>
      </c>
      <c r="K165" s="169" t="s">
        <v>166</v>
      </c>
      <c r="L165" s="36"/>
      <c r="M165" s="174" t="s">
        <v>1</v>
      </c>
      <c r="N165" s="175" t="s">
        <v>41</v>
      </c>
      <c r="O165" s="74"/>
      <c r="P165" s="176">
        <f>O165*H165</f>
        <v>0</v>
      </c>
      <c r="Q165" s="176">
        <v>0</v>
      </c>
      <c r="R165" s="176">
        <f>Q165*H165</f>
        <v>0</v>
      </c>
      <c r="S165" s="176">
        <v>0.035000000000000003</v>
      </c>
      <c r="T165" s="177">
        <f>S165*H165</f>
        <v>0.48230000000000001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8" t="s">
        <v>144</v>
      </c>
      <c r="AT165" s="178" t="s">
        <v>146</v>
      </c>
      <c r="AU165" s="178" t="s">
        <v>86</v>
      </c>
      <c r="AY165" s="16" t="s">
        <v>145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6" t="s">
        <v>84</v>
      </c>
      <c r="BK165" s="179">
        <f>ROUND(I165*H165,2)</f>
        <v>0</v>
      </c>
      <c r="BL165" s="16" t="s">
        <v>144</v>
      </c>
      <c r="BM165" s="178" t="s">
        <v>415</v>
      </c>
    </row>
    <row r="166" s="13" customFormat="1">
      <c r="A166" s="13"/>
      <c r="B166" s="187"/>
      <c r="C166" s="13"/>
      <c r="D166" s="188" t="s">
        <v>197</v>
      </c>
      <c r="E166" s="189" t="s">
        <v>1</v>
      </c>
      <c r="F166" s="190" t="s">
        <v>412</v>
      </c>
      <c r="G166" s="13"/>
      <c r="H166" s="191">
        <v>13.779999999999999</v>
      </c>
      <c r="I166" s="192"/>
      <c r="J166" s="13"/>
      <c r="K166" s="13"/>
      <c r="L166" s="187"/>
      <c r="M166" s="193"/>
      <c r="N166" s="194"/>
      <c r="O166" s="194"/>
      <c r="P166" s="194"/>
      <c r="Q166" s="194"/>
      <c r="R166" s="194"/>
      <c r="S166" s="194"/>
      <c r="T166" s="19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197</v>
      </c>
      <c r="AU166" s="189" t="s">
        <v>86</v>
      </c>
      <c r="AV166" s="13" t="s">
        <v>86</v>
      </c>
      <c r="AW166" s="13" t="s">
        <v>32</v>
      </c>
      <c r="AX166" s="13" t="s">
        <v>84</v>
      </c>
      <c r="AY166" s="189" t="s">
        <v>145</v>
      </c>
    </row>
    <row r="167" s="2" customFormat="1" ht="21.75" customHeight="1">
      <c r="A167" s="35"/>
      <c r="B167" s="166"/>
      <c r="C167" s="167" t="s">
        <v>244</v>
      </c>
      <c r="D167" s="167" t="s">
        <v>146</v>
      </c>
      <c r="E167" s="168" t="s">
        <v>223</v>
      </c>
      <c r="F167" s="169" t="s">
        <v>224</v>
      </c>
      <c r="G167" s="170" t="s">
        <v>189</v>
      </c>
      <c r="H167" s="171">
        <v>10.800000000000001</v>
      </c>
      <c r="I167" s="172"/>
      <c r="J167" s="173">
        <f>ROUND(I167*H167,2)</f>
        <v>0</v>
      </c>
      <c r="K167" s="169" t="s">
        <v>166</v>
      </c>
      <c r="L167" s="36"/>
      <c r="M167" s="174" t="s">
        <v>1</v>
      </c>
      <c r="N167" s="175" t="s">
        <v>41</v>
      </c>
      <c r="O167" s="74"/>
      <c r="P167" s="176">
        <f>O167*H167</f>
        <v>0</v>
      </c>
      <c r="Q167" s="176">
        <v>0</v>
      </c>
      <c r="R167" s="176">
        <f>Q167*H167</f>
        <v>0</v>
      </c>
      <c r="S167" s="176">
        <v>0.075999999999999998</v>
      </c>
      <c r="T167" s="177">
        <f>S167*H167</f>
        <v>0.82080000000000009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8" t="s">
        <v>144</v>
      </c>
      <c r="AT167" s="178" t="s">
        <v>146</v>
      </c>
      <c r="AU167" s="178" t="s">
        <v>86</v>
      </c>
      <c r="AY167" s="16" t="s">
        <v>145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6" t="s">
        <v>84</v>
      </c>
      <c r="BK167" s="179">
        <f>ROUND(I167*H167,2)</f>
        <v>0</v>
      </c>
      <c r="BL167" s="16" t="s">
        <v>144</v>
      </c>
      <c r="BM167" s="178" t="s">
        <v>416</v>
      </c>
    </row>
    <row r="168" s="13" customFormat="1">
      <c r="A168" s="13"/>
      <c r="B168" s="187"/>
      <c r="C168" s="13"/>
      <c r="D168" s="188" t="s">
        <v>197</v>
      </c>
      <c r="E168" s="189" t="s">
        <v>1</v>
      </c>
      <c r="F168" s="190" t="s">
        <v>417</v>
      </c>
      <c r="G168" s="13"/>
      <c r="H168" s="191">
        <v>3.2000000000000002</v>
      </c>
      <c r="I168" s="192"/>
      <c r="J168" s="13"/>
      <c r="K168" s="13"/>
      <c r="L168" s="187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9" t="s">
        <v>197</v>
      </c>
      <c r="AU168" s="189" t="s">
        <v>86</v>
      </c>
      <c r="AV168" s="13" t="s">
        <v>86</v>
      </c>
      <c r="AW168" s="13" t="s">
        <v>32</v>
      </c>
      <c r="AX168" s="13" t="s">
        <v>76</v>
      </c>
      <c r="AY168" s="189" t="s">
        <v>145</v>
      </c>
    </row>
    <row r="169" s="13" customFormat="1">
      <c r="A169" s="13"/>
      <c r="B169" s="187"/>
      <c r="C169" s="13"/>
      <c r="D169" s="188" t="s">
        <v>197</v>
      </c>
      <c r="E169" s="189" t="s">
        <v>1</v>
      </c>
      <c r="F169" s="190" t="s">
        <v>418</v>
      </c>
      <c r="G169" s="13"/>
      <c r="H169" s="191">
        <v>1.6000000000000001</v>
      </c>
      <c r="I169" s="192"/>
      <c r="J169" s="13"/>
      <c r="K169" s="13"/>
      <c r="L169" s="187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197</v>
      </c>
      <c r="AU169" s="189" t="s">
        <v>86</v>
      </c>
      <c r="AV169" s="13" t="s">
        <v>86</v>
      </c>
      <c r="AW169" s="13" t="s">
        <v>32</v>
      </c>
      <c r="AX169" s="13" t="s">
        <v>76</v>
      </c>
      <c r="AY169" s="189" t="s">
        <v>145</v>
      </c>
    </row>
    <row r="170" s="13" customFormat="1">
      <c r="A170" s="13"/>
      <c r="B170" s="187"/>
      <c r="C170" s="13"/>
      <c r="D170" s="188" t="s">
        <v>197</v>
      </c>
      <c r="E170" s="189" t="s">
        <v>1</v>
      </c>
      <c r="F170" s="190" t="s">
        <v>419</v>
      </c>
      <c r="G170" s="13"/>
      <c r="H170" s="191">
        <v>6</v>
      </c>
      <c r="I170" s="192"/>
      <c r="J170" s="13"/>
      <c r="K170" s="13"/>
      <c r="L170" s="187"/>
      <c r="M170" s="193"/>
      <c r="N170" s="194"/>
      <c r="O170" s="194"/>
      <c r="P170" s="194"/>
      <c r="Q170" s="194"/>
      <c r="R170" s="194"/>
      <c r="S170" s="194"/>
      <c r="T170" s="19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9" t="s">
        <v>197</v>
      </c>
      <c r="AU170" s="189" t="s">
        <v>86</v>
      </c>
      <c r="AV170" s="13" t="s">
        <v>86</v>
      </c>
      <c r="AW170" s="13" t="s">
        <v>32</v>
      </c>
      <c r="AX170" s="13" t="s">
        <v>76</v>
      </c>
      <c r="AY170" s="189" t="s">
        <v>145</v>
      </c>
    </row>
    <row r="171" s="2" customFormat="1" ht="33" customHeight="1">
      <c r="A171" s="35"/>
      <c r="B171" s="166"/>
      <c r="C171" s="167" t="s">
        <v>249</v>
      </c>
      <c r="D171" s="167" t="s">
        <v>146</v>
      </c>
      <c r="E171" s="168" t="s">
        <v>227</v>
      </c>
      <c r="F171" s="169" t="s">
        <v>228</v>
      </c>
      <c r="G171" s="170" t="s">
        <v>189</v>
      </c>
      <c r="H171" s="171">
        <v>127.19</v>
      </c>
      <c r="I171" s="172"/>
      <c r="J171" s="173">
        <f>ROUND(I171*H171,2)</f>
        <v>0</v>
      </c>
      <c r="K171" s="169" t="s">
        <v>166</v>
      </c>
      <c r="L171" s="36"/>
      <c r="M171" s="174" t="s">
        <v>1</v>
      </c>
      <c r="N171" s="175" t="s">
        <v>41</v>
      </c>
      <c r="O171" s="74"/>
      <c r="P171" s="176">
        <f>O171*H171</f>
        <v>0</v>
      </c>
      <c r="Q171" s="176">
        <v>0</v>
      </c>
      <c r="R171" s="176">
        <f>Q171*H171</f>
        <v>0</v>
      </c>
      <c r="S171" s="176">
        <v>0.002</v>
      </c>
      <c r="T171" s="177">
        <f>S171*H171</f>
        <v>0.25438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8" t="s">
        <v>144</v>
      </c>
      <c r="AT171" s="178" t="s">
        <v>146</v>
      </c>
      <c r="AU171" s="178" t="s">
        <v>86</v>
      </c>
      <c r="AY171" s="16" t="s">
        <v>145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6" t="s">
        <v>84</v>
      </c>
      <c r="BK171" s="179">
        <f>ROUND(I171*H171,2)</f>
        <v>0</v>
      </c>
      <c r="BL171" s="16" t="s">
        <v>144</v>
      </c>
      <c r="BM171" s="178" t="s">
        <v>420</v>
      </c>
    </row>
    <row r="172" s="2" customFormat="1" ht="33" customHeight="1">
      <c r="A172" s="35"/>
      <c r="B172" s="166"/>
      <c r="C172" s="167" t="s">
        <v>8</v>
      </c>
      <c r="D172" s="167" t="s">
        <v>146</v>
      </c>
      <c r="E172" s="168" t="s">
        <v>230</v>
      </c>
      <c r="F172" s="169" t="s">
        <v>231</v>
      </c>
      <c r="G172" s="170" t="s">
        <v>189</v>
      </c>
      <c r="H172" s="171">
        <v>304.05900000000003</v>
      </c>
      <c r="I172" s="172"/>
      <c r="J172" s="173">
        <f>ROUND(I172*H172,2)</f>
        <v>0</v>
      </c>
      <c r="K172" s="169" t="s">
        <v>166</v>
      </c>
      <c r="L172" s="36"/>
      <c r="M172" s="174" t="s">
        <v>1</v>
      </c>
      <c r="N172" s="175" t="s">
        <v>41</v>
      </c>
      <c r="O172" s="74"/>
      <c r="P172" s="176">
        <f>O172*H172</f>
        <v>0</v>
      </c>
      <c r="Q172" s="176">
        <v>0</v>
      </c>
      <c r="R172" s="176">
        <f>Q172*H172</f>
        <v>0</v>
      </c>
      <c r="S172" s="176">
        <v>0.002</v>
      </c>
      <c r="T172" s="177">
        <f>S172*H172</f>
        <v>0.60811800000000005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8" t="s">
        <v>144</v>
      </c>
      <c r="AT172" s="178" t="s">
        <v>146</v>
      </c>
      <c r="AU172" s="178" t="s">
        <v>86</v>
      </c>
      <c r="AY172" s="16" t="s">
        <v>145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6" t="s">
        <v>84</v>
      </c>
      <c r="BK172" s="179">
        <f>ROUND(I172*H172,2)</f>
        <v>0</v>
      </c>
      <c r="BL172" s="16" t="s">
        <v>144</v>
      </c>
      <c r="BM172" s="178" t="s">
        <v>421</v>
      </c>
    </row>
    <row r="173" s="13" customFormat="1">
      <c r="A173" s="13"/>
      <c r="B173" s="187"/>
      <c r="C173" s="13"/>
      <c r="D173" s="188" t="s">
        <v>197</v>
      </c>
      <c r="E173" s="189" t="s">
        <v>1</v>
      </c>
      <c r="F173" s="190" t="s">
        <v>422</v>
      </c>
      <c r="G173" s="13"/>
      <c r="H173" s="191">
        <v>103.95</v>
      </c>
      <c r="I173" s="192"/>
      <c r="J173" s="13"/>
      <c r="K173" s="13"/>
      <c r="L173" s="187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197</v>
      </c>
      <c r="AU173" s="189" t="s">
        <v>86</v>
      </c>
      <c r="AV173" s="13" t="s">
        <v>86</v>
      </c>
      <c r="AW173" s="13" t="s">
        <v>32</v>
      </c>
      <c r="AX173" s="13" t="s">
        <v>76</v>
      </c>
      <c r="AY173" s="189" t="s">
        <v>145</v>
      </c>
    </row>
    <row r="174" s="13" customFormat="1">
      <c r="A174" s="13"/>
      <c r="B174" s="187"/>
      <c r="C174" s="13"/>
      <c r="D174" s="188" t="s">
        <v>197</v>
      </c>
      <c r="E174" s="189" t="s">
        <v>1</v>
      </c>
      <c r="F174" s="190" t="s">
        <v>423</v>
      </c>
      <c r="G174" s="13"/>
      <c r="H174" s="191">
        <v>-3.5</v>
      </c>
      <c r="I174" s="192"/>
      <c r="J174" s="13"/>
      <c r="K174" s="13"/>
      <c r="L174" s="187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197</v>
      </c>
      <c r="AU174" s="189" t="s">
        <v>86</v>
      </c>
      <c r="AV174" s="13" t="s">
        <v>86</v>
      </c>
      <c r="AW174" s="13" t="s">
        <v>32</v>
      </c>
      <c r="AX174" s="13" t="s">
        <v>76</v>
      </c>
      <c r="AY174" s="189" t="s">
        <v>145</v>
      </c>
    </row>
    <row r="175" s="13" customFormat="1">
      <c r="A175" s="13"/>
      <c r="B175" s="187"/>
      <c r="C175" s="13"/>
      <c r="D175" s="188" t="s">
        <v>197</v>
      </c>
      <c r="E175" s="189" t="s">
        <v>1</v>
      </c>
      <c r="F175" s="190" t="s">
        <v>424</v>
      </c>
      <c r="G175" s="13"/>
      <c r="H175" s="191">
        <v>-2.7599999999999998</v>
      </c>
      <c r="I175" s="192"/>
      <c r="J175" s="13"/>
      <c r="K175" s="13"/>
      <c r="L175" s="187"/>
      <c r="M175" s="193"/>
      <c r="N175" s="194"/>
      <c r="O175" s="194"/>
      <c r="P175" s="194"/>
      <c r="Q175" s="194"/>
      <c r="R175" s="194"/>
      <c r="S175" s="194"/>
      <c r="T175" s="19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197</v>
      </c>
      <c r="AU175" s="189" t="s">
        <v>86</v>
      </c>
      <c r="AV175" s="13" t="s">
        <v>86</v>
      </c>
      <c r="AW175" s="13" t="s">
        <v>32</v>
      </c>
      <c r="AX175" s="13" t="s">
        <v>76</v>
      </c>
      <c r="AY175" s="189" t="s">
        <v>145</v>
      </c>
    </row>
    <row r="176" s="13" customFormat="1">
      <c r="A176" s="13"/>
      <c r="B176" s="187"/>
      <c r="C176" s="13"/>
      <c r="D176" s="188" t="s">
        <v>197</v>
      </c>
      <c r="E176" s="189" t="s">
        <v>1</v>
      </c>
      <c r="F176" s="190" t="s">
        <v>391</v>
      </c>
      <c r="G176" s="13"/>
      <c r="H176" s="191">
        <v>-1.3999999999999999</v>
      </c>
      <c r="I176" s="192"/>
      <c r="J176" s="13"/>
      <c r="K176" s="13"/>
      <c r="L176" s="187"/>
      <c r="M176" s="193"/>
      <c r="N176" s="194"/>
      <c r="O176" s="194"/>
      <c r="P176" s="194"/>
      <c r="Q176" s="194"/>
      <c r="R176" s="194"/>
      <c r="S176" s="194"/>
      <c r="T176" s="19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9" t="s">
        <v>197</v>
      </c>
      <c r="AU176" s="189" t="s">
        <v>86</v>
      </c>
      <c r="AV176" s="13" t="s">
        <v>86</v>
      </c>
      <c r="AW176" s="13" t="s">
        <v>32</v>
      </c>
      <c r="AX176" s="13" t="s">
        <v>76</v>
      </c>
      <c r="AY176" s="189" t="s">
        <v>145</v>
      </c>
    </row>
    <row r="177" s="13" customFormat="1">
      <c r="A177" s="13"/>
      <c r="B177" s="187"/>
      <c r="C177" s="13"/>
      <c r="D177" s="188" t="s">
        <v>197</v>
      </c>
      <c r="E177" s="189" t="s">
        <v>1</v>
      </c>
      <c r="F177" s="190" t="s">
        <v>425</v>
      </c>
      <c r="G177" s="13"/>
      <c r="H177" s="191">
        <v>-4.54</v>
      </c>
      <c r="I177" s="192"/>
      <c r="J177" s="13"/>
      <c r="K177" s="13"/>
      <c r="L177" s="187"/>
      <c r="M177" s="193"/>
      <c r="N177" s="194"/>
      <c r="O177" s="194"/>
      <c r="P177" s="194"/>
      <c r="Q177" s="194"/>
      <c r="R177" s="194"/>
      <c r="S177" s="194"/>
      <c r="T177" s="19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9" t="s">
        <v>197</v>
      </c>
      <c r="AU177" s="189" t="s">
        <v>86</v>
      </c>
      <c r="AV177" s="13" t="s">
        <v>86</v>
      </c>
      <c r="AW177" s="13" t="s">
        <v>32</v>
      </c>
      <c r="AX177" s="13" t="s">
        <v>76</v>
      </c>
      <c r="AY177" s="189" t="s">
        <v>145</v>
      </c>
    </row>
    <row r="178" s="13" customFormat="1">
      <c r="A178" s="13"/>
      <c r="B178" s="187"/>
      <c r="C178" s="13"/>
      <c r="D178" s="188" t="s">
        <v>197</v>
      </c>
      <c r="E178" s="189" t="s">
        <v>1</v>
      </c>
      <c r="F178" s="190" t="s">
        <v>426</v>
      </c>
      <c r="G178" s="13"/>
      <c r="H178" s="191">
        <v>98.484999999999999</v>
      </c>
      <c r="I178" s="192"/>
      <c r="J178" s="13"/>
      <c r="K178" s="13"/>
      <c r="L178" s="187"/>
      <c r="M178" s="193"/>
      <c r="N178" s="194"/>
      <c r="O178" s="194"/>
      <c r="P178" s="194"/>
      <c r="Q178" s="194"/>
      <c r="R178" s="194"/>
      <c r="S178" s="194"/>
      <c r="T178" s="19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197</v>
      </c>
      <c r="AU178" s="189" t="s">
        <v>86</v>
      </c>
      <c r="AV178" s="13" t="s">
        <v>86</v>
      </c>
      <c r="AW178" s="13" t="s">
        <v>32</v>
      </c>
      <c r="AX178" s="13" t="s">
        <v>76</v>
      </c>
      <c r="AY178" s="189" t="s">
        <v>145</v>
      </c>
    </row>
    <row r="179" s="13" customFormat="1">
      <c r="A179" s="13"/>
      <c r="B179" s="187"/>
      <c r="C179" s="13"/>
      <c r="D179" s="188" t="s">
        <v>197</v>
      </c>
      <c r="E179" s="189" t="s">
        <v>1</v>
      </c>
      <c r="F179" s="190" t="s">
        <v>427</v>
      </c>
      <c r="G179" s="13"/>
      <c r="H179" s="191">
        <v>-12.455</v>
      </c>
      <c r="I179" s="192"/>
      <c r="J179" s="13"/>
      <c r="K179" s="13"/>
      <c r="L179" s="187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197</v>
      </c>
      <c r="AU179" s="189" t="s">
        <v>86</v>
      </c>
      <c r="AV179" s="13" t="s">
        <v>86</v>
      </c>
      <c r="AW179" s="13" t="s">
        <v>32</v>
      </c>
      <c r="AX179" s="13" t="s">
        <v>76</v>
      </c>
      <c r="AY179" s="189" t="s">
        <v>145</v>
      </c>
    </row>
    <row r="180" s="13" customFormat="1">
      <c r="A180" s="13"/>
      <c r="B180" s="187"/>
      <c r="C180" s="13"/>
      <c r="D180" s="188" t="s">
        <v>197</v>
      </c>
      <c r="E180" s="189" t="s">
        <v>1</v>
      </c>
      <c r="F180" s="190" t="s">
        <v>428</v>
      </c>
      <c r="G180" s="13"/>
      <c r="H180" s="191">
        <v>73.817999999999998</v>
      </c>
      <c r="I180" s="192"/>
      <c r="J180" s="13"/>
      <c r="K180" s="13"/>
      <c r="L180" s="187"/>
      <c r="M180" s="193"/>
      <c r="N180" s="194"/>
      <c r="O180" s="194"/>
      <c r="P180" s="194"/>
      <c r="Q180" s="194"/>
      <c r="R180" s="194"/>
      <c r="S180" s="194"/>
      <c r="T180" s="19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9" t="s">
        <v>197</v>
      </c>
      <c r="AU180" s="189" t="s">
        <v>86</v>
      </c>
      <c r="AV180" s="13" t="s">
        <v>86</v>
      </c>
      <c r="AW180" s="13" t="s">
        <v>32</v>
      </c>
      <c r="AX180" s="13" t="s">
        <v>76</v>
      </c>
      <c r="AY180" s="189" t="s">
        <v>145</v>
      </c>
    </row>
    <row r="181" s="13" customFormat="1">
      <c r="A181" s="13"/>
      <c r="B181" s="187"/>
      <c r="C181" s="13"/>
      <c r="D181" s="188" t="s">
        <v>197</v>
      </c>
      <c r="E181" s="189" t="s">
        <v>1</v>
      </c>
      <c r="F181" s="190" t="s">
        <v>383</v>
      </c>
      <c r="G181" s="13"/>
      <c r="H181" s="191">
        <v>-1.8</v>
      </c>
      <c r="I181" s="192"/>
      <c r="J181" s="13"/>
      <c r="K181" s="13"/>
      <c r="L181" s="187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9" t="s">
        <v>197</v>
      </c>
      <c r="AU181" s="189" t="s">
        <v>86</v>
      </c>
      <c r="AV181" s="13" t="s">
        <v>86</v>
      </c>
      <c r="AW181" s="13" t="s">
        <v>32</v>
      </c>
      <c r="AX181" s="13" t="s">
        <v>76</v>
      </c>
      <c r="AY181" s="189" t="s">
        <v>145</v>
      </c>
    </row>
    <row r="182" s="13" customFormat="1">
      <c r="A182" s="13"/>
      <c r="B182" s="187"/>
      <c r="C182" s="13"/>
      <c r="D182" s="188" t="s">
        <v>197</v>
      </c>
      <c r="E182" s="189" t="s">
        <v>1</v>
      </c>
      <c r="F182" s="190" t="s">
        <v>429</v>
      </c>
      <c r="G182" s="13"/>
      <c r="H182" s="191">
        <v>-8.3030000000000008</v>
      </c>
      <c r="I182" s="192"/>
      <c r="J182" s="13"/>
      <c r="K182" s="13"/>
      <c r="L182" s="187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9" t="s">
        <v>197</v>
      </c>
      <c r="AU182" s="189" t="s">
        <v>86</v>
      </c>
      <c r="AV182" s="13" t="s">
        <v>86</v>
      </c>
      <c r="AW182" s="13" t="s">
        <v>32</v>
      </c>
      <c r="AX182" s="13" t="s">
        <v>76</v>
      </c>
      <c r="AY182" s="189" t="s">
        <v>145</v>
      </c>
    </row>
    <row r="183" s="13" customFormat="1">
      <c r="A183" s="13"/>
      <c r="B183" s="187"/>
      <c r="C183" s="13"/>
      <c r="D183" s="188" t="s">
        <v>197</v>
      </c>
      <c r="E183" s="189" t="s">
        <v>1</v>
      </c>
      <c r="F183" s="190" t="s">
        <v>430</v>
      </c>
      <c r="G183" s="13"/>
      <c r="H183" s="191">
        <v>33.872</v>
      </c>
      <c r="I183" s="192"/>
      <c r="J183" s="13"/>
      <c r="K183" s="13"/>
      <c r="L183" s="187"/>
      <c r="M183" s="193"/>
      <c r="N183" s="194"/>
      <c r="O183" s="194"/>
      <c r="P183" s="194"/>
      <c r="Q183" s="194"/>
      <c r="R183" s="194"/>
      <c r="S183" s="194"/>
      <c r="T183" s="19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9" t="s">
        <v>197</v>
      </c>
      <c r="AU183" s="189" t="s">
        <v>86</v>
      </c>
      <c r="AV183" s="13" t="s">
        <v>86</v>
      </c>
      <c r="AW183" s="13" t="s">
        <v>32</v>
      </c>
      <c r="AX183" s="13" t="s">
        <v>76</v>
      </c>
      <c r="AY183" s="189" t="s">
        <v>145</v>
      </c>
    </row>
    <row r="184" s="13" customFormat="1">
      <c r="A184" s="13"/>
      <c r="B184" s="187"/>
      <c r="C184" s="13"/>
      <c r="D184" s="188" t="s">
        <v>197</v>
      </c>
      <c r="E184" s="189" t="s">
        <v>1</v>
      </c>
      <c r="F184" s="190" t="s">
        <v>431</v>
      </c>
      <c r="G184" s="13"/>
      <c r="H184" s="191">
        <v>-3.6000000000000001</v>
      </c>
      <c r="I184" s="192"/>
      <c r="J184" s="13"/>
      <c r="K184" s="13"/>
      <c r="L184" s="187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9" t="s">
        <v>197</v>
      </c>
      <c r="AU184" s="189" t="s">
        <v>86</v>
      </c>
      <c r="AV184" s="13" t="s">
        <v>86</v>
      </c>
      <c r="AW184" s="13" t="s">
        <v>32</v>
      </c>
      <c r="AX184" s="13" t="s">
        <v>76</v>
      </c>
      <c r="AY184" s="189" t="s">
        <v>145</v>
      </c>
    </row>
    <row r="185" s="13" customFormat="1">
      <c r="A185" s="13"/>
      <c r="B185" s="187"/>
      <c r="C185" s="13"/>
      <c r="D185" s="188" t="s">
        <v>197</v>
      </c>
      <c r="E185" s="189" t="s">
        <v>1</v>
      </c>
      <c r="F185" s="190" t="s">
        <v>432</v>
      </c>
      <c r="G185" s="13"/>
      <c r="H185" s="191">
        <v>9.6839999999999993</v>
      </c>
      <c r="I185" s="192"/>
      <c r="J185" s="13"/>
      <c r="K185" s="13"/>
      <c r="L185" s="187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9" t="s">
        <v>197</v>
      </c>
      <c r="AU185" s="189" t="s">
        <v>86</v>
      </c>
      <c r="AV185" s="13" t="s">
        <v>86</v>
      </c>
      <c r="AW185" s="13" t="s">
        <v>32</v>
      </c>
      <c r="AX185" s="13" t="s">
        <v>76</v>
      </c>
      <c r="AY185" s="189" t="s">
        <v>145</v>
      </c>
    </row>
    <row r="186" s="13" customFormat="1">
      <c r="A186" s="13"/>
      <c r="B186" s="187"/>
      <c r="C186" s="13"/>
      <c r="D186" s="188" t="s">
        <v>197</v>
      </c>
      <c r="E186" s="189" t="s">
        <v>1</v>
      </c>
      <c r="F186" s="190" t="s">
        <v>433</v>
      </c>
      <c r="G186" s="13"/>
      <c r="H186" s="191">
        <v>3.3660000000000001</v>
      </c>
      <c r="I186" s="192"/>
      <c r="J186" s="13"/>
      <c r="K186" s="13"/>
      <c r="L186" s="187"/>
      <c r="M186" s="193"/>
      <c r="N186" s="194"/>
      <c r="O186" s="194"/>
      <c r="P186" s="194"/>
      <c r="Q186" s="194"/>
      <c r="R186" s="194"/>
      <c r="S186" s="194"/>
      <c r="T186" s="19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9" t="s">
        <v>197</v>
      </c>
      <c r="AU186" s="189" t="s">
        <v>86</v>
      </c>
      <c r="AV186" s="13" t="s">
        <v>86</v>
      </c>
      <c r="AW186" s="13" t="s">
        <v>32</v>
      </c>
      <c r="AX186" s="13" t="s">
        <v>76</v>
      </c>
      <c r="AY186" s="189" t="s">
        <v>145</v>
      </c>
    </row>
    <row r="187" s="13" customFormat="1">
      <c r="A187" s="13"/>
      <c r="B187" s="187"/>
      <c r="C187" s="13"/>
      <c r="D187" s="188" t="s">
        <v>197</v>
      </c>
      <c r="E187" s="189" t="s">
        <v>1</v>
      </c>
      <c r="F187" s="190" t="s">
        <v>434</v>
      </c>
      <c r="G187" s="13"/>
      <c r="H187" s="191">
        <v>3.8879999999999999</v>
      </c>
      <c r="I187" s="192"/>
      <c r="J187" s="13"/>
      <c r="K187" s="13"/>
      <c r="L187" s="187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197</v>
      </c>
      <c r="AU187" s="189" t="s">
        <v>86</v>
      </c>
      <c r="AV187" s="13" t="s">
        <v>86</v>
      </c>
      <c r="AW187" s="13" t="s">
        <v>32</v>
      </c>
      <c r="AX187" s="13" t="s">
        <v>76</v>
      </c>
      <c r="AY187" s="189" t="s">
        <v>145</v>
      </c>
    </row>
    <row r="188" s="13" customFormat="1">
      <c r="A188" s="13"/>
      <c r="B188" s="187"/>
      <c r="C188" s="13"/>
      <c r="D188" s="188" t="s">
        <v>197</v>
      </c>
      <c r="E188" s="189" t="s">
        <v>1</v>
      </c>
      <c r="F188" s="190" t="s">
        <v>435</v>
      </c>
      <c r="G188" s="13"/>
      <c r="H188" s="191">
        <v>3.762</v>
      </c>
      <c r="I188" s="192"/>
      <c r="J188" s="13"/>
      <c r="K188" s="13"/>
      <c r="L188" s="187"/>
      <c r="M188" s="193"/>
      <c r="N188" s="194"/>
      <c r="O188" s="194"/>
      <c r="P188" s="194"/>
      <c r="Q188" s="194"/>
      <c r="R188" s="194"/>
      <c r="S188" s="194"/>
      <c r="T188" s="19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9" t="s">
        <v>197</v>
      </c>
      <c r="AU188" s="189" t="s">
        <v>86</v>
      </c>
      <c r="AV188" s="13" t="s">
        <v>86</v>
      </c>
      <c r="AW188" s="13" t="s">
        <v>32</v>
      </c>
      <c r="AX188" s="13" t="s">
        <v>76</v>
      </c>
      <c r="AY188" s="189" t="s">
        <v>145</v>
      </c>
    </row>
    <row r="189" s="13" customFormat="1">
      <c r="A189" s="13"/>
      <c r="B189" s="187"/>
      <c r="C189" s="13"/>
      <c r="D189" s="188" t="s">
        <v>197</v>
      </c>
      <c r="E189" s="189" t="s">
        <v>1</v>
      </c>
      <c r="F189" s="190" t="s">
        <v>436</v>
      </c>
      <c r="G189" s="13"/>
      <c r="H189" s="191">
        <v>3.762</v>
      </c>
      <c r="I189" s="192"/>
      <c r="J189" s="13"/>
      <c r="K189" s="13"/>
      <c r="L189" s="187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9" t="s">
        <v>197</v>
      </c>
      <c r="AU189" s="189" t="s">
        <v>86</v>
      </c>
      <c r="AV189" s="13" t="s">
        <v>86</v>
      </c>
      <c r="AW189" s="13" t="s">
        <v>32</v>
      </c>
      <c r="AX189" s="13" t="s">
        <v>76</v>
      </c>
      <c r="AY189" s="189" t="s">
        <v>145</v>
      </c>
    </row>
    <row r="190" s="13" customFormat="1">
      <c r="A190" s="13"/>
      <c r="B190" s="187"/>
      <c r="C190" s="13"/>
      <c r="D190" s="188" t="s">
        <v>197</v>
      </c>
      <c r="E190" s="189" t="s">
        <v>1</v>
      </c>
      <c r="F190" s="190" t="s">
        <v>437</v>
      </c>
      <c r="G190" s="13"/>
      <c r="H190" s="191">
        <v>7.8300000000000001</v>
      </c>
      <c r="I190" s="192"/>
      <c r="J190" s="13"/>
      <c r="K190" s="13"/>
      <c r="L190" s="187"/>
      <c r="M190" s="193"/>
      <c r="N190" s="194"/>
      <c r="O190" s="194"/>
      <c r="P190" s="194"/>
      <c r="Q190" s="194"/>
      <c r="R190" s="194"/>
      <c r="S190" s="194"/>
      <c r="T190" s="19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9" t="s">
        <v>197</v>
      </c>
      <c r="AU190" s="189" t="s">
        <v>86</v>
      </c>
      <c r="AV190" s="13" t="s">
        <v>86</v>
      </c>
      <c r="AW190" s="13" t="s">
        <v>32</v>
      </c>
      <c r="AX190" s="13" t="s">
        <v>76</v>
      </c>
      <c r="AY190" s="189" t="s">
        <v>145</v>
      </c>
    </row>
    <row r="191" s="2" customFormat="1" ht="24.15" customHeight="1">
      <c r="A191" s="35"/>
      <c r="B191" s="166"/>
      <c r="C191" s="167" t="s">
        <v>262</v>
      </c>
      <c r="D191" s="167" t="s">
        <v>146</v>
      </c>
      <c r="E191" s="168" t="s">
        <v>438</v>
      </c>
      <c r="F191" s="169" t="s">
        <v>439</v>
      </c>
      <c r="G191" s="170" t="s">
        <v>189</v>
      </c>
      <c r="H191" s="171">
        <v>56.420000000000002</v>
      </c>
      <c r="I191" s="172"/>
      <c r="J191" s="173">
        <f>ROUND(I191*H191,2)</f>
        <v>0</v>
      </c>
      <c r="K191" s="169" t="s">
        <v>166</v>
      </c>
      <c r="L191" s="36"/>
      <c r="M191" s="174" t="s">
        <v>1</v>
      </c>
      <c r="N191" s="175" t="s">
        <v>41</v>
      </c>
      <c r="O191" s="74"/>
      <c r="P191" s="176">
        <f>O191*H191</f>
        <v>0</v>
      </c>
      <c r="Q191" s="176">
        <v>0</v>
      </c>
      <c r="R191" s="176">
        <f>Q191*H191</f>
        <v>0</v>
      </c>
      <c r="S191" s="176">
        <v>0.068000000000000005</v>
      </c>
      <c r="T191" s="177">
        <f>S191*H191</f>
        <v>3.8365600000000004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8" t="s">
        <v>144</v>
      </c>
      <c r="AT191" s="178" t="s">
        <v>146</v>
      </c>
      <c r="AU191" s="178" t="s">
        <v>86</v>
      </c>
      <c r="AY191" s="16" t="s">
        <v>145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6" t="s">
        <v>84</v>
      </c>
      <c r="BK191" s="179">
        <f>ROUND(I191*H191,2)</f>
        <v>0</v>
      </c>
      <c r="BL191" s="16" t="s">
        <v>144</v>
      </c>
      <c r="BM191" s="178" t="s">
        <v>440</v>
      </c>
    </row>
    <row r="192" s="13" customFormat="1">
      <c r="A192" s="13"/>
      <c r="B192" s="187"/>
      <c r="C192" s="13"/>
      <c r="D192" s="188" t="s">
        <v>197</v>
      </c>
      <c r="E192" s="189" t="s">
        <v>1</v>
      </c>
      <c r="F192" s="190" t="s">
        <v>382</v>
      </c>
      <c r="G192" s="13"/>
      <c r="H192" s="191">
        <v>21.52</v>
      </c>
      <c r="I192" s="192"/>
      <c r="J192" s="13"/>
      <c r="K192" s="13"/>
      <c r="L192" s="187"/>
      <c r="M192" s="193"/>
      <c r="N192" s="194"/>
      <c r="O192" s="194"/>
      <c r="P192" s="194"/>
      <c r="Q192" s="194"/>
      <c r="R192" s="194"/>
      <c r="S192" s="194"/>
      <c r="T192" s="19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9" t="s">
        <v>197</v>
      </c>
      <c r="AU192" s="189" t="s">
        <v>86</v>
      </c>
      <c r="AV192" s="13" t="s">
        <v>86</v>
      </c>
      <c r="AW192" s="13" t="s">
        <v>32</v>
      </c>
      <c r="AX192" s="13" t="s">
        <v>76</v>
      </c>
      <c r="AY192" s="189" t="s">
        <v>145</v>
      </c>
    </row>
    <row r="193" s="13" customFormat="1">
      <c r="A193" s="13"/>
      <c r="B193" s="187"/>
      <c r="C193" s="13"/>
      <c r="D193" s="188" t="s">
        <v>197</v>
      </c>
      <c r="E193" s="189" t="s">
        <v>1</v>
      </c>
      <c r="F193" s="190" t="s">
        <v>383</v>
      </c>
      <c r="G193" s="13"/>
      <c r="H193" s="191">
        <v>-1.8</v>
      </c>
      <c r="I193" s="192"/>
      <c r="J193" s="13"/>
      <c r="K193" s="13"/>
      <c r="L193" s="187"/>
      <c r="M193" s="193"/>
      <c r="N193" s="194"/>
      <c r="O193" s="194"/>
      <c r="P193" s="194"/>
      <c r="Q193" s="194"/>
      <c r="R193" s="194"/>
      <c r="S193" s="194"/>
      <c r="T193" s="19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9" t="s">
        <v>197</v>
      </c>
      <c r="AU193" s="189" t="s">
        <v>86</v>
      </c>
      <c r="AV193" s="13" t="s">
        <v>86</v>
      </c>
      <c r="AW193" s="13" t="s">
        <v>32</v>
      </c>
      <c r="AX193" s="13" t="s">
        <v>76</v>
      </c>
      <c r="AY193" s="189" t="s">
        <v>145</v>
      </c>
    </row>
    <row r="194" s="13" customFormat="1">
      <c r="A194" s="13"/>
      <c r="B194" s="187"/>
      <c r="C194" s="13"/>
      <c r="D194" s="188" t="s">
        <v>197</v>
      </c>
      <c r="E194" s="189" t="s">
        <v>1</v>
      </c>
      <c r="F194" s="190" t="s">
        <v>384</v>
      </c>
      <c r="G194" s="13"/>
      <c r="H194" s="191">
        <v>-4.7999999999999998</v>
      </c>
      <c r="I194" s="192"/>
      <c r="J194" s="13"/>
      <c r="K194" s="13"/>
      <c r="L194" s="187"/>
      <c r="M194" s="193"/>
      <c r="N194" s="194"/>
      <c r="O194" s="194"/>
      <c r="P194" s="194"/>
      <c r="Q194" s="194"/>
      <c r="R194" s="194"/>
      <c r="S194" s="194"/>
      <c r="T194" s="19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9" t="s">
        <v>197</v>
      </c>
      <c r="AU194" s="189" t="s">
        <v>86</v>
      </c>
      <c r="AV194" s="13" t="s">
        <v>86</v>
      </c>
      <c r="AW194" s="13" t="s">
        <v>32</v>
      </c>
      <c r="AX194" s="13" t="s">
        <v>76</v>
      </c>
      <c r="AY194" s="189" t="s">
        <v>145</v>
      </c>
    </row>
    <row r="195" s="13" customFormat="1">
      <c r="A195" s="13"/>
      <c r="B195" s="187"/>
      <c r="C195" s="13"/>
      <c r="D195" s="188" t="s">
        <v>197</v>
      </c>
      <c r="E195" s="189" t="s">
        <v>1</v>
      </c>
      <c r="F195" s="190" t="s">
        <v>441</v>
      </c>
      <c r="G195" s="13"/>
      <c r="H195" s="191">
        <v>3.7400000000000002</v>
      </c>
      <c r="I195" s="192"/>
      <c r="J195" s="13"/>
      <c r="K195" s="13"/>
      <c r="L195" s="187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9" t="s">
        <v>197</v>
      </c>
      <c r="AU195" s="189" t="s">
        <v>86</v>
      </c>
      <c r="AV195" s="13" t="s">
        <v>86</v>
      </c>
      <c r="AW195" s="13" t="s">
        <v>32</v>
      </c>
      <c r="AX195" s="13" t="s">
        <v>76</v>
      </c>
      <c r="AY195" s="189" t="s">
        <v>145</v>
      </c>
    </row>
    <row r="196" s="13" customFormat="1">
      <c r="A196" s="13"/>
      <c r="B196" s="187"/>
      <c r="C196" s="13"/>
      <c r="D196" s="188" t="s">
        <v>197</v>
      </c>
      <c r="E196" s="189" t="s">
        <v>1</v>
      </c>
      <c r="F196" s="190" t="s">
        <v>387</v>
      </c>
      <c r="G196" s="13"/>
      <c r="H196" s="191">
        <v>8.6400000000000006</v>
      </c>
      <c r="I196" s="192"/>
      <c r="J196" s="13"/>
      <c r="K196" s="13"/>
      <c r="L196" s="187"/>
      <c r="M196" s="193"/>
      <c r="N196" s="194"/>
      <c r="O196" s="194"/>
      <c r="P196" s="194"/>
      <c r="Q196" s="194"/>
      <c r="R196" s="194"/>
      <c r="S196" s="194"/>
      <c r="T196" s="19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9" t="s">
        <v>197</v>
      </c>
      <c r="AU196" s="189" t="s">
        <v>86</v>
      </c>
      <c r="AV196" s="13" t="s">
        <v>86</v>
      </c>
      <c r="AW196" s="13" t="s">
        <v>32</v>
      </c>
      <c r="AX196" s="13" t="s">
        <v>76</v>
      </c>
      <c r="AY196" s="189" t="s">
        <v>145</v>
      </c>
    </row>
    <row r="197" s="13" customFormat="1">
      <c r="A197" s="13"/>
      <c r="B197" s="187"/>
      <c r="C197" s="13"/>
      <c r="D197" s="188" t="s">
        <v>197</v>
      </c>
      <c r="E197" s="189" t="s">
        <v>1</v>
      </c>
      <c r="F197" s="190" t="s">
        <v>386</v>
      </c>
      <c r="G197" s="13"/>
      <c r="H197" s="191">
        <v>-1.2</v>
      </c>
      <c r="I197" s="192"/>
      <c r="J197" s="13"/>
      <c r="K197" s="13"/>
      <c r="L197" s="187"/>
      <c r="M197" s="193"/>
      <c r="N197" s="194"/>
      <c r="O197" s="194"/>
      <c r="P197" s="194"/>
      <c r="Q197" s="194"/>
      <c r="R197" s="194"/>
      <c r="S197" s="194"/>
      <c r="T197" s="19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9" t="s">
        <v>197</v>
      </c>
      <c r="AU197" s="189" t="s">
        <v>86</v>
      </c>
      <c r="AV197" s="13" t="s">
        <v>86</v>
      </c>
      <c r="AW197" s="13" t="s">
        <v>32</v>
      </c>
      <c r="AX197" s="13" t="s">
        <v>76</v>
      </c>
      <c r="AY197" s="189" t="s">
        <v>145</v>
      </c>
    </row>
    <row r="198" s="13" customFormat="1">
      <c r="A198" s="13"/>
      <c r="B198" s="187"/>
      <c r="C198" s="13"/>
      <c r="D198" s="188" t="s">
        <v>197</v>
      </c>
      <c r="E198" s="189" t="s">
        <v>1</v>
      </c>
      <c r="F198" s="190" t="s">
        <v>388</v>
      </c>
      <c r="G198" s="13"/>
      <c r="H198" s="191">
        <v>8.3599999999999994</v>
      </c>
      <c r="I198" s="192"/>
      <c r="J198" s="13"/>
      <c r="K198" s="13"/>
      <c r="L198" s="187"/>
      <c r="M198" s="193"/>
      <c r="N198" s="194"/>
      <c r="O198" s="194"/>
      <c r="P198" s="194"/>
      <c r="Q198" s="194"/>
      <c r="R198" s="194"/>
      <c r="S198" s="194"/>
      <c r="T198" s="19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9" t="s">
        <v>197</v>
      </c>
      <c r="AU198" s="189" t="s">
        <v>86</v>
      </c>
      <c r="AV198" s="13" t="s">
        <v>86</v>
      </c>
      <c r="AW198" s="13" t="s">
        <v>32</v>
      </c>
      <c r="AX198" s="13" t="s">
        <v>76</v>
      </c>
      <c r="AY198" s="189" t="s">
        <v>145</v>
      </c>
    </row>
    <row r="199" s="13" customFormat="1">
      <c r="A199" s="13"/>
      <c r="B199" s="187"/>
      <c r="C199" s="13"/>
      <c r="D199" s="188" t="s">
        <v>197</v>
      </c>
      <c r="E199" s="189" t="s">
        <v>1</v>
      </c>
      <c r="F199" s="190" t="s">
        <v>386</v>
      </c>
      <c r="G199" s="13"/>
      <c r="H199" s="191">
        <v>-1.2</v>
      </c>
      <c r="I199" s="192"/>
      <c r="J199" s="13"/>
      <c r="K199" s="13"/>
      <c r="L199" s="187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9" t="s">
        <v>197</v>
      </c>
      <c r="AU199" s="189" t="s">
        <v>86</v>
      </c>
      <c r="AV199" s="13" t="s">
        <v>86</v>
      </c>
      <c r="AW199" s="13" t="s">
        <v>32</v>
      </c>
      <c r="AX199" s="13" t="s">
        <v>76</v>
      </c>
      <c r="AY199" s="189" t="s">
        <v>145</v>
      </c>
    </row>
    <row r="200" s="13" customFormat="1">
      <c r="A200" s="13"/>
      <c r="B200" s="187"/>
      <c r="C200" s="13"/>
      <c r="D200" s="188" t="s">
        <v>197</v>
      </c>
      <c r="E200" s="189" t="s">
        <v>1</v>
      </c>
      <c r="F200" s="190" t="s">
        <v>389</v>
      </c>
      <c r="G200" s="13"/>
      <c r="H200" s="191">
        <v>8.3599999999999994</v>
      </c>
      <c r="I200" s="192"/>
      <c r="J200" s="13"/>
      <c r="K200" s="13"/>
      <c r="L200" s="187"/>
      <c r="M200" s="193"/>
      <c r="N200" s="194"/>
      <c r="O200" s="194"/>
      <c r="P200" s="194"/>
      <c r="Q200" s="194"/>
      <c r="R200" s="194"/>
      <c r="S200" s="194"/>
      <c r="T200" s="19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9" t="s">
        <v>197</v>
      </c>
      <c r="AU200" s="189" t="s">
        <v>86</v>
      </c>
      <c r="AV200" s="13" t="s">
        <v>86</v>
      </c>
      <c r="AW200" s="13" t="s">
        <v>32</v>
      </c>
      <c r="AX200" s="13" t="s">
        <v>76</v>
      </c>
      <c r="AY200" s="189" t="s">
        <v>145</v>
      </c>
    </row>
    <row r="201" s="13" customFormat="1">
      <c r="A201" s="13"/>
      <c r="B201" s="187"/>
      <c r="C201" s="13"/>
      <c r="D201" s="188" t="s">
        <v>197</v>
      </c>
      <c r="E201" s="189" t="s">
        <v>1</v>
      </c>
      <c r="F201" s="190" t="s">
        <v>386</v>
      </c>
      <c r="G201" s="13"/>
      <c r="H201" s="191">
        <v>-1.2</v>
      </c>
      <c r="I201" s="192"/>
      <c r="J201" s="13"/>
      <c r="K201" s="13"/>
      <c r="L201" s="187"/>
      <c r="M201" s="193"/>
      <c r="N201" s="194"/>
      <c r="O201" s="194"/>
      <c r="P201" s="194"/>
      <c r="Q201" s="194"/>
      <c r="R201" s="194"/>
      <c r="S201" s="194"/>
      <c r="T201" s="19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9" t="s">
        <v>197</v>
      </c>
      <c r="AU201" s="189" t="s">
        <v>86</v>
      </c>
      <c r="AV201" s="13" t="s">
        <v>86</v>
      </c>
      <c r="AW201" s="13" t="s">
        <v>32</v>
      </c>
      <c r="AX201" s="13" t="s">
        <v>76</v>
      </c>
      <c r="AY201" s="189" t="s">
        <v>145</v>
      </c>
    </row>
    <row r="202" s="13" customFormat="1">
      <c r="A202" s="13"/>
      <c r="B202" s="187"/>
      <c r="C202" s="13"/>
      <c r="D202" s="188" t="s">
        <v>197</v>
      </c>
      <c r="E202" s="189" t="s">
        <v>1</v>
      </c>
      <c r="F202" s="190" t="s">
        <v>390</v>
      </c>
      <c r="G202" s="13"/>
      <c r="H202" s="191">
        <v>17.399999999999999</v>
      </c>
      <c r="I202" s="192"/>
      <c r="J202" s="13"/>
      <c r="K202" s="13"/>
      <c r="L202" s="187"/>
      <c r="M202" s="193"/>
      <c r="N202" s="194"/>
      <c r="O202" s="194"/>
      <c r="P202" s="194"/>
      <c r="Q202" s="194"/>
      <c r="R202" s="194"/>
      <c r="S202" s="194"/>
      <c r="T202" s="19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9" t="s">
        <v>197</v>
      </c>
      <c r="AU202" s="189" t="s">
        <v>86</v>
      </c>
      <c r="AV202" s="13" t="s">
        <v>86</v>
      </c>
      <c r="AW202" s="13" t="s">
        <v>32</v>
      </c>
      <c r="AX202" s="13" t="s">
        <v>76</v>
      </c>
      <c r="AY202" s="189" t="s">
        <v>145</v>
      </c>
    </row>
    <row r="203" s="13" customFormat="1">
      <c r="A203" s="13"/>
      <c r="B203" s="187"/>
      <c r="C203" s="13"/>
      <c r="D203" s="188" t="s">
        <v>197</v>
      </c>
      <c r="E203" s="189" t="s">
        <v>1</v>
      </c>
      <c r="F203" s="190" t="s">
        <v>391</v>
      </c>
      <c r="G203" s="13"/>
      <c r="H203" s="191">
        <v>-1.3999999999999999</v>
      </c>
      <c r="I203" s="192"/>
      <c r="J203" s="13"/>
      <c r="K203" s="13"/>
      <c r="L203" s="187"/>
      <c r="M203" s="193"/>
      <c r="N203" s="194"/>
      <c r="O203" s="194"/>
      <c r="P203" s="194"/>
      <c r="Q203" s="194"/>
      <c r="R203" s="194"/>
      <c r="S203" s="194"/>
      <c r="T203" s="19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9" t="s">
        <v>197</v>
      </c>
      <c r="AU203" s="189" t="s">
        <v>86</v>
      </c>
      <c r="AV203" s="13" t="s">
        <v>86</v>
      </c>
      <c r="AW203" s="13" t="s">
        <v>32</v>
      </c>
      <c r="AX203" s="13" t="s">
        <v>76</v>
      </c>
      <c r="AY203" s="189" t="s">
        <v>145</v>
      </c>
    </row>
    <row r="204" s="2" customFormat="1" ht="33" customHeight="1">
      <c r="A204" s="35"/>
      <c r="B204" s="166"/>
      <c r="C204" s="167" t="s">
        <v>266</v>
      </c>
      <c r="D204" s="167" t="s">
        <v>146</v>
      </c>
      <c r="E204" s="168" t="s">
        <v>442</v>
      </c>
      <c r="F204" s="169" t="s">
        <v>443</v>
      </c>
      <c r="G204" s="170" t="s">
        <v>332</v>
      </c>
      <c r="H204" s="171">
        <v>5</v>
      </c>
      <c r="I204" s="172"/>
      <c r="J204" s="173">
        <f>ROUND(I204*H204,2)</f>
        <v>0</v>
      </c>
      <c r="K204" s="169" t="s">
        <v>166</v>
      </c>
      <c r="L204" s="36"/>
      <c r="M204" s="174" t="s">
        <v>1</v>
      </c>
      <c r="N204" s="175" t="s">
        <v>41</v>
      </c>
      <c r="O204" s="74"/>
      <c r="P204" s="176">
        <f>O204*H204</f>
        <v>0</v>
      </c>
      <c r="Q204" s="176">
        <v>0.0030300000000000001</v>
      </c>
      <c r="R204" s="176">
        <f>Q204*H204</f>
        <v>0.01515</v>
      </c>
      <c r="S204" s="176">
        <v>0</v>
      </c>
      <c r="T204" s="17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78" t="s">
        <v>144</v>
      </c>
      <c r="AT204" s="178" t="s">
        <v>146</v>
      </c>
      <c r="AU204" s="178" t="s">
        <v>86</v>
      </c>
      <c r="AY204" s="16" t="s">
        <v>145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6" t="s">
        <v>84</v>
      </c>
      <c r="BK204" s="179">
        <f>ROUND(I204*H204,2)</f>
        <v>0</v>
      </c>
      <c r="BL204" s="16" t="s">
        <v>144</v>
      </c>
      <c r="BM204" s="178" t="s">
        <v>444</v>
      </c>
    </row>
    <row r="205" s="2" customFormat="1" ht="33" customHeight="1">
      <c r="A205" s="35"/>
      <c r="B205" s="166"/>
      <c r="C205" s="167" t="s">
        <v>272</v>
      </c>
      <c r="D205" s="167" t="s">
        <v>146</v>
      </c>
      <c r="E205" s="168" t="s">
        <v>445</v>
      </c>
      <c r="F205" s="169" t="s">
        <v>446</v>
      </c>
      <c r="G205" s="170" t="s">
        <v>332</v>
      </c>
      <c r="H205" s="171">
        <v>2.7000000000000002</v>
      </c>
      <c r="I205" s="172"/>
      <c r="J205" s="173">
        <f>ROUND(I205*H205,2)</f>
        <v>0</v>
      </c>
      <c r="K205" s="169" t="s">
        <v>166</v>
      </c>
      <c r="L205" s="36"/>
      <c r="M205" s="174" t="s">
        <v>1</v>
      </c>
      <c r="N205" s="175" t="s">
        <v>41</v>
      </c>
      <c r="O205" s="74"/>
      <c r="P205" s="176">
        <f>O205*H205</f>
        <v>0</v>
      </c>
      <c r="Q205" s="176">
        <v>0.0059100000000000003</v>
      </c>
      <c r="R205" s="176">
        <f>Q205*H205</f>
        <v>0.015957000000000002</v>
      </c>
      <c r="S205" s="176">
        <v>0</v>
      </c>
      <c r="T205" s="17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8" t="s">
        <v>144</v>
      </c>
      <c r="AT205" s="178" t="s">
        <v>146</v>
      </c>
      <c r="AU205" s="178" t="s">
        <v>86</v>
      </c>
      <c r="AY205" s="16" t="s">
        <v>145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6" t="s">
        <v>84</v>
      </c>
      <c r="BK205" s="179">
        <f>ROUND(I205*H205,2)</f>
        <v>0</v>
      </c>
      <c r="BL205" s="16" t="s">
        <v>144</v>
      </c>
      <c r="BM205" s="178" t="s">
        <v>447</v>
      </c>
    </row>
    <row r="206" s="12" customFormat="1" ht="22.8" customHeight="1">
      <c r="A206" s="12"/>
      <c r="B206" s="155"/>
      <c r="C206" s="12"/>
      <c r="D206" s="156" t="s">
        <v>75</v>
      </c>
      <c r="E206" s="180" t="s">
        <v>233</v>
      </c>
      <c r="F206" s="180" t="s">
        <v>234</v>
      </c>
      <c r="G206" s="12"/>
      <c r="H206" s="12"/>
      <c r="I206" s="158"/>
      <c r="J206" s="181">
        <f>BK206</f>
        <v>0</v>
      </c>
      <c r="K206" s="12"/>
      <c r="L206" s="155"/>
      <c r="M206" s="160"/>
      <c r="N206" s="161"/>
      <c r="O206" s="161"/>
      <c r="P206" s="162">
        <f>SUM(P207:P211)</f>
        <v>0</v>
      </c>
      <c r="Q206" s="161"/>
      <c r="R206" s="162">
        <f>SUM(R207:R211)</f>
        <v>0</v>
      </c>
      <c r="S206" s="161"/>
      <c r="T206" s="163">
        <f>SUM(T207:T211)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6" t="s">
        <v>84</v>
      </c>
      <c r="AT206" s="164" t="s">
        <v>75</v>
      </c>
      <c r="AU206" s="164" t="s">
        <v>84</v>
      </c>
      <c r="AY206" s="156" t="s">
        <v>145</v>
      </c>
      <c r="BK206" s="165">
        <f>SUM(BK207:BK211)</f>
        <v>0</v>
      </c>
    </row>
    <row r="207" s="2" customFormat="1" ht="24.15" customHeight="1">
      <c r="A207" s="35"/>
      <c r="B207" s="166"/>
      <c r="C207" s="167" t="s">
        <v>276</v>
      </c>
      <c r="D207" s="167" t="s">
        <v>146</v>
      </c>
      <c r="E207" s="168" t="s">
        <v>236</v>
      </c>
      <c r="F207" s="169" t="s">
        <v>237</v>
      </c>
      <c r="G207" s="170" t="s">
        <v>238</v>
      </c>
      <c r="H207" s="171">
        <v>8.3599999999999994</v>
      </c>
      <c r="I207" s="172"/>
      <c r="J207" s="173">
        <f>ROUND(I207*H207,2)</f>
        <v>0</v>
      </c>
      <c r="K207" s="169" t="s">
        <v>166</v>
      </c>
      <c r="L207" s="36"/>
      <c r="M207" s="174" t="s">
        <v>1</v>
      </c>
      <c r="N207" s="175" t="s">
        <v>41</v>
      </c>
      <c r="O207" s="74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78" t="s">
        <v>144</v>
      </c>
      <c r="AT207" s="178" t="s">
        <v>146</v>
      </c>
      <c r="AU207" s="178" t="s">
        <v>86</v>
      </c>
      <c r="AY207" s="16" t="s">
        <v>145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6" t="s">
        <v>84</v>
      </c>
      <c r="BK207" s="179">
        <f>ROUND(I207*H207,2)</f>
        <v>0</v>
      </c>
      <c r="BL207" s="16" t="s">
        <v>144</v>
      </c>
      <c r="BM207" s="178" t="s">
        <v>448</v>
      </c>
    </row>
    <row r="208" s="2" customFormat="1" ht="24.15" customHeight="1">
      <c r="A208" s="35"/>
      <c r="B208" s="166"/>
      <c r="C208" s="167" t="s">
        <v>90</v>
      </c>
      <c r="D208" s="167" t="s">
        <v>146</v>
      </c>
      <c r="E208" s="168" t="s">
        <v>241</v>
      </c>
      <c r="F208" s="169" t="s">
        <v>242</v>
      </c>
      <c r="G208" s="170" t="s">
        <v>238</v>
      </c>
      <c r="H208" s="171">
        <v>8.3599999999999994</v>
      </c>
      <c r="I208" s="172"/>
      <c r="J208" s="173">
        <f>ROUND(I208*H208,2)</f>
        <v>0</v>
      </c>
      <c r="K208" s="169" t="s">
        <v>166</v>
      </c>
      <c r="L208" s="36"/>
      <c r="M208" s="174" t="s">
        <v>1</v>
      </c>
      <c r="N208" s="175" t="s">
        <v>41</v>
      </c>
      <c r="O208" s="74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78" t="s">
        <v>144</v>
      </c>
      <c r="AT208" s="178" t="s">
        <v>146</v>
      </c>
      <c r="AU208" s="178" t="s">
        <v>86</v>
      </c>
      <c r="AY208" s="16" t="s">
        <v>145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6" t="s">
        <v>84</v>
      </c>
      <c r="BK208" s="179">
        <f>ROUND(I208*H208,2)</f>
        <v>0</v>
      </c>
      <c r="BL208" s="16" t="s">
        <v>144</v>
      </c>
      <c r="BM208" s="178" t="s">
        <v>449</v>
      </c>
    </row>
    <row r="209" s="2" customFormat="1" ht="24.15" customHeight="1">
      <c r="A209" s="35"/>
      <c r="B209" s="166"/>
      <c r="C209" s="167" t="s">
        <v>7</v>
      </c>
      <c r="D209" s="167" t="s">
        <v>146</v>
      </c>
      <c r="E209" s="168" t="s">
        <v>245</v>
      </c>
      <c r="F209" s="169" t="s">
        <v>246</v>
      </c>
      <c r="G209" s="170" t="s">
        <v>238</v>
      </c>
      <c r="H209" s="171">
        <v>75.239999999999995</v>
      </c>
      <c r="I209" s="172"/>
      <c r="J209" s="173">
        <f>ROUND(I209*H209,2)</f>
        <v>0</v>
      </c>
      <c r="K209" s="169" t="s">
        <v>166</v>
      </c>
      <c r="L209" s="36"/>
      <c r="M209" s="174" t="s">
        <v>1</v>
      </c>
      <c r="N209" s="175" t="s">
        <v>41</v>
      </c>
      <c r="O209" s="74"/>
      <c r="P209" s="176">
        <f>O209*H209</f>
        <v>0</v>
      </c>
      <c r="Q209" s="176">
        <v>0</v>
      </c>
      <c r="R209" s="176">
        <f>Q209*H209</f>
        <v>0</v>
      </c>
      <c r="S209" s="176">
        <v>0</v>
      </c>
      <c r="T209" s="17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78" t="s">
        <v>144</v>
      </c>
      <c r="AT209" s="178" t="s">
        <v>146</v>
      </c>
      <c r="AU209" s="178" t="s">
        <v>86</v>
      </c>
      <c r="AY209" s="16" t="s">
        <v>145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6" t="s">
        <v>84</v>
      </c>
      <c r="BK209" s="179">
        <f>ROUND(I209*H209,2)</f>
        <v>0</v>
      </c>
      <c r="BL209" s="16" t="s">
        <v>144</v>
      </c>
      <c r="BM209" s="178" t="s">
        <v>450</v>
      </c>
    </row>
    <row r="210" s="13" customFormat="1">
      <c r="A210" s="13"/>
      <c r="B210" s="187"/>
      <c r="C210" s="13"/>
      <c r="D210" s="188" t="s">
        <v>197</v>
      </c>
      <c r="E210" s="13"/>
      <c r="F210" s="190" t="s">
        <v>451</v>
      </c>
      <c r="G210" s="13"/>
      <c r="H210" s="191">
        <v>75.239999999999995</v>
      </c>
      <c r="I210" s="192"/>
      <c r="J210" s="13"/>
      <c r="K210" s="13"/>
      <c r="L210" s="187"/>
      <c r="M210" s="193"/>
      <c r="N210" s="194"/>
      <c r="O210" s="194"/>
      <c r="P210" s="194"/>
      <c r="Q210" s="194"/>
      <c r="R210" s="194"/>
      <c r="S210" s="194"/>
      <c r="T210" s="19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9" t="s">
        <v>197</v>
      </c>
      <c r="AU210" s="189" t="s">
        <v>86</v>
      </c>
      <c r="AV210" s="13" t="s">
        <v>86</v>
      </c>
      <c r="AW210" s="13" t="s">
        <v>3</v>
      </c>
      <c r="AX210" s="13" t="s">
        <v>84</v>
      </c>
      <c r="AY210" s="189" t="s">
        <v>145</v>
      </c>
    </row>
    <row r="211" s="2" customFormat="1" ht="33" customHeight="1">
      <c r="A211" s="35"/>
      <c r="B211" s="166"/>
      <c r="C211" s="167" t="s">
        <v>286</v>
      </c>
      <c r="D211" s="167" t="s">
        <v>146</v>
      </c>
      <c r="E211" s="168" t="s">
        <v>250</v>
      </c>
      <c r="F211" s="169" t="s">
        <v>251</v>
      </c>
      <c r="G211" s="170" t="s">
        <v>238</v>
      </c>
      <c r="H211" s="171">
        <v>8.3599999999999994</v>
      </c>
      <c r="I211" s="172"/>
      <c r="J211" s="173">
        <f>ROUND(I211*H211,2)</f>
        <v>0</v>
      </c>
      <c r="K211" s="169" t="s">
        <v>166</v>
      </c>
      <c r="L211" s="36"/>
      <c r="M211" s="174" t="s">
        <v>1</v>
      </c>
      <c r="N211" s="175" t="s">
        <v>41</v>
      </c>
      <c r="O211" s="74"/>
      <c r="P211" s="176">
        <f>O211*H211</f>
        <v>0</v>
      </c>
      <c r="Q211" s="176">
        <v>0</v>
      </c>
      <c r="R211" s="176">
        <f>Q211*H211</f>
        <v>0</v>
      </c>
      <c r="S211" s="176">
        <v>0</v>
      </c>
      <c r="T211" s="17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78" t="s">
        <v>144</v>
      </c>
      <c r="AT211" s="178" t="s">
        <v>146</v>
      </c>
      <c r="AU211" s="178" t="s">
        <v>86</v>
      </c>
      <c r="AY211" s="16" t="s">
        <v>145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16" t="s">
        <v>84</v>
      </c>
      <c r="BK211" s="179">
        <f>ROUND(I211*H211,2)</f>
        <v>0</v>
      </c>
      <c r="BL211" s="16" t="s">
        <v>144</v>
      </c>
      <c r="BM211" s="178" t="s">
        <v>452</v>
      </c>
    </row>
    <row r="212" s="12" customFormat="1" ht="22.8" customHeight="1">
      <c r="A212" s="12"/>
      <c r="B212" s="155"/>
      <c r="C212" s="12"/>
      <c r="D212" s="156" t="s">
        <v>75</v>
      </c>
      <c r="E212" s="180" t="s">
        <v>253</v>
      </c>
      <c r="F212" s="180" t="s">
        <v>254</v>
      </c>
      <c r="G212" s="12"/>
      <c r="H212" s="12"/>
      <c r="I212" s="158"/>
      <c r="J212" s="181">
        <f>BK212</f>
        <v>0</v>
      </c>
      <c r="K212" s="12"/>
      <c r="L212" s="155"/>
      <c r="M212" s="160"/>
      <c r="N212" s="161"/>
      <c r="O212" s="161"/>
      <c r="P212" s="162">
        <f>P213</f>
        <v>0</v>
      </c>
      <c r="Q212" s="161"/>
      <c r="R212" s="162">
        <f>R213</f>
        <v>0</v>
      </c>
      <c r="S212" s="161"/>
      <c r="T212" s="163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6" t="s">
        <v>84</v>
      </c>
      <c r="AT212" s="164" t="s">
        <v>75</v>
      </c>
      <c r="AU212" s="164" t="s">
        <v>84</v>
      </c>
      <c r="AY212" s="156" t="s">
        <v>145</v>
      </c>
      <c r="BK212" s="165">
        <f>BK213</f>
        <v>0</v>
      </c>
    </row>
    <row r="213" s="2" customFormat="1" ht="16.5" customHeight="1">
      <c r="A213" s="35"/>
      <c r="B213" s="166"/>
      <c r="C213" s="167" t="s">
        <v>290</v>
      </c>
      <c r="D213" s="167" t="s">
        <v>146</v>
      </c>
      <c r="E213" s="168" t="s">
        <v>255</v>
      </c>
      <c r="F213" s="169" t="s">
        <v>256</v>
      </c>
      <c r="G213" s="170" t="s">
        <v>238</v>
      </c>
      <c r="H213" s="171">
        <v>5.8849999999999998</v>
      </c>
      <c r="I213" s="172"/>
      <c r="J213" s="173">
        <f>ROUND(I213*H213,2)</f>
        <v>0</v>
      </c>
      <c r="K213" s="169" t="s">
        <v>166</v>
      </c>
      <c r="L213" s="36"/>
      <c r="M213" s="174" t="s">
        <v>1</v>
      </c>
      <c r="N213" s="175" t="s">
        <v>41</v>
      </c>
      <c r="O213" s="74"/>
      <c r="P213" s="176">
        <f>O213*H213</f>
        <v>0</v>
      </c>
      <c r="Q213" s="176">
        <v>0</v>
      </c>
      <c r="R213" s="176">
        <f>Q213*H213</f>
        <v>0</v>
      </c>
      <c r="S213" s="176">
        <v>0</v>
      </c>
      <c r="T213" s="17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78" t="s">
        <v>144</v>
      </c>
      <c r="AT213" s="178" t="s">
        <v>146</v>
      </c>
      <c r="AU213" s="178" t="s">
        <v>86</v>
      </c>
      <c r="AY213" s="16" t="s">
        <v>145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6" t="s">
        <v>84</v>
      </c>
      <c r="BK213" s="179">
        <f>ROUND(I213*H213,2)</f>
        <v>0</v>
      </c>
      <c r="BL213" s="16" t="s">
        <v>144</v>
      </c>
      <c r="BM213" s="178" t="s">
        <v>453</v>
      </c>
    </row>
    <row r="214" s="12" customFormat="1" ht="25.92" customHeight="1">
      <c r="A214" s="12"/>
      <c r="B214" s="155"/>
      <c r="C214" s="12"/>
      <c r="D214" s="156" t="s">
        <v>75</v>
      </c>
      <c r="E214" s="157" t="s">
        <v>258</v>
      </c>
      <c r="F214" s="157" t="s">
        <v>259</v>
      </c>
      <c r="G214" s="12"/>
      <c r="H214" s="12"/>
      <c r="I214" s="158"/>
      <c r="J214" s="159">
        <f>BK214</f>
        <v>0</v>
      </c>
      <c r="K214" s="12"/>
      <c r="L214" s="155"/>
      <c r="M214" s="160"/>
      <c r="N214" s="161"/>
      <c r="O214" s="161"/>
      <c r="P214" s="162">
        <f>P215+P233+P252+P257+P268+P277+P300+P332</f>
        <v>0</v>
      </c>
      <c r="Q214" s="161"/>
      <c r="R214" s="162">
        <f>R215+R233+R252+R257+R268+R277+R300+R332</f>
        <v>6.2474228500000004</v>
      </c>
      <c r="S214" s="161"/>
      <c r="T214" s="163">
        <f>T215+T233+T252+T257+T268+T277+T300+T332</f>
        <v>1.4317041900000003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56" t="s">
        <v>86</v>
      </c>
      <c r="AT214" s="164" t="s">
        <v>75</v>
      </c>
      <c r="AU214" s="164" t="s">
        <v>76</v>
      </c>
      <c r="AY214" s="156" t="s">
        <v>145</v>
      </c>
      <c r="BK214" s="165">
        <f>BK215+BK233+BK252+BK257+BK268+BK277+BK300+BK332</f>
        <v>0</v>
      </c>
    </row>
    <row r="215" s="12" customFormat="1" ht="22.8" customHeight="1">
      <c r="A215" s="12"/>
      <c r="B215" s="155"/>
      <c r="C215" s="12"/>
      <c r="D215" s="156" t="s">
        <v>75</v>
      </c>
      <c r="E215" s="180" t="s">
        <v>454</v>
      </c>
      <c r="F215" s="180" t="s">
        <v>455</v>
      </c>
      <c r="G215" s="12"/>
      <c r="H215" s="12"/>
      <c r="I215" s="158"/>
      <c r="J215" s="181">
        <f>BK215</f>
        <v>0</v>
      </c>
      <c r="K215" s="12"/>
      <c r="L215" s="155"/>
      <c r="M215" s="160"/>
      <c r="N215" s="161"/>
      <c r="O215" s="161"/>
      <c r="P215" s="162">
        <f>SUM(P216:P232)</f>
        <v>0</v>
      </c>
      <c r="Q215" s="161"/>
      <c r="R215" s="162">
        <f>SUM(R216:R232)</f>
        <v>0.079184000000000004</v>
      </c>
      <c r="S215" s="161"/>
      <c r="T215" s="163">
        <f>SUM(T216:T232)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6" t="s">
        <v>86</v>
      </c>
      <c r="AT215" s="164" t="s">
        <v>75</v>
      </c>
      <c r="AU215" s="164" t="s">
        <v>84</v>
      </c>
      <c r="AY215" s="156" t="s">
        <v>145</v>
      </c>
      <c r="BK215" s="165">
        <f>SUM(BK216:BK232)</f>
        <v>0</v>
      </c>
    </row>
    <row r="216" s="2" customFormat="1" ht="24.15" customHeight="1">
      <c r="A216" s="35"/>
      <c r="B216" s="166"/>
      <c r="C216" s="167" t="s">
        <v>294</v>
      </c>
      <c r="D216" s="167" t="s">
        <v>146</v>
      </c>
      <c r="E216" s="168" t="s">
        <v>456</v>
      </c>
      <c r="F216" s="169" t="s">
        <v>457</v>
      </c>
      <c r="G216" s="170" t="s">
        <v>189</v>
      </c>
      <c r="H216" s="171">
        <v>13.779999999999999</v>
      </c>
      <c r="I216" s="172"/>
      <c r="J216" s="173">
        <f>ROUND(I216*H216,2)</f>
        <v>0</v>
      </c>
      <c r="K216" s="169" t="s">
        <v>166</v>
      </c>
      <c r="L216" s="36"/>
      <c r="M216" s="174" t="s">
        <v>1</v>
      </c>
      <c r="N216" s="175" t="s">
        <v>41</v>
      </c>
      <c r="O216" s="74"/>
      <c r="P216" s="176">
        <f>O216*H216</f>
        <v>0</v>
      </c>
      <c r="Q216" s="176">
        <v>0.0035000000000000001</v>
      </c>
      <c r="R216" s="176">
        <f>Q216*H216</f>
        <v>0.048230000000000002</v>
      </c>
      <c r="S216" s="176">
        <v>0</v>
      </c>
      <c r="T216" s="17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78" t="s">
        <v>262</v>
      </c>
      <c r="AT216" s="178" t="s">
        <v>146</v>
      </c>
      <c r="AU216" s="178" t="s">
        <v>86</v>
      </c>
      <c r="AY216" s="16" t="s">
        <v>145</v>
      </c>
      <c r="BE216" s="179">
        <f>IF(N216="základní",J216,0)</f>
        <v>0</v>
      </c>
      <c r="BF216" s="179">
        <f>IF(N216="snížená",J216,0)</f>
        <v>0</v>
      </c>
      <c r="BG216" s="179">
        <f>IF(N216="zákl. přenesená",J216,0)</f>
        <v>0</v>
      </c>
      <c r="BH216" s="179">
        <f>IF(N216="sníž. přenesená",J216,0)</f>
        <v>0</v>
      </c>
      <c r="BI216" s="179">
        <f>IF(N216="nulová",J216,0)</f>
        <v>0</v>
      </c>
      <c r="BJ216" s="16" t="s">
        <v>84</v>
      </c>
      <c r="BK216" s="179">
        <f>ROUND(I216*H216,2)</f>
        <v>0</v>
      </c>
      <c r="BL216" s="16" t="s">
        <v>262</v>
      </c>
      <c r="BM216" s="178" t="s">
        <v>458</v>
      </c>
    </row>
    <row r="217" s="13" customFormat="1">
      <c r="A217" s="13"/>
      <c r="B217" s="187"/>
      <c r="C217" s="13"/>
      <c r="D217" s="188" t="s">
        <v>197</v>
      </c>
      <c r="E217" s="189" t="s">
        <v>1</v>
      </c>
      <c r="F217" s="190" t="s">
        <v>412</v>
      </c>
      <c r="G217" s="13"/>
      <c r="H217" s="191">
        <v>13.779999999999999</v>
      </c>
      <c r="I217" s="192"/>
      <c r="J217" s="13"/>
      <c r="K217" s="13"/>
      <c r="L217" s="187"/>
      <c r="M217" s="193"/>
      <c r="N217" s="194"/>
      <c r="O217" s="194"/>
      <c r="P217" s="194"/>
      <c r="Q217" s="194"/>
      <c r="R217" s="194"/>
      <c r="S217" s="194"/>
      <c r="T217" s="19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9" t="s">
        <v>197</v>
      </c>
      <c r="AU217" s="189" t="s">
        <v>86</v>
      </c>
      <c r="AV217" s="13" t="s">
        <v>86</v>
      </c>
      <c r="AW217" s="13" t="s">
        <v>32</v>
      </c>
      <c r="AX217" s="13" t="s">
        <v>84</v>
      </c>
      <c r="AY217" s="189" t="s">
        <v>145</v>
      </c>
    </row>
    <row r="218" s="2" customFormat="1" ht="24.15" customHeight="1">
      <c r="A218" s="35"/>
      <c r="B218" s="166"/>
      <c r="C218" s="167" t="s">
        <v>298</v>
      </c>
      <c r="D218" s="167" t="s">
        <v>146</v>
      </c>
      <c r="E218" s="168" t="s">
        <v>459</v>
      </c>
      <c r="F218" s="169" t="s">
        <v>460</v>
      </c>
      <c r="G218" s="170" t="s">
        <v>189</v>
      </c>
      <c r="H218" s="171">
        <v>8.8439999999999994</v>
      </c>
      <c r="I218" s="172"/>
      <c r="J218" s="173">
        <f>ROUND(I218*H218,2)</f>
        <v>0</v>
      </c>
      <c r="K218" s="169" t="s">
        <v>166</v>
      </c>
      <c r="L218" s="36"/>
      <c r="M218" s="174" t="s">
        <v>1</v>
      </c>
      <c r="N218" s="175" t="s">
        <v>41</v>
      </c>
      <c r="O218" s="74"/>
      <c r="P218" s="176">
        <f>O218*H218</f>
        <v>0</v>
      </c>
      <c r="Q218" s="176">
        <v>0.0035000000000000001</v>
      </c>
      <c r="R218" s="176">
        <f>Q218*H218</f>
        <v>0.030953999999999999</v>
      </c>
      <c r="S218" s="176">
        <v>0</v>
      </c>
      <c r="T218" s="17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78" t="s">
        <v>262</v>
      </c>
      <c r="AT218" s="178" t="s">
        <v>146</v>
      </c>
      <c r="AU218" s="178" t="s">
        <v>86</v>
      </c>
      <c r="AY218" s="16" t="s">
        <v>145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6" t="s">
        <v>84</v>
      </c>
      <c r="BK218" s="179">
        <f>ROUND(I218*H218,2)</f>
        <v>0</v>
      </c>
      <c r="BL218" s="16" t="s">
        <v>262</v>
      </c>
      <c r="BM218" s="178" t="s">
        <v>461</v>
      </c>
    </row>
    <row r="219" s="13" customFormat="1">
      <c r="A219" s="13"/>
      <c r="B219" s="187"/>
      <c r="C219" s="13"/>
      <c r="D219" s="188" t="s">
        <v>197</v>
      </c>
      <c r="E219" s="189" t="s">
        <v>1</v>
      </c>
      <c r="F219" s="190" t="s">
        <v>462</v>
      </c>
      <c r="G219" s="13"/>
      <c r="H219" s="191">
        <v>3.2280000000000002</v>
      </c>
      <c r="I219" s="192"/>
      <c r="J219" s="13"/>
      <c r="K219" s="13"/>
      <c r="L219" s="187"/>
      <c r="M219" s="193"/>
      <c r="N219" s="194"/>
      <c r="O219" s="194"/>
      <c r="P219" s="194"/>
      <c r="Q219" s="194"/>
      <c r="R219" s="194"/>
      <c r="S219" s="194"/>
      <c r="T219" s="19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9" t="s">
        <v>197</v>
      </c>
      <c r="AU219" s="189" t="s">
        <v>86</v>
      </c>
      <c r="AV219" s="13" t="s">
        <v>86</v>
      </c>
      <c r="AW219" s="13" t="s">
        <v>32</v>
      </c>
      <c r="AX219" s="13" t="s">
        <v>76</v>
      </c>
      <c r="AY219" s="189" t="s">
        <v>145</v>
      </c>
    </row>
    <row r="220" s="13" customFormat="1">
      <c r="A220" s="13"/>
      <c r="B220" s="187"/>
      <c r="C220" s="13"/>
      <c r="D220" s="188" t="s">
        <v>197</v>
      </c>
      <c r="E220" s="189" t="s">
        <v>1</v>
      </c>
      <c r="F220" s="190" t="s">
        <v>463</v>
      </c>
      <c r="G220" s="13"/>
      <c r="H220" s="191">
        <v>-0.27000000000000002</v>
      </c>
      <c r="I220" s="192"/>
      <c r="J220" s="13"/>
      <c r="K220" s="13"/>
      <c r="L220" s="187"/>
      <c r="M220" s="193"/>
      <c r="N220" s="194"/>
      <c r="O220" s="194"/>
      <c r="P220" s="194"/>
      <c r="Q220" s="194"/>
      <c r="R220" s="194"/>
      <c r="S220" s="194"/>
      <c r="T220" s="19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9" t="s">
        <v>197</v>
      </c>
      <c r="AU220" s="189" t="s">
        <v>86</v>
      </c>
      <c r="AV220" s="13" t="s">
        <v>86</v>
      </c>
      <c r="AW220" s="13" t="s">
        <v>32</v>
      </c>
      <c r="AX220" s="13" t="s">
        <v>76</v>
      </c>
      <c r="AY220" s="189" t="s">
        <v>145</v>
      </c>
    </row>
    <row r="221" s="13" customFormat="1">
      <c r="A221" s="13"/>
      <c r="B221" s="187"/>
      <c r="C221" s="13"/>
      <c r="D221" s="188" t="s">
        <v>197</v>
      </c>
      <c r="E221" s="189" t="s">
        <v>1</v>
      </c>
      <c r="F221" s="190" t="s">
        <v>464</v>
      </c>
      <c r="G221" s="13"/>
      <c r="H221" s="191">
        <v>-0.71999999999999997</v>
      </c>
      <c r="I221" s="192"/>
      <c r="J221" s="13"/>
      <c r="K221" s="13"/>
      <c r="L221" s="187"/>
      <c r="M221" s="193"/>
      <c r="N221" s="194"/>
      <c r="O221" s="194"/>
      <c r="P221" s="194"/>
      <c r="Q221" s="194"/>
      <c r="R221" s="194"/>
      <c r="S221" s="194"/>
      <c r="T221" s="19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9" t="s">
        <v>197</v>
      </c>
      <c r="AU221" s="189" t="s">
        <v>86</v>
      </c>
      <c r="AV221" s="13" t="s">
        <v>86</v>
      </c>
      <c r="AW221" s="13" t="s">
        <v>32</v>
      </c>
      <c r="AX221" s="13" t="s">
        <v>76</v>
      </c>
      <c r="AY221" s="189" t="s">
        <v>145</v>
      </c>
    </row>
    <row r="222" s="13" customFormat="1">
      <c r="A222" s="13"/>
      <c r="B222" s="187"/>
      <c r="C222" s="13"/>
      <c r="D222" s="188" t="s">
        <v>197</v>
      </c>
      <c r="E222" s="189" t="s">
        <v>1</v>
      </c>
      <c r="F222" s="190" t="s">
        <v>465</v>
      </c>
      <c r="G222" s="13"/>
      <c r="H222" s="191">
        <v>1.1220000000000001</v>
      </c>
      <c r="I222" s="192"/>
      <c r="J222" s="13"/>
      <c r="K222" s="13"/>
      <c r="L222" s="187"/>
      <c r="M222" s="193"/>
      <c r="N222" s="194"/>
      <c r="O222" s="194"/>
      <c r="P222" s="194"/>
      <c r="Q222" s="194"/>
      <c r="R222" s="194"/>
      <c r="S222" s="194"/>
      <c r="T222" s="19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9" t="s">
        <v>197</v>
      </c>
      <c r="AU222" s="189" t="s">
        <v>86</v>
      </c>
      <c r="AV222" s="13" t="s">
        <v>86</v>
      </c>
      <c r="AW222" s="13" t="s">
        <v>32</v>
      </c>
      <c r="AX222" s="13" t="s">
        <v>76</v>
      </c>
      <c r="AY222" s="189" t="s">
        <v>145</v>
      </c>
    </row>
    <row r="223" s="13" customFormat="1">
      <c r="A223" s="13"/>
      <c r="B223" s="187"/>
      <c r="C223" s="13"/>
      <c r="D223" s="188" t="s">
        <v>197</v>
      </c>
      <c r="E223" s="189" t="s">
        <v>1</v>
      </c>
      <c r="F223" s="190" t="s">
        <v>466</v>
      </c>
      <c r="G223" s="13"/>
      <c r="H223" s="191">
        <v>-0.17999999999999999</v>
      </c>
      <c r="I223" s="192"/>
      <c r="J223" s="13"/>
      <c r="K223" s="13"/>
      <c r="L223" s="187"/>
      <c r="M223" s="193"/>
      <c r="N223" s="194"/>
      <c r="O223" s="194"/>
      <c r="P223" s="194"/>
      <c r="Q223" s="194"/>
      <c r="R223" s="194"/>
      <c r="S223" s="194"/>
      <c r="T223" s="19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9" t="s">
        <v>197</v>
      </c>
      <c r="AU223" s="189" t="s">
        <v>86</v>
      </c>
      <c r="AV223" s="13" t="s">
        <v>86</v>
      </c>
      <c r="AW223" s="13" t="s">
        <v>32</v>
      </c>
      <c r="AX223" s="13" t="s">
        <v>76</v>
      </c>
      <c r="AY223" s="189" t="s">
        <v>145</v>
      </c>
    </row>
    <row r="224" s="13" customFormat="1">
      <c r="A224" s="13"/>
      <c r="B224" s="187"/>
      <c r="C224" s="13"/>
      <c r="D224" s="188" t="s">
        <v>197</v>
      </c>
      <c r="E224" s="189" t="s">
        <v>1</v>
      </c>
      <c r="F224" s="190" t="s">
        <v>467</v>
      </c>
      <c r="G224" s="13"/>
      <c r="H224" s="191">
        <v>1.296</v>
      </c>
      <c r="I224" s="192"/>
      <c r="J224" s="13"/>
      <c r="K224" s="13"/>
      <c r="L224" s="187"/>
      <c r="M224" s="193"/>
      <c r="N224" s="194"/>
      <c r="O224" s="194"/>
      <c r="P224" s="194"/>
      <c r="Q224" s="194"/>
      <c r="R224" s="194"/>
      <c r="S224" s="194"/>
      <c r="T224" s="19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9" t="s">
        <v>197</v>
      </c>
      <c r="AU224" s="189" t="s">
        <v>86</v>
      </c>
      <c r="AV224" s="13" t="s">
        <v>86</v>
      </c>
      <c r="AW224" s="13" t="s">
        <v>32</v>
      </c>
      <c r="AX224" s="13" t="s">
        <v>76</v>
      </c>
      <c r="AY224" s="189" t="s">
        <v>145</v>
      </c>
    </row>
    <row r="225" s="13" customFormat="1">
      <c r="A225" s="13"/>
      <c r="B225" s="187"/>
      <c r="C225" s="13"/>
      <c r="D225" s="188" t="s">
        <v>197</v>
      </c>
      <c r="E225" s="189" t="s">
        <v>1</v>
      </c>
      <c r="F225" s="190" t="s">
        <v>466</v>
      </c>
      <c r="G225" s="13"/>
      <c r="H225" s="191">
        <v>-0.17999999999999999</v>
      </c>
      <c r="I225" s="192"/>
      <c r="J225" s="13"/>
      <c r="K225" s="13"/>
      <c r="L225" s="187"/>
      <c r="M225" s="193"/>
      <c r="N225" s="194"/>
      <c r="O225" s="194"/>
      <c r="P225" s="194"/>
      <c r="Q225" s="194"/>
      <c r="R225" s="194"/>
      <c r="S225" s="194"/>
      <c r="T225" s="19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9" t="s">
        <v>197</v>
      </c>
      <c r="AU225" s="189" t="s">
        <v>86</v>
      </c>
      <c r="AV225" s="13" t="s">
        <v>86</v>
      </c>
      <c r="AW225" s="13" t="s">
        <v>32</v>
      </c>
      <c r="AX225" s="13" t="s">
        <v>76</v>
      </c>
      <c r="AY225" s="189" t="s">
        <v>145</v>
      </c>
    </row>
    <row r="226" s="13" customFormat="1">
      <c r="A226" s="13"/>
      <c r="B226" s="187"/>
      <c r="C226" s="13"/>
      <c r="D226" s="188" t="s">
        <v>197</v>
      </c>
      <c r="E226" s="189" t="s">
        <v>1</v>
      </c>
      <c r="F226" s="190" t="s">
        <v>468</v>
      </c>
      <c r="G226" s="13"/>
      <c r="H226" s="191">
        <v>1.254</v>
      </c>
      <c r="I226" s="192"/>
      <c r="J226" s="13"/>
      <c r="K226" s="13"/>
      <c r="L226" s="187"/>
      <c r="M226" s="193"/>
      <c r="N226" s="194"/>
      <c r="O226" s="194"/>
      <c r="P226" s="194"/>
      <c r="Q226" s="194"/>
      <c r="R226" s="194"/>
      <c r="S226" s="194"/>
      <c r="T226" s="19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9" t="s">
        <v>197</v>
      </c>
      <c r="AU226" s="189" t="s">
        <v>86</v>
      </c>
      <c r="AV226" s="13" t="s">
        <v>86</v>
      </c>
      <c r="AW226" s="13" t="s">
        <v>32</v>
      </c>
      <c r="AX226" s="13" t="s">
        <v>76</v>
      </c>
      <c r="AY226" s="189" t="s">
        <v>145</v>
      </c>
    </row>
    <row r="227" s="13" customFormat="1">
      <c r="A227" s="13"/>
      <c r="B227" s="187"/>
      <c r="C227" s="13"/>
      <c r="D227" s="188" t="s">
        <v>197</v>
      </c>
      <c r="E227" s="189" t="s">
        <v>1</v>
      </c>
      <c r="F227" s="190" t="s">
        <v>466</v>
      </c>
      <c r="G227" s="13"/>
      <c r="H227" s="191">
        <v>-0.17999999999999999</v>
      </c>
      <c r="I227" s="192"/>
      <c r="J227" s="13"/>
      <c r="K227" s="13"/>
      <c r="L227" s="187"/>
      <c r="M227" s="193"/>
      <c r="N227" s="194"/>
      <c r="O227" s="194"/>
      <c r="P227" s="194"/>
      <c r="Q227" s="194"/>
      <c r="R227" s="194"/>
      <c r="S227" s="194"/>
      <c r="T227" s="19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9" t="s">
        <v>197</v>
      </c>
      <c r="AU227" s="189" t="s">
        <v>86</v>
      </c>
      <c r="AV227" s="13" t="s">
        <v>86</v>
      </c>
      <c r="AW227" s="13" t="s">
        <v>32</v>
      </c>
      <c r="AX227" s="13" t="s">
        <v>76</v>
      </c>
      <c r="AY227" s="189" t="s">
        <v>145</v>
      </c>
    </row>
    <row r="228" s="13" customFormat="1">
      <c r="A228" s="13"/>
      <c r="B228" s="187"/>
      <c r="C228" s="13"/>
      <c r="D228" s="188" t="s">
        <v>197</v>
      </c>
      <c r="E228" s="189" t="s">
        <v>1</v>
      </c>
      <c r="F228" s="190" t="s">
        <v>469</v>
      </c>
      <c r="G228" s="13"/>
      <c r="H228" s="191">
        <v>1.254</v>
      </c>
      <c r="I228" s="192"/>
      <c r="J228" s="13"/>
      <c r="K228" s="13"/>
      <c r="L228" s="187"/>
      <c r="M228" s="193"/>
      <c r="N228" s="194"/>
      <c r="O228" s="194"/>
      <c r="P228" s="194"/>
      <c r="Q228" s="194"/>
      <c r="R228" s="194"/>
      <c r="S228" s="194"/>
      <c r="T228" s="19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9" t="s">
        <v>197</v>
      </c>
      <c r="AU228" s="189" t="s">
        <v>86</v>
      </c>
      <c r="AV228" s="13" t="s">
        <v>86</v>
      </c>
      <c r="AW228" s="13" t="s">
        <v>32</v>
      </c>
      <c r="AX228" s="13" t="s">
        <v>76</v>
      </c>
      <c r="AY228" s="189" t="s">
        <v>145</v>
      </c>
    </row>
    <row r="229" s="13" customFormat="1">
      <c r="A229" s="13"/>
      <c r="B229" s="187"/>
      <c r="C229" s="13"/>
      <c r="D229" s="188" t="s">
        <v>197</v>
      </c>
      <c r="E229" s="189" t="s">
        <v>1</v>
      </c>
      <c r="F229" s="190" t="s">
        <v>466</v>
      </c>
      <c r="G229" s="13"/>
      <c r="H229" s="191">
        <v>-0.17999999999999999</v>
      </c>
      <c r="I229" s="192"/>
      <c r="J229" s="13"/>
      <c r="K229" s="13"/>
      <c r="L229" s="187"/>
      <c r="M229" s="193"/>
      <c r="N229" s="194"/>
      <c r="O229" s="194"/>
      <c r="P229" s="194"/>
      <c r="Q229" s="194"/>
      <c r="R229" s="194"/>
      <c r="S229" s="194"/>
      <c r="T229" s="19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9" t="s">
        <v>197</v>
      </c>
      <c r="AU229" s="189" t="s">
        <v>86</v>
      </c>
      <c r="AV229" s="13" t="s">
        <v>86</v>
      </c>
      <c r="AW229" s="13" t="s">
        <v>32</v>
      </c>
      <c r="AX229" s="13" t="s">
        <v>76</v>
      </c>
      <c r="AY229" s="189" t="s">
        <v>145</v>
      </c>
    </row>
    <row r="230" s="13" customFormat="1">
      <c r="A230" s="13"/>
      <c r="B230" s="187"/>
      <c r="C230" s="13"/>
      <c r="D230" s="188" t="s">
        <v>197</v>
      </c>
      <c r="E230" s="189" t="s">
        <v>1</v>
      </c>
      <c r="F230" s="190" t="s">
        <v>470</v>
      </c>
      <c r="G230" s="13"/>
      <c r="H230" s="191">
        <v>2.6099999999999999</v>
      </c>
      <c r="I230" s="192"/>
      <c r="J230" s="13"/>
      <c r="K230" s="13"/>
      <c r="L230" s="187"/>
      <c r="M230" s="193"/>
      <c r="N230" s="194"/>
      <c r="O230" s="194"/>
      <c r="P230" s="194"/>
      <c r="Q230" s="194"/>
      <c r="R230" s="194"/>
      <c r="S230" s="194"/>
      <c r="T230" s="19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9" t="s">
        <v>197</v>
      </c>
      <c r="AU230" s="189" t="s">
        <v>86</v>
      </c>
      <c r="AV230" s="13" t="s">
        <v>86</v>
      </c>
      <c r="AW230" s="13" t="s">
        <v>32</v>
      </c>
      <c r="AX230" s="13" t="s">
        <v>76</v>
      </c>
      <c r="AY230" s="189" t="s">
        <v>145</v>
      </c>
    </row>
    <row r="231" s="13" customFormat="1">
      <c r="A231" s="13"/>
      <c r="B231" s="187"/>
      <c r="C231" s="13"/>
      <c r="D231" s="188" t="s">
        <v>197</v>
      </c>
      <c r="E231" s="189" t="s">
        <v>1</v>
      </c>
      <c r="F231" s="190" t="s">
        <v>471</v>
      </c>
      <c r="G231" s="13"/>
      <c r="H231" s="191">
        <v>-0.20999999999999999</v>
      </c>
      <c r="I231" s="192"/>
      <c r="J231" s="13"/>
      <c r="K231" s="13"/>
      <c r="L231" s="187"/>
      <c r="M231" s="193"/>
      <c r="N231" s="194"/>
      <c r="O231" s="194"/>
      <c r="P231" s="194"/>
      <c r="Q231" s="194"/>
      <c r="R231" s="194"/>
      <c r="S231" s="194"/>
      <c r="T231" s="19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9" t="s">
        <v>197</v>
      </c>
      <c r="AU231" s="189" t="s">
        <v>86</v>
      </c>
      <c r="AV231" s="13" t="s">
        <v>86</v>
      </c>
      <c r="AW231" s="13" t="s">
        <v>32</v>
      </c>
      <c r="AX231" s="13" t="s">
        <v>76</v>
      </c>
      <c r="AY231" s="189" t="s">
        <v>145</v>
      </c>
    </row>
    <row r="232" s="2" customFormat="1" ht="24.15" customHeight="1">
      <c r="A232" s="35"/>
      <c r="B232" s="166"/>
      <c r="C232" s="167" t="s">
        <v>302</v>
      </c>
      <c r="D232" s="167" t="s">
        <v>146</v>
      </c>
      <c r="E232" s="168" t="s">
        <v>472</v>
      </c>
      <c r="F232" s="169" t="s">
        <v>473</v>
      </c>
      <c r="G232" s="170" t="s">
        <v>309</v>
      </c>
      <c r="H232" s="206"/>
      <c r="I232" s="172"/>
      <c r="J232" s="173">
        <f>ROUND(I232*H232,2)</f>
        <v>0</v>
      </c>
      <c r="K232" s="169" t="s">
        <v>166</v>
      </c>
      <c r="L232" s="36"/>
      <c r="M232" s="174" t="s">
        <v>1</v>
      </c>
      <c r="N232" s="175" t="s">
        <v>41</v>
      </c>
      <c r="O232" s="74"/>
      <c r="P232" s="176">
        <f>O232*H232</f>
        <v>0</v>
      </c>
      <c r="Q232" s="176">
        <v>0</v>
      </c>
      <c r="R232" s="176">
        <f>Q232*H232</f>
        <v>0</v>
      </c>
      <c r="S232" s="176">
        <v>0</v>
      </c>
      <c r="T232" s="17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78" t="s">
        <v>262</v>
      </c>
      <c r="AT232" s="178" t="s">
        <v>146</v>
      </c>
      <c r="AU232" s="178" t="s">
        <v>86</v>
      </c>
      <c r="AY232" s="16" t="s">
        <v>145</v>
      </c>
      <c r="BE232" s="179">
        <f>IF(N232="základní",J232,0)</f>
        <v>0</v>
      </c>
      <c r="BF232" s="179">
        <f>IF(N232="snížená",J232,0)</f>
        <v>0</v>
      </c>
      <c r="BG232" s="179">
        <f>IF(N232="zákl. přenesená",J232,0)</f>
        <v>0</v>
      </c>
      <c r="BH232" s="179">
        <f>IF(N232="sníž. přenesená",J232,0)</f>
        <v>0</v>
      </c>
      <c r="BI232" s="179">
        <f>IF(N232="nulová",J232,0)</f>
        <v>0</v>
      </c>
      <c r="BJ232" s="16" t="s">
        <v>84</v>
      </c>
      <c r="BK232" s="179">
        <f>ROUND(I232*H232,2)</f>
        <v>0</v>
      </c>
      <c r="BL232" s="16" t="s">
        <v>262</v>
      </c>
      <c r="BM232" s="178" t="s">
        <v>474</v>
      </c>
    </row>
    <row r="233" s="12" customFormat="1" ht="22.8" customHeight="1">
      <c r="A233" s="12"/>
      <c r="B233" s="155"/>
      <c r="C233" s="12"/>
      <c r="D233" s="156" t="s">
        <v>75</v>
      </c>
      <c r="E233" s="180" t="s">
        <v>475</v>
      </c>
      <c r="F233" s="180" t="s">
        <v>476</v>
      </c>
      <c r="G233" s="12"/>
      <c r="H233" s="12"/>
      <c r="I233" s="158"/>
      <c r="J233" s="181">
        <f>BK233</f>
        <v>0</v>
      </c>
      <c r="K233" s="12"/>
      <c r="L233" s="155"/>
      <c r="M233" s="160"/>
      <c r="N233" s="161"/>
      <c r="O233" s="161"/>
      <c r="P233" s="162">
        <f>SUM(P234:P251)</f>
        <v>0</v>
      </c>
      <c r="Q233" s="161"/>
      <c r="R233" s="162">
        <f>SUM(R234:R251)</f>
        <v>3.1568605000000005</v>
      </c>
      <c r="S233" s="161"/>
      <c r="T233" s="163">
        <f>SUM(T234:T251)</f>
        <v>0.82799999999999996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56" t="s">
        <v>86</v>
      </c>
      <c r="AT233" s="164" t="s">
        <v>75</v>
      </c>
      <c r="AU233" s="164" t="s">
        <v>84</v>
      </c>
      <c r="AY233" s="156" t="s">
        <v>145</v>
      </c>
      <c r="BK233" s="165">
        <f>SUM(BK234:BK251)</f>
        <v>0</v>
      </c>
    </row>
    <row r="234" s="2" customFormat="1" ht="33" customHeight="1">
      <c r="A234" s="35"/>
      <c r="B234" s="166"/>
      <c r="C234" s="167" t="s">
        <v>306</v>
      </c>
      <c r="D234" s="167" t="s">
        <v>146</v>
      </c>
      <c r="E234" s="168" t="s">
        <v>477</v>
      </c>
      <c r="F234" s="169" t="s">
        <v>478</v>
      </c>
      <c r="G234" s="170" t="s">
        <v>189</v>
      </c>
      <c r="H234" s="171">
        <v>75.969999999999999</v>
      </c>
      <c r="I234" s="172"/>
      <c r="J234" s="173">
        <f>ROUND(I234*H234,2)</f>
        <v>0</v>
      </c>
      <c r="K234" s="169" t="s">
        <v>166</v>
      </c>
      <c r="L234" s="36"/>
      <c r="M234" s="174" t="s">
        <v>1</v>
      </c>
      <c r="N234" s="175" t="s">
        <v>41</v>
      </c>
      <c r="O234" s="74"/>
      <c r="P234" s="176">
        <f>O234*H234</f>
        <v>0</v>
      </c>
      <c r="Q234" s="176">
        <v>0.015650000000000001</v>
      </c>
      <c r="R234" s="176">
        <f>Q234*H234</f>
        <v>1.1889305000000001</v>
      </c>
      <c r="S234" s="176">
        <v>0</v>
      </c>
      <c r="T234" s="17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78" t="s">
        <v>262</v>
      </c>
      <c r="AT234" s="178" t="s">
        <v>146</v>
      </c>
      <c r="AU234" s="178" t="s">
        <v>86</v>
      </c>
      <c r="AY234" s="16" t="s">
        <v>145</v>
      </c>
      <c r="BE234" s="179">
        <f>IF(N234="základní",J234,0)</f>
        <v>0</v>
      </c>
      <c r="BF234" s="179">
        <f>IF(N234="snížená",J234,0)</f>
        <v>0</v>
      </c>
      <c r="BG234" s="179">
        <f>IF(N234="zákl. přenesená",J234,0)</f>
        <v>0</v>
      </c>
      <c r="BH234" s="179">
        <f>IF(N234="sníž. přenesená",J234,0)</f>
        <v>0</v>
      </c>
      <c r="BI234" s="179">
        <f>IF(N234="nulová",J234,0)</f>
        <v>0</v>
      </c>
      <c r="BJ234" s="16" t="s">
        <v>84</v>
      </c>
      <c r="BK234" s="179">
        <f>ROUND(I234*H234,2)</f>
        <v>0</v>
      </c>
      <c r="BL234" s="16" t="s">
        <v>262</v>
      </c>
      <c r="BM234" s="178" t="s">
        <v>479</v>
      </c>
    </row>
    <row r="235" s="13" customFormat="1">
      <c r="A235" s="13"/>
      <c r="B235" s="187"/>
      <c r="C235" s="13"/>
      <c r="D235" s="188" t="s">
        <v>197</v>
      </c>
      <c r="E235" s="189" t="s">
        <v>1</v>
      </c>
      <c r="F235" s="190" t="s">
        <v>480</v>
      </c>
      <c r="G235" s="13"/>
      <c r="H235" s="191">
        <v>49.310000000000002</v>
      </c>
      <c r="I235" s="192"/>
      <c r="J235" s="13"/>
      <c r="K235" s="13"/>
      <c r="L235" s="187"/>
      <c r="M235" s="193"/>
      <c r="N235" s="194"/>
      <c r="O235" s="194"/>
      <c r="P235" s="194"/>
      <c r="Q235" s="194"/>
      <c r="R235" s="194"/>
      <c r="S235" s="194"/>
      <c r="T235" s="19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9" t="s">
        <v>197</v>
      </c>
      <c r="AU235" s="189" t="s">
        <v>86</v>
      </c>
      <c r="AV235" s="13" t="s">
        <v>86</v>
      </c>
      <c r="AW235" s="13" t="s">
        <v>32</v>
      </c>
      <c r="AX235" s="13" t="s">
        <v>76</v>
      </c>
      <c r="AY235" s="189" t="s">
        <v>145</v>
      </c>
    </row>
    <row r="236" s="13" customFormat="1">
      <c r="A236" s="13"/>
      <c r="B236" s="187"/>
      <c r="C236" s="13"/>
      <c r="D236" s="188" t="s">
        <v>197</v>
      </c>
      <c r="E236" s="189" t="s">
        <v>1</v>
      </c>
      <c r="F236" s="190" t="s">
        <v>481</v>
      </c>
      <c r="G236" s="13"/>
      <c r="H236" s="191">
        <v>26.66</v>
      </c>
      <c r="I236" s="192"/>
      <c r="J236" s="13"/>
      <c r="K236" s="13"/>
      <c r="L236" s="187"/>
      <c r="M236" s="193"/>
      <c r="N236" s="194"/>
      <c r="O236" s="194"/>
      <c r="P236" s="194"/>
      <c r="Q236" s="194"/>
      <c r="R236" s="194"/>
      <c r="S236" s="194"/>
      <c r="T236" s="19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9" t="s">
        <v>197</v>
      </c>
      <c r="AU236" s="189" t="s">
        <v>86</v>
      </c>
      <c r="AV236" s="13" t="s">
        <v>86</v>
      </c>
      <c r="AW236" s="13" t="s">
        <v>32</v>
      </c>
      <c r="AX236" s="13" t="s">
        <v>76</v>
      </c>
      <c r="AY236" s="189" t="s">
        <v>145</v>
      </c>
    </row>
    <row r="237" s="2" customFormat="1" ht="16.5" customHeight="1">
      <c r="A237" s="35"/>
      <c r="B237" s="166"/>
      <c r="C237" s="167" t="s">
        <v>313</v>
      </c>
      <c r="D237" s="167" t="s">
        <v>146</v>
      </c>
      <c r="E237" s="168" t="s">
        <v>482</v>
      </c>
      <c r="F237" s="169" t="s">
        <v>483</v>
      </c>
      <c r="G237" s="170" t="s">
        <v>189</v>
      </c>
      <c r="H237" s="171">
        <v>75.969999999999999</v>
      </c>
      <c r="I237" s="172"/>
      <c r="J237" s="173">
        <f>ROUND(I237*H237,2)</f>
        <v>0</v>
      </c>
      <c r="K237" s="169" t="s">
        <v>166</v>
      </c>
      <c r="L237" s="36"/>
      <c r="M237" s="174" t="s">
        <v>1</v>
      </c>
      <c r="N237" s="175" t="s">
        <v>41</v>
      </c>
      <c r="O237" s="74"/>
      <c r="P237" s="176">
        <f>O237*H237</f>
        <v>0</v>
      </c>
      <c r="Q237" s="176">
        <v>0</v>
      </c>
      <c r="R237" s="176">
        <f>Q237*H237</f>
        <v>0</v>
      </c>
      <c r="S237" s="176">
        <v>0</v>
      </c>
      <c r="T237" s="17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78" t="s">
        <v>262</v>
      </c>
      <c r="AT237" s="178" t="s">
        <v>146</v>
      </c>
      <c r="AU237" s="178" t="s">
        <v>86</v>
      </c>
      <c r="AY237" s="16" t="s">
        <v>145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16" t="s">
        <v>84</v>
      </c>
      <c r="BK237" s="179">
        <f>ROUND(I237*H237,2)</f>
        <v>0</v>
      </c>
      <c r="BL237" s="16" t="s">
        <v>262</v>
      </c>
      <c r="BM237" s="178" t="s">
        <v>484</v>
      </c>
    </row>
    <row r="238" s="2" customFormat="1" ht="16.5" customHeight="1">
      <c r="A238" s="35"/>
      <c r="B238" s="166"/>
      <c r="C238" s="196" t="s">
        <v>318</v>
      </c>
      <c r="D238" s="196" t="s">
        <v>267</v>
      </c>
      <c r="E238" s="197" t="s">
        <v>485</v>
      </c>
      <c r="F238" s="198" t="s">
        <v>486</v>
      </c>
      <c r="G238" s="199" t="s">
        <v>399</v>
      </c>
      <c r="H238" s="200">
        <v>2.5070000000000001</v>
      </c>
      <c r="I238" s="201"/>
      <c r="J238" s="202">
        <f>ROUND(I238*H238,2)</f>
        <v>0</v>
      </c>
      <c r="K238" s="198" t="s">
        <v>166</v>
      </c>
      <c r="L238" s="203"/>
      <c r="M238" s="204" t="s">
        <v>1</v>
      </c>
      <c r="N238" s="205" t="s">
        <v>41</v>
      </c>
      <c r="O238" s="74"/>
      <c r="P238" s="176">
        <f>O238*H238</f>
        <v>0</v>
      </c>
      <c r="Q238" s="176">
        <v>0.55000000000000004</v>
      </c>
      <c r="R238" s="176">
        <f>Q238*H238</f>
        <v>1.3788500000000001</v>
      </c>
      <c r="S238" s="176">
        <v>0</v>
      </c>
      <c r="T238" s="17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78" t="s">
        <v>270</v>
      </c>
      <c r="AT238" s="178" t="s">
        <v>267</v>
      </c>
      <c r="AU238" s="178" t="s">
        <v>86</v>
      </c>
      <c r="AY238" s="16" t="s">
        <v>145</v>
      </c>
      <c r="BE238" s="179">
        <f>IF(N238="základní",J238,0)</f>
        <v>0</v>
      </c>
      <c r="BF238" s="179">
        <f>IF(N238="snížená",J238,0)</f>
        <v>0</v>
      </c>
      <c r="BG238" s="179">
        <f>IF(N238="zákl. přenesená",J238,0)</f>
        <v>0</v>
      </c>
      <c r="BH238" s="179">
        <f>IF(N238="sníž. přenesená",J238,0)</f>
        <v>0</v>
      </c>
      <c r="BI238" s="179">
        <f>IF(N238="nulová",J238,0)</f>
        <v>0</v>
      </c>
      <c r="BJ238" s="16" t="s">
        <v>84</v>
      </c>
      <c r="BK238" s="179">
        <f>ROUND(I238*H238,2)</f>
        <v>0</v>
      </c>
      <c r="BL238" s="16" t="s">
        <v>262</v>
      </c>
      <c r="BM238" s="178" t="s">
        <v>487</v>
      </c>
    </row>
    <row r="239" s="13" customFormat="1">
      <c r="A239" s="13"/>
      <c r="B239" s="187"/>
      <c r="C239" s="13"/>
      <c r="D239" s="188" t="s">
        <v>197</v>
      </c>
      <c r="E239" s="189" t="s">
        <v>1</v>
      </c>
      <c r="F239" s="190" t="s">
        <v>488</v>
      </c>
      <c r="G239" s="13"/>
      <c r="H239" s="191">
        <v>2.2789999999999999</v>
      </c>
      <c r="I239" s="192"/>
      <c r="J239" s="13"/>
      <c r="K239" s="13"/>
      <c r="L239" s="187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197</v>
      </c>
      <c r="AU239" s="189" t="s">
        <v>86</v>
      </c>
      <c r="AV239" s="13" t="s">
        <v>86</v>
      </c>
      <c r="AW239" s="13" t="s">
        <v>32</v>
      </c>
      <c r="AX239" s="13" t="s">
        <v>84</v>
      </c>
      <c r="AY239" s="189" t="s">
        <v>145</v>
      </c>
    </row>
    <row r="240" s="13" customFormat="1">
      <c r="A240" s="13"/>
      <c r="B240" s="187"/>
      <c r="C240" s="13"/>
      <c r="D240" s="188" t="s">
        <v>197</v>
      </c>
      <c r="E240" s="13"/>
      <c r="F240" s="190" t="s">
        <v>489</v>
      </c>
      <c r="G240" s="13"/>
      <c r="H240" s="191">
        <v>2.5070000000000001</v>
      </c>
      <c r="I240" s="192"/>
      <c r="J240" s="13"/>
      <c r="K240" s="13"/>
      <c r="L240" s="187"/>
      <c r="M240" s="193"/>
      <c r="N240" s="194"/>
      <c r="O240" s="194"/>
      <c r="P240" s="194"/>
      <c r="Q240" s="194"/>
      <c r="R240" s="194"/>
      <c r="S240" s="194"/>
      <c r="T240" s="19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9" t="s">
        <v>197</v>
      </c>
      <c r="AU240" s="189" t="s">
        <v>86</v>
      </c>
      <c r="AV240" s="13" t="s">
        <v>86</v>
      </c>
      <c r="AW240" s="13" t="s">
        <v>3</v>
      </c>
      <c r="AX240" s="13" t="s">
        <v>84</v>
      </c>
      <c r="AY240" s="189" t="s">
        <v>145</v>
      </c>
    </row>
    <row r="241" s="2" customFormat="1" ht="21.75" customHeight="1">
      <c r="A241" s="35"/>
      <c r="B241" s="166"/>
      <c r="C241" s="167" t="s">
        <v>93</v>
      </c>
      <c r="D241" s="167" t="s">
        <v>146</v>
      </c>
      <c r="E241" s="168" t="s">
        <v>490</v>
      </c>
      <c r="F241" s="169" t="s">
        <v>491</v>
      </c>
      <c r="G241" s="170" t="s">
        <v>189</v>
      </c>
      <c r="H241" s="171">
        <v>46</v>
      </c>
      <c r="I241" s="172"/>
      <c r="J241" s="173">
        <f>ROUND(I241*H241,2)</f>
        <v>0</v>
      </c>
      <c r="K241" s="169" t="s">
        <v>166</v>
      </c>
      <c r="L241" s="36"/>
      <c r="M241" s="174" t="s">
        <v>1</v>
      </c>
      <c r="N241" s="175" t="s">
        <v>41</v>
      </c>
      <c r="O241" s="74"/>
      <c r="P241" s="176">
        <f>O241*H241</f>
        <v>0</v>
      </c>
      <c r="Q241" s="176">
        <v>0</v>
      </c>
      <c r="R241" s="176">
        <f>Q241*H241</f>
        <v>0</v>
      </c>
      <c r="S241" s="176">
        <v>0.017999999999999999</v>
      </c>
      <c r="T241" s="177">
        <f>S241*H241</f>
        <v>0.82799999999999996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78" t="s">
        <v>262</v>
      </c>
      <c r="AT241" s="178" t="s">
        <v>146</v>
      </c>
      <c r="AU241" s="178" t="s">
        <v>86</v>
      </c>
      <c r="AY241" s="16" t="s">
        <v>145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6" t="s">
        <v>84</v>
      </c>
      <c r="BK241" s="179">
        <f>ROUND(I241*H241,2)</f>
        <v>0</v>
      </c>
      <c r="BL241" s="16" t="s">
        <v>262</v>
      </c>
      <c r="BM241" s="178" t="s">
        <v>492</v>
      </c>
    </row>
    <row r="242" s="13" customFormat="1">
      <c r="A242" s="13"/>
      <c r="B242" s="187"/>
      <c r="C242" s="13"/>
      <c r="D242" s="188" t="s">
        <v>197</v>
      </c>
      <c r="E242" s="189" t="s">
        <v>1</v>
      </c>
      <c r="F242" s="190" t="s">
        <v>493</v>
      </c>
      <c r="G242" s="13"/>
      <c r="H242" s="191">
        <v>20.5</v>
      </c>
      <c r="I242" s="192"/>
      <c r="J242" s="13"/>
      <c r="K242" s="13"/>
      <c r="L242" s="187"/>
      <c r="M242" s="193"/>
      <c r="N242" s="194"/>
      <c r="O242" s="194"/>
      <c r="P242" s="194"/>
      <c r="Q242" s="194"/>
      <c r="R242" s="194"/>
      <c r="S242" s="194"/>
      <c r="T242" s="19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9" t="s">
        <v>197</v>
      </c>
      <c r="AU242" s="189" t="s">
        <v>86</v>
      </c>
      <c r="AV242" s="13" t="s">
        <v>86</v>
      </c>
      <c r="AW242" s="13" t="s">
        <v>32</v>
      </c>
      <c r="AX242" s="13" t="s">
        <v>76</v>
      </c>
      <c r="AY242" s="189" t="s">
        <v>145</v>
      </c>
    </row>
    <row r="243" s="13" customFormat="1">
      <c r="A243" s="13"/>
      <c r="B243" s="187"/>
      <c r="C243" s="13"/>
      <c r="D243" s="188" t="s">
        <v>197</v>
      </c>
      <c r="E243" s="189" t="s">
        <v>1</v>
      </c>
      <c r="F243" s="190" t="s">
        <v>494</v>
      </c>
      <c r="G243" s="13"/>
      <c r="H243" s="191">
        <v>25.5</v>
      </c>
      <c r="I243" s="192"/>
      <c r="J243" s="13"/>
      <c r="K243" s="13"/>
      <c r="L243" s="187"/>
      <c r="M243" s="193"/>
      <c r="N243" s="194"/>
      <c r="O243" s="194"/>
      <c r="P243" s="194"/>
      <c r="Q243" s="194"/>
      <c r="R243" s="194"/>
      <c r="S243" s="194"/>
      <c r="T243" s="19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9" t="s">
        <v>197</v>
      </c>
      <c r="AU243" s="189" t="s">
        <v>86</v>
      </c>
      <c r="AV243" s="13" t="s">
        <v>86</v>
      </c>
      <c r="AW243" s="13" t="s">
        <v>32</v>
      </c>
      <c r="AX243" s="13" t="s">
        <v>76</v>
      </c>
      <c r="AY243" s="189" t="s">
        <v>145</v>
      </c>
    </row>
    <row r="244" s="2" customFormat="1" ht="24.15" customHeight="1">
      <c r="A244" s="35"/>
      <c r="B244" s="166"/>
      <c r="C244" s="167" t="s">
        <v>326</v>
      </c>
      <c r="D244" s="167" t="s">
        <v>146</v>
      </c>
      <c r="E244" s="168" t="s">
        <v>495</v>
      </c>
      <c r="F244" s="169" t="s">
        <v>496</v>
      </c>
      <c r="G244" s="170" t="s">
        <v>189</v>
      </c>
      <c r="H244" s="171">
        <v>46</v>
      </c>
      <c r="I244" s="172"/>
      <c r="J244" s="173">
        <f>ROUND(I244*H244,2)</f>
        <v>0</v>
      </c>
      <c r="K244" s="169" t="s">
        <v>166</v>
      </c>
      <c r="L244" s="36"/>
      <c r="M244" s="174" t="s">
        <v>1</v>
      </c>
      <c r="N244" s="175" t="s">
        <v>41</v>
      </c>
      <c r="O244" s="74"/>
      <c r="P244" s="176">
        <f>O244*H244</f>
        <v>0</v>
      </c>
      <c r="Q244" s="176">
        <v>0</v>
      </c>
      <c r="R244" s="176">
        <f>Q244*H244</f>
        <v>0</v>
      </c>
      <c r="S244" s="176">
        <v>0</v>
      </c>
      <c r="T244" s="17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78" t="s">
        <v>262</v>
      </c>
      <c r="AT244" s="178" t="s">
        <v>146</v>
      </c>
      <c r="AU244" s="178" t="s">
        <v>86</v>
      </c>
      <c r="AY244" s="16" t="s">
        <v>145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6" t="s">
        <v>84</v>
      </c>
      <c r="BK244" s="179">
        <f>ROUND(I244*H244,2)</f>
        <v>0</v>
      </c>
      <c r="BL244" s="16" t="s">
        <v>262</v>
      </c>
      <c r="BM244" s="178" t="s">
        <v>497</v>
      </c>
    </row>
    <row r="245" s="13" customFormat="1">
      <c r="A245" s="13"/>
      <c r="B245" s="187"/>
      <c r="C245" s="13"/>
      <c r="D245" s="188" t="s">
        <v>197</v>
      </c>
      <c r="E245" s="189" t="s">
        <v>1</v>
      </c>
      <c r="F245" s="190" t="s">
        <v>493</v>
      </c>
      <c r="G245" s="13"/>
      <c r="H245" s="191">
        <v>20.5</v>
      </c>
      <c r="I245" s="192"/>
      <c r="J245" s="13"/>
      <c r="K245" s="13"/>
      <c r="L245" s="187"/>
      <c r="M245" s="193"/>
      <c r="N245" s="194"/>
      <c r="O245" s="194"/>
      <c r="P245" s="194"/>
      <c r="Q245" s="194"/>
      <c r="R245" s="194"/>
      <c r="S245" s="194"/>
      <c r="T245" s="19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9" t="s">
        <v>197</v>
      </c>
      <c r="AU245" s="189" t="s">
        <v>86</v>
      </c>
      <c r="AV245" s="13" t="s">
        <v>86</v>
      </c>
      <c r="AW245" s="13" t="s">
        <v>32</v>
      </c>
      <c r="AX245" s="13" t="s">
        <v>76</v>
      </c>
      <c r="AY245" s="189" t="s">
        <v>145</v>
      </c>
    </row>
    <row r="246" s="13" customFormat="1">
      <c r="A246" s="13"/>
      <c r="B246" s="187"/>
      <c r="C246" s="13"/>
      <c r="D246" s="188" t="s">
        <v>197</v>
      </c>
      <c r="E246" s="189" t="s">
        <v>1</v>
      </c>
      <c r="F246" s="190" t="s">
        <v>494</v>
      </c>
      <c r="G246" s="13"/>
      <c r="H246" s="191">
        <v>25.5</v>
      </c>
      <c r="I246" s="192"/>
      <c r="J246" s="13"/>
      <c r="K246" s="13"/>
      <c r="L246" s="187"/>
      <c r="M246" s="193"/>
      <c r="N246" s="194"/>
      <c r="O246" s="194"/>
      <c r="P246" s="194"/>
      <c r="Q246" s="194"/>
      <c r="R246" s="194"/>
      <c r="S246" s="194"/>
      <c r="T246" s="19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9" t="s">
        <v>197</v>
      </c>
      <c r="AU246" s="189" t="s">
        <v>86</v>
      </c>
      <c r="AV246" s="13" t="s">
        <v>86</v>
      </c>
      <c r="AW246" s="13" t="s">
        <v>32</v>
      </c>
      <c r="AX246" s="13" t="s">
        <v>76</v>
      </c>
      <c r="AY246" s="189" t="s">
        <v>145</v>
      </c>
    </row>
    <row r="247" s="2" customFormat="1" ht="21.75" customHeight="1">
      <c r="A247" s="35"/>
      <c r="B247" s="166"/>
      <c r="C247" s="196" t="s">
        <v>270</v>
      </c>
      <c r="D247" s="196" t="s">
        <v>267</v>
      </c>
      <c r="E247" s="197" t="s">
        <v>498</v>
      </c>
      <c r="F247" s="198" t="s">
        <v>499</v>
      </c>
      <c r="G247" s="199" t="s">
        <v>399</v>
      </c>
      <c r="H247" s="200">
        <v>1.0560000000000001</v>
      </c>
      <c r="I247" s="201"/>
      <c r="J247" s="202">
        <f>ROUND(I247*H247,2)</f>
        <v>0</v>
      </c>
      <c r="K247" s="198" t="s">
        <v>166</v>
      </c>
      <c r="L247" s="203"/>
      <c r="M247" s="204" t="s">
        <v>1</v>
      </c>
      <c r="N247" s="205" t="s">
        <v>41</v>
      </c>
      <c r="O247" s="74"/>
      <c r="P247" s="176">
        <f>O247*H247</f>
        <v>0</v>
      </c>
      <c r="Q247" s="176">
        <v>0.55000000000000004</v>
      </c>
      <c r="R247" s="176">
        <f>Q247*H247</f>
        <v>0.58080000000000009</v>
      </c>
      <c r="S247" s="176">
        <v>0</v>
      </c>
      <c r="T247" s="17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78" t="s">
        <v>270</v>
      </c>
      <c r="AT247" s="178" t="s">
        <v>267</v>
      </c>
      <c r="AU247" s="178" t="s">
        <v>86</v>
      </c>
      <c r="AY247" s="16" t="s">
        <v>145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6" t="s">
        <v>84</v>
      </c>
      <c r="BK247" s="179">
        <f>ROUND(I247*H247,2)</f>
        <v>0</v>
      </c>
      <c r="BL247" s="16" t="s">
        <v>262</v>
      </c>
      <c r="BM247" s="178" t="s">
        <v>500</v>
      </c>
    </row>
    <row r="248" s="13" customFormat="1">
      <c r="A248" s="13"/>
      <c r="B248" s="187"/>
      <c r="C248" s="13"/>
      <c r="D248" s="188" t="s">
        <v>197</v>
      </c>
      <c r="E248" s="189" t="s">
        <v>1</v>
      </c>
      <c r="F248" s="190" t="s">
        <v>501</v>
      </c>
      <c r="G248" s="13"/>
      <c r="H248" s="191">
        <v>0.95999999999999996</v>
      </c>
      <c r="I248" s="192"/>
      <c r="J248" s="13"/>
      <c r="K248" s="13"/>
      <c r="L248" s="187"/>
      <c r="M248" s="193"/>
      <c r="N248" s="194"/>
      <c r="O248" s="194"/>
      <c r="P248" s="194"/>
      <c r="Q248" s="194"/>
      <c r="R248" s="194"/>
      <c r="S248" s="194"/>
      <c r="T248" s="19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9" t="s">
        <v>197</v>
      </c>
      <c r="AU248" s="189" t="s">
        <v>86</v>
      </c>
      <c r="AV248" s="13" t="s">
        <v>86</v>
      </c>
      <c r="AW248" s="13" t="s">
        <v>32</v>
      </c>
      <c r="AX248" s="13" t="s">
        <v>84</v>
      </c>
      <c r="AY248" s="189" t="s">
        <v>145</v>
      </c>
    </row>
    <row r="249" s="13" customFormat="1">
      <c r="A249" s="13"/>
      <c r="B249" s="187"/>
      <c r="C249" s="13"/>
      <c r="D249" s="188" t="s">
        <v>197</v>
      </c>
      <c r="E249" s="13"/>
      <c r="F249" s="190" t="s">
        <v>502</v>
      </c>
      <c r="G249" s="13"/>
      <c r="H249" s="191">
        <v>1.0560000000000001</v>
      </c>
      <c r="I249" s="192"/>
      <c r="J249" s="13"/>
      <c r="K249" s="13"/>
      <c r="L249" s="187"/>
      <c r="M249" s="193"/>
      <c r="N249" s="194"/>
      <c r="O249" s="194"/>
      <c r="P249" s="194"/>
      <c r="Q249" s="194"/>
      <c r="R249" s="194"/>
      <c r="S249" s="194"/>
      <c r="T249" s="19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9" t="s">
        <v>197</v>
      </c>
      <c r="AU249" s="189" t="s">
        <v>86</v>
      </c>
      <c r="AV249" s="13" t="s">
        <v>86</v>
      </c>
      <c r="AW249" s="13" t="s">
        <v>3</v>
      </c>
      <c r="AX249" s="13" t="s">
        <v>84</v>
      </c>
      <c r="AY249" s="189" t="s">
        <v>145</v>
      </c>
    </row>
    <row r="250" s="2" customFormat="1" ht="24.15" customHeight="1">
      <c r="A250" s="35"/>
      <c r="B250" s="166"/>
      <c r="C250" s="167" t="s">
        <v>335</v>
      </c>
      <c r="D250" s="167" t="s">
        <v>146</v>
      </c>
      <c r="E250" s="168" t="s">
        <v>503</v>
      </c>
      <c r="F250" s="169" t="s">
        <v>504</v>
      </c>
      <c r="G250" s="170" t="s">
        <v>189</v>
      </c>
      <c r="H250" s="171">
        <v>46</v>
      </c>
      <c r="I250" s="172"/>
      <c r="J250" s="173">
        <f>ROUND(I250*H250,2)</f>
        <v>0</v>
      </c>
      <c r="K250" s="169" t="s">
        <v>166</v>
      </c>
      <c r="L250" s="36"/>
      <c r="M250" s="174" t="s">
        <v>1</v>
      </c>
      <c r="N250" s="175" t="s">
        <v>41</v>
      </c>
      <c r="O250" s="74"/>
      <c r="P250" s="176">
        <f>O250*H250</f>
        <v>0</v>
      </c>
      <c r="Q250" s="176">
        <v>0.00018000000000000001</v>
      </c>
      <c r="R250" s="176">
        <f>Q250*H250</f>
        <v>0.0082800000000000009</v>
      </c>
      <c r="S250" s="176">
        <v>0</v>
      </c>
      <c r="T250" s="17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78" t="s">
        <v>262</v>
      </c>
      <c r="AT250" s="178" t="s">
        <v>146</v>
      </c>
      <c r="AU250" s="178" t="s">
        <v>86</v>
      </c>
      <c r="AY250" s="16" t="s">
        <v>145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6" t="s">
        <v>84</v>
      </c>
      <c r="BK250" s="179">
        <f>ROUND(I250*H250,2)</f>
        <v>0</v>
      </c>
      <c r="BL250" s="16" t="s">
        <v>262</v>
      </c>
      <c r="BM250" s="178" t="s">
        <v>505</v>
      </c>
    </row>
    <row r="251" s="2" customFormat="1" ht="24.15" customHeight="1">
      <c r="A251" s="35"/>
      <c r="B251" s="166"/>
      <c r="C251" s="167" t="s">
        <v>340</v>
      </c>
      <c r="D251" s="167" t="s">
        <v>146</v>
      </c>
      <c r="E251" s="168" t="s">
        <v>506</v>
      </c>
      <c r="F251" s="169" t="s">
        <v>507</v>
      </c>
      <c r="G251" s="170" t="s">
        <v>309</v>
      </c>
      <c r="H251" s="206"/>
      <c r="I251" s="172"/>
      <c r="J251" s="173">
        <f>ROUND(I251*H251,2)</f>
        <v>0</v>
      </c>
      <c r="K251" s="169" t="s">
        <v>166</v>
      </c>
      <c r="L251" s="36"/>
      <c r="M251" s="174" t="s">
        <v>1</v>
      </c>
      <c r="N251" s="175" t="s">
        <v>41</v>
      </c>
      <c r="O251" s="74"/>
      <c r="P251" s="176">
        <f>O251*H251</f>
        <v>0</v>
      </c>
      <c r="Q251" s="176">
        <v>0</v>
      </c>
      <c r="R251" s="176">
        <f>Q251*H251</f>
        <v>0</v>
      </c>
      <c r="S251" s="176">
        <v>0</v>
      </c>
      <c r="T251" s="17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78" t="s">
        <v>262</v>
      </c>
      <c r="AT251" s="178" t="s">
        <v>146</v>
      </c>
      <c r="AU251" s="178" t="s">
        <v>86</v>
      </c>
      <c r="AY251" s="16" t="s">
        <v>145</v>
      </c>
      <c r="BE251" s="179">
        <f>IF(N251="základní",J251,0)</f>
        <v>0</v>
      </c>
      <c r="BF251" s="179">
        <f>IF(N251="snížená",J251,0)</f>
        <v>0</v>
      </c>
      <c r="BG251" s="179">
        <f>IF(N251="zákl. přenesená",J251,0)</f>
        <v>0</v>
      </c>
      <c r="BH251" s="179">
        <f>IF(N251="sníž. přenesená",J251,0)</f>
        <v>0</v>
      </c>
      <c r="BI251" s="179">
        <f>IF(N251="nulová",J251,0)</f>
        <v>0</v>
      </c>
      <c r="BJ251" s="16" t="s">
        <v>84</v>
      </c>
      <c r="BK251" s="179">
        <f>ROUND(I251*H251,2)</f>
        <v>0</v>
      </c>
      <c r="BL251" s="16" t="s">
        <v>262</v>
      </c>
      <c r="BM251" s="178" t="s">
        <v>508</v>
      </c>
    </row>
    <row r="252" s="12" customFormat="1" ht="22.8" customHeight="1">
      <c r="A252" s="12"/>
      <c r="B252" s="155"/>
      <c r="C252" s="12"/>
      <c r="D252" s="156" t="s">
        <v>75</v>
      </c>
      <c r="E252" s="180" t="s">
        <v>509</v>
      </c>
      <c r="F252" s="180" t="s">
        <v>510</v>
      </c>
      <c r="G252" s="12"/>
      <c r="H252" s="12"/>
      <c r="I252" s="158"/>
      <c r="J252" s="181">
        <f>BK252</f>
        <v>0</v>
      </c>
      <c r="K252" s="12"/>
      <c r="L252" s="155"/>
      <c r="M252" s="160"/>
      <c r="N252" s="161"/>
      <c r="O252" s="161"/>
      <c r="P252" s="162">
        <f>SUM(P253:P256)</f>
        <v>0</v>
      </c>
      <c r="Q252" s="161"/>
      <c r="R252" s="162">
        <f>SUM(R253:R256)</f>
        <v>0.15341565999999998</v>
      </c>
      <c r="S252" s="161"/>
      <c r="T252" s="163">
        <f>SUM(T253:T256)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6" t="s">
        <v>86</v>
      </c>
      <c r="AT252" s="164" t="s">
        <v>75</v>
      </c>
      <c r="AU252" s="164" t="s">
        <v>84</v>
      </c>
      <c r="AY252" s="156" t="s">
        <v>145</v>
      </c>
      <c r="BK252" s="165">
        <f>SUM(BK253:BK256)</f>
        <v>0</v>
      </c>
    </row>
    <row r="253" s="2" customFormat="1" ht="24.15" customHeight="1">
      <c r="A253" s="35"/>
      <c r="B253" s="166"/>
      <c r="C253" s="167" t="s">
        <v>346</v>
      </c>
      <c r="D253" s="167" t="s">
        <v>146</v>
      </c>
      <c r="E253" s="168" t="s">
        <v>511</v>
      </c>
      <c r="F253" s="169" t="s">
        <v>512</v>
      </c>
      <c r="G253" s="170" t="s">
        <v>189</v>
      </c>
      <c r="H253" s="171">
        <v>5.8689999999999998</v>
      </c>
      <c r="I253" s="172"/>
      <c r="J253" s="173">
        <f>ROUND(I253*H253,2)</f>
        <v>0</v>
      </c>
      <c r="K253" s="169" t="s">
        <v>166</v>
      </c>
      <c r="L253" s="36"/>
      <c r="M253" s="174" t="s">
        <v>1</v>
      </c>
      <c r="N253" s="175" t="s">
        <v>41</v>
      </c>
      <c r="O253" s="74"/>
      <c r="P253" s="176">
        <f>O253*H253</f>
        <v>0</v>
      </c>
      <c r="Q253" s="176">
        <v>0.02614</v>
      </c>
      <c r="R253" s="176">
        <f>Q253*H253</f>
        <v>0.15341565999999998</v>
      </c>
      <c r="S253" s="176">
        <v>0</v>
      </c>
      <c r="T253" s="17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78" t="s">
        <v>262</v>
      </c>
      <c r="AT253" s="178" t="s">
        <v>146</v>
      </c>
      <c r="AU253" s="178" t="s">
        <v>86</v>
      </c>
      <c r="AY253" s="16" t="s">
        <v>145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16" t="s">
        <v>84</v>
      </c>
      <c r="BK253" s="179">
        <f>ROUND(I253*H253,2)</f>
        <v>0</v>
      </c>
      <c r="BL253" s="16" t="s">
        <v>262</v>
      </c>
      <c r="BM253" s="178" t="s">
        <v>513</v>
      </c>
    </row>
    <row r="254" s="13" customFormat="1">
      <c r="A254" s="13"/>
      <c r="B254" s="187"/>
      <c r="C254" s="13"/>
      <c r="D254" s="188" t="s">
        <v>197</v>
      </c>
      <c r="E254" s="189" t="s">
        <v>1</v>
      </c>
      <c r="F254" s="190" t="s">
        <v>514</v>
      </c>
      <c r="G254" s="13"/>
      <c r="H254" s="191">
        <v>7.069</v>
      </c>
      <c r="I254" s="192"/>
      <c r="J254" s="13"/>
      <c r="K254" s="13"/>
      <c r="L254" s="187"/>
      <c r="M254" s="193"/>
      <c r="N254" s="194"/>
      <c r="O254" s="194"/>
      <c r="P254" s="194"/>
      <c r="Q254" s="194"/>
      <c r="R254" s="194"/>
      <c r="S254" s="194"/>
      <c r="T254" s="19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9" t="s">
        <v>197</v>
      </c>
      <c r="AU254" s="189" t="s">
        <v>86</v>
      </c>
      <c r="AV254" s="13" t="s">
        <v>86</v>
      </c>
      <c r="AW254" s="13" t="s">
        <v>32</v>
      </c>
      <c r="AX254" s="13" t="s">
        <v>76</v>
      </c>
      <c r="AY254" s="189" t="s">
        <v>145</v>
      </c>
    </row>
    <row r="255" s="13" customFormat="1">
      <c r="A255" s="13"/>
      <c r="B255" s="187"/>
      <c r="C255" s="13"/>
      <c r="D255" s="188" t="s">
        <v>197</v>
      </c>
      <c r="E255" s="189" t="s">
        <v>1</v>
      </c>
      <c r="F255" s="190" t="s">
        <v>386</v>
      </c>
      <c r="G255" s="13"/>
      <c r="H255" s="191">
        <v>-1.2</v>
      </c>
      <c r="I255" s="192"/>
      <c r="J255" s="13"/>
      <c r="K255" s="13"/>
      <c r="L255" s="187"/>
      <c r="M255" s="193"/>
      <c r="N255" s="194"/>
      <c r="O255" s="194"/>
      <c r="P255" s="194"/>
      <c r="Q255" s="194"/>
      <c r="R255" s="194"/>
      <c r="S255" s="194"/>
      <c r="T255" s="19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9" t="s">
        <v>197</v>
      </c>
      <c r="AU255" s="189" t="s">
        <v>86</v>
      </c>
      <c r="AV255" s="13" t="s">
        <v>86</v>
      </c>
      <c r="AW255" s="13" t="s">
        <v>32</v>
      </c>
      <c r="AX255" s="13" t="s">
        <v>76</v>
      </c>
      <c r="AY255" s="189" t="s">
        <v>145</v>
      </c>
    </row>
    <row r="256" s="2" customFormat="1" ht="24.15" customHeight="1">
      <c r="A256" s="35"/>
      <c r="B256" s="166"/>
      <c r="C256" s="167" t="s">
        <v>351</v>
      </c>
      <c r="D256" s="167" t="s">
        <v>146</v>
      </c>
      <c r="E256" s="168" t="s">
        <v>515</v>
      </c>
      <c r="F256" s="169" t="s">
        <v>516</v>
      </c>
      <c r="G256" s="170" t="s">
        <v>309</v>
      </c>
      <c r="H256" s="206"/>
      <c r="I256" s="172"/>
      <c r="J256" s="173">
        <f>ROUND(I256*H256,2)</f>
        <v>0</v>
      </c>
      <c r="K256" s="169" t="s">
        <v>166</v>
      </c>
      <c r="L256" s="36"/>
      <c r="M256" s="174" t="s">
        <v>1</v>
      </c>
      <c r="N256" s="175" t="s">
        <v>41</v>
      </c>
      <c r="O256" s="74"/>
      <c r="P256" s="176">
        <f>O256*H256</f>
        <v>0</v>
      </c>
      <c r="Q256" s="176">
        <v>0</v>
      </c>
      <c r="R256" s="176">
        <f>Q256*H256</f>
        <v>0</v>
      </c>
      <c r="S256" s="176">
        <v>0</v>
      </c>
      <c r="T256" s="17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78" t="s">
        <v>262</v>
      </c>
      <c r="AT256" s="178" t="s">
        <v>146</v>
      </c>
      <c r="AU256" s="178" t="s">
        <v>86</v>
      </c>
      <c r="AY256" s="16" t="s">
        <v>145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6" t="s">
        <v>84</v>
      </c>
      <c r="BK256" s="179">
        <f>ROUND(I256*H256,2)</f>
        <v>0</v>
      </c>
      <c r="BL256" s="16" t="s">
        <v>262</v>
      </c>
      <c r="BM256" s="178" t="s">
        <v>517</v>
      </c>
    </row>
    <row r="257" s="12" customFormat="1" ht="22.8" customHeight="1">
      <c r="A257" s="12"/>
      <c r="B257" s="155"/>
      <c r="C257" s="12"/>
      <c r="D257" s="156" t="s">
        <v>75</v>
      </c>
      <c r="E257" s="180" t="s">
        <v>260</v>
      </c>
      <c r="F257" s="180" t="s">
        <v>261</v>
      </c>
      <c r="G257" s="12"/>
      <c r="H257" s="12"/>
      <c r="I257" s="158"/>
      <c r="J257" s="181">
        <f>BK257</f>
        <v>0</v>
      </c>
      <c r="K257" s="12"/>
      <c r="L257" s="155"/>
      <c r="M257" s="160"/>
      <c r="N257" s="161"/>
      <c r="O257" s="161"/>
      <c r="P257" s="162">
        <f>SUM(P258:P267)</f>
        <v>0</v>
      </c>
      <c r="Q257" s="161"/>
      <c r="R257" s="162">
        <f>SUM(R258:R267)</f>
        <v>0.21152000000000001</v>
      </c>
      <c r="S257" s="161"/>
      <c r="T257" s="163">
        <f>SUM(T258:T267)</f>
        <v>0.26400000000000001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56" t="s">
        <v>86</v>
      </c>
      <c r="AT257" s="164" t="s">
        <v>75</v>
      </c>
      <c r="AU257" s="164" t="s">
        <v>84</v>
      </c>
      <c r="AY257" s="156" t="s">
        <v>145</v>
      </c>
      <c r="BK257" s="165">
        <f>SUM(BK258:BK267)</f>
        <v>0</v>
      </c>
    </row>
    <row r="258" s="2" customFormat="1" ht="24.15" customHeight="1">
      <c r="A258" s="35"/>
      <c r="B258" s="166"/>
      <c r="C258" s="167" t="s">
        <v>355</v>
      </c>
      <c r="D258" s="167" t="s">
        <v>146</v>
      </c>
      <c r="E258" s="168" t="s">
        <v>518</v>
      </c>
      <c r="F258" s="169" t="s">
        <v>519</v>
      </c>
      <c r="G258" s="170" t="s">
        <v>165</v>
      </c>
      <c r="H258" s="171">
        <v>2</v>
      </c>
      <c r="I258" s="172"/>
      <c r="J258" s="173">
        <f>ROUND(I258*H258,2)</f>
        <v>0</v>
      </c>
      <c r="K258" s="169" t="s">
        <v>1</v>
      </c>
      <c r="L258" s="36"/>
      <c r="M258" s="174" t="s">
        <v>1</v>
      </c>
      <c r="N258" s="175" t="s">
        <v>41</v>
      </c>
      <c r="O258" s="74"/>
      <c r="P258" s="176">
        <f>O258*H258</f>
        <v>0</v>
      </c>
      <c r="Q258" s="176">
        <v>0</v>
      </c>
      <c r="R258" s="176">
        <f>Q258*H258</f>
        <v>0</v>
      </c>
      <c r="S258" s="176">
        <v>0</v>
      </c>
      <c r="T258" s="17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78" t="s">
        <v>262</v>
      </c>
      <c r="AT258" s="178" t="s">
        <v>146</v>
      </c>
      <c r="AU258" s="178" t="s">
        <v>86</v>
      </c>
      <c r="AY258" s="16" t="s">
        <v>145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16" t="s">
        <v>84</v>
      </c>
      <c r="BK258" s="179">
        <f>ROUND(I258*H258,2)</f>
        <v>0</v>
      </c>
      <c r="BL258" s="16" t="s">
        <v>262</v>
      </c>
      <c r="BM258" s="178" t="s">
        <v>520</v>
      </c>
    </row>
    <row r="259" s="2" customFormat="1" ht="24.15" customHeight="1">
      <c r="A259" s="35"/>
      <c r="B259" s="166"/>
      <c r="C259" s="167" t="s">
        <v>360</v>
      </c>
      <c r="D259" s="167" t="s">
        <v>146</v>
      </c>
      <c r="E259" s="168" t="s">
        <v>263</v>
      </c>
      <c r="F259" s="169" t="s">
        <v>264</v>
      </c>
      <c r="G259" s="170" t="s">
        <v>165</v>
      </c>
      <c r="H259" s="171">
        <v>6</v>
      </c>
      <c r="I259" s="172"/>
      <c r="J259" s="173">
        <f>ROUND(I259*H259,2)</f>
        <v>0</v>
      </c>
      <c r="K259" s="169" t="s">
        <v>166</v>
      </c>
      <c r="L259" s="36"/>
      <c r="M259" s="174" t="s">
        <v>1</v>
      </c>
      <c r="N259" s="175" t="s">
        <v>41</v>
      </c>
      <c r="O259" s="74"/>
      <c r="P259" s="176">
        <f>O259*H259</f>
        <v>0</v>
      </c>
      <c r="Q259" s="176">
        <v>0</v>
      </c>
      <c r="R259" s="176">
        <f>Q259*H259</f>
        <v>0</v>
      </c>
      <c r="S259" s="176">
        <v>0</v>
      </c>
      <c r="T259" s="17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78" t="s">
        <v>262</v>
      </c>
      <c r="AT259" s="178" t="s">
        <v>146</v>
      </c>
      <c r="AU259" s="178" t="s">
        <v>86</v>
      </c>
      <c r="AY259" s="16" t="s">
        <v>145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16" t="s">
        <v>84</v>
      </c>
      <c r="BK259" s="179">
        <f>ROUND(I259*H259,2)</f>
        <v>0</v>
      </c>
      <c r="BL259" s="16" t="s">
        <v>262</v>
      </c>
      <c r="BM259" s="178" t="s">
        <v>521</v>
      </c>
    </row>
    <row r="260" s="2" customFormat="1" ht="24.15" customHeight="1">
      <c r="A260" s="35"/>
      <c r="B260" s="166"/>
      <c r="C260" s="196" t="s">
        <v>364</v>
      </c>
      <c r="D260" s="196" t="s">
        <v>267</v>
      </c>
      <c r="E260" s="197" t="s">
        <v>268</v>
      </c>
      <c r="F260" s="198" t="s">
        <v>269</v>
      </c>
      <c r="G260" s="199" t="s">
        <v>165</v>
      </c>
      <c r="H260" s="200">
        <v>1</v>
      </c>
      <c r="I260" s="201"/>
      <c r="J260" s="202">
        <f>ROUND(I260*H260,2)</f>
        <v>0</v>
      </c>
      <c r="K260" s="198" t="s">
        <v>166</v>
      </c>
      <c r="L260" s="203"/>
      <c r="M260" s="204" t="s">
        <v>1</v>
      </c>
      <c r="N260" s="205" t="s">
        <v>41</v>
      </c>
      <c r="O260" s="74"/>
      <c r="P260" s="176">
        <f>O260*H260</f>
        <v>0</v>
      </c>
      <c r="Q260" s="176">
        <v>0.0195</v>
      </c>
      <c r="R260" s="176">
        <f>Q260*H260</f>
        <v>0.0195</v>
      </c>
      <c r="S260" s="176">
        <v>0</v>
      </c>
      <c r="T260" s="17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78" t="s">
        <v>270</v>
      </c>
      <c r="AT260" s="178" t="s">
        <v>267</v>
      </c>
      <c r="AU260" s="178" t="s">
        <v>86</v>
      </c>
      <c r="AY260" s="16" t="s">
        <v>145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6" t="s">
        <v>84</v>
      </c>
      <c r="BK260" s="179">
        <f>ROUND(I260*H260,2)</f>
        <v>0</v>
      </c>
      <c r="BL260" s="16" t="s">
        <v>262</v>
      </c>
      <c r="BM260" s="178" t="s">
        <v>522</v>
      </c>
    </row>
    <row r="261" s="2" customFormat="1" ht="24.15" customHeight="1">
      <c r="A261" s="35"/>
      <c r="B261" s="166"/>
      <c r="C261" s="196" t="s">
        <v>96</v>
      </c>
      <c r="D261" s="196" t="s">
        <v>267</v>
      </c>
      <c r="E261" s="197" t="s">
        <v>523</v>
      </c>
      <c r="F261" s="198" t="s">
        <v>524</v>
      </c>
      <c r="G261" s="199" t="s">
        <v>165</v>
      </c>
      <c r="H261" s="200">
        <v>5</v>
      </c>
      <c r="I261" s="201"/>
      <c r="J261" s="202">
        <f>ROUND(I261*H261,2)</f>
        <v>0</v>
      </c>
      <c r="K261" s="198" t="s">
        <v>166</v>
      </c>
      <c r="L261" s="203"/>
      <c r="M261" s="204" t="s">
        <v>1</v>
      </c>
      <c r="N261" s="205" t="s">
        <v>41</v>
      </c>
      <c r="O261" s="74"/>
      <c r="P261" s="176">
        <f>O261*H261</f>
        <v>0</v>
      </c>
      <c r="Q261" s="176">
        <v>0.016</v>
      </c>
      <c r="R261" s="176">
        <f>Q261*H261</f>
        <v>0.080000000000000002</v>
      </c>
      <c r="S261" s="176">
        <v>0</v>
      </c>
      <c r="T261" s="17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78" t="s">
        <v>270</v>
      </c>
      <c r="AT261" s="178" t="s">
        <v>267</v>
      </c>
      <c r="AU261" s="178" t="s">
        <v>86</v>
      </c>
      <c r="AY261" s="16" t="s">
        <v>145</v>
      </c>
      <c r="BE261" s="179">
        <f>IF(N261="základní",J261,0)</f>
        <v>0</v>
      </c>
      <c r="BF261" s="179">
        <f>IF(N261="snížená",J261,0)</f>
        <v>0</v>
      </c>
      <c r="BG261" s="179">
        <f>IF(N261="zákl. přenesená",J261,0)</f>
        <v>0</v>
      </c>
      <c r="BH261" s="179">
        <f>IF(N261="sníž. přenesená",J261,0)</f>
        <v>0</v>
      </c>
      <c r="BI261" s="179">
        <f>IF(N261="nulová",J261,0)</f>
        <v>0</v>
      </c>
      <c r="BJ261" s="16" t="s">
        <v>84</v>
      </c>
      <c r="BK261" s="179">
        <f>ROUND(I261*H261,2)</f>
        <v>0</v>
      </c>
      <c r="BL261" s="16" t="s">
        <v>262</v>
      </c>
      <c r="BM261" s="178" t="s">
        <v>525</v>
      </c>
    </row>
    <row r="262" s="2" customFormat="1" ht="21.75" customHeight="1">
      <c r="A262" s="35"/>
      <c r="B262" s="166"/>
      <c r="C262" s="167" t="s">
        <v>526</v>
      </c>
      <c r="D262" s="167" t="s">
        <v>146</v>
      </c>
      <c r="E262" s="168" t="s">
        <v>287</v>
      </c>
      <c r="F262" s="169" t="s">
        <v>288</v>
      </c>
      <c r="G262" s="170" t="s">
        <v>165</v>
      </c>
      <c r="H262" s="171">
        <v>6</v>
      </c>
      <c r="I262" s="172"/>
      <c r="J262" s="173">
        <f>ROUND(I262*H262,2)</f>
        <v>0</v>
      </c>
      <c r="K262" s="169" t="s">
        <v>166</v>
      </c>
      <c r="L262" s="36"/>
      <c r="M262" s="174" t="s">
        <v>1</v>
      </c>
      <c r="N262" s="175" t="s">
        <v>41</v>
      </c>
      <c r="O262" s="74"/>
      <c r="P262" s="176">
        <f>O262*H262</f>
        <v>0</v>
      </c>
      <c r="Q262" s="176">
        <v>0</v>
      </c>
      <c r="R262" s="176">
        <f>Q262*H262</f>
        <v>0</v>
      </c>
      <c r="S262" s="176">
        <v>0</v>
      </c>
      <c r="T262" s="17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78" t="s">
        <v>262</v>
      </c>
      <c r="AT262" s="178" t="s">
        <v>146</v>
      </c>
      <c r="AU262" s="178" t="s">
        <v>86</v>
      </c>
      <c r="AY262" s="16" t="s">
        <v>145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16" t="s">
        <v>84</v>
      </c>
      <c r="BK262" s="179">
        <f>ROUND(I262*H262,2)</f>
        <v>0</v>
      </c>
      <c r="BL262" s="16" t="s">
        <v>262</v>
      </c>
      <c r="BM262" s="178" t="s">
        <v>527</v>
      </c>
    </row>
    <row r="263" s="2" customFormat="1" ht="16.5" customHeight="1">
      <c r="A263" s="35"/>
      <c r="B263" s="166"/>
      <c r="C263" s="196" t="s">
        <v>528</v>
      </c>
      <c r="D263" s="196" t="s">
        <v>267</v>
      </c>
      <c r="E263" s="197" t="s">
        <v>291</v>
      </c>
      <c r="F263" s="198" t="s">
        <v>292</v>
      </c>
      <c r="G263" s="199" t="s">
        <v>165</v>
      </c>
      <c r="H263" s="200">
        <v>6</v>
      </c>
      <c r="I263" s="201"/>
      <c r="J263" s="202">
        <f>ROUND(I263*H263,2)</f>
        <v>0</v>
      </c>
      <c r="K263" s="198" t="s">
        <v>166</v>
      </c>
      <c r="L263" s="203"/>
      <c r="M263" s="204" t="s">
        <v>1</v>
      </c>
      <c r="N263" s="205" t="s">
        <v>41</v>
      </c>
      <c r="O263" s="74"/>
      <c r="P263" s="176">
        <f>O263*H263</f>
        <v>0</v>
      </c>
      <c r="Q263" s="176">
        <v>0.0022000000000000001</v>
      </c>
      <c r="R263" s="176">
        <f>Q263*H263</f>
        <v>0.0132</v>
      </c>
      <c r="S263" s="176">
        <v>0</v>
      </c>
      <c r="T263" s="17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78" t="s">
        <v>270</v>
      </c>
      <c r="AT263" s="178" t="s">
        <v>267</v>
      </c>
      <c r="AU263" s="178" t="s">
        <v>86</v>
      </c>
      <c r="AY263" s="16" t="s">
        <v>145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6" t="s">
        <v>84</v>
      </c>
      <c r="BK263" s="179">
        <f>ROUND(I263*H263,2)</f>
        <v>0</v>
      </c>
      <c r="BL263" s="16" t="s">
        <v>262</v>
      </c>
      <c r="BM263" s="178" t="s">
        <v>529</v>
      </c>
    </row>
    <row r="264" s="2" customFormat="1" ht="24.15" customHeight="1">
      <c r="A264" s="35"/>
      <c r="B264" s="166"/>
      <c r="C264" s="167" t="s">
        <v>530</v>
      </c>
      <c r="D264" s="167" t="s">
        <v>146</v>
      </c>
      <c r="E264" s="168" t="s">
        <v>295</v>
      </c>
      <c r="F264" s="169" t="s">
        <v>296</v>
      </c>
      <c r="G264" s="170" t="s">
        <v>165</v>
      </c>
      <c r="H264" s="171">
        <v>6</v>
      </c>
      <c r="I264" s="172"/>
      <c r="J264" s="173">
        <f>ROUND(I264*H264,2)</f>
        <v>0</v>
      </c>
      <c r="K264" s="169" t="s">
        <v>166</v>
      </c>
      <c r="L264" s="36"/>
      <c r="M264" s="174" t="s">
        <v>1</v>
      </c>
      <c r="N264" s="175" t="s">
        <v>41</v>
      </c>
      <c r="O264" s="74"/>
      <c r="P264" s="176">
        <f>O264*H264</f>
        <v>0</v>
      </c>
      <c r="Q264" s="176">
        <v>0.00046999999999999999</v>
      </c>
      <c r="R264" s="176">
        <f>Q264*H264</f>
        <v>0.00282</v>
      </c>
      <c r="S264" s="176">
        <v>0</v>
      </c>
      <c r="T264" s="17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78" t="s">
        <v>262</v>
      </c>
      <c r="AT264" s="178" t="s">
        <v>146</v>
      </c>
      <c r="AU264" s="178" t="s">
        <v>86</v>
      </c>
      <c r="AY264" s="16" t="s">
        <v>145</v>
      </c>
      <c r="BE264" s="179">
        <f>IF(N264="základní",J264,0)</f>
        <v>0</v>
      </c>
      <c r="BF264" s="179">
        <f>IF(N264="snížená",J264,0)</f>
        <v>0</v>
      </c>
      <c r="BG264" s="179">
        <f>IF(N264="zákl. přenesená",J264,0)</f>
        <v>0</v>
      </c>
      <c r="BH264" s="179">
        <f>IF(N264="sníž. přenesená",J264,0)</f>
        <v>0</v>
      </c>
      <c r="BI264" s="179">
        <f>IF(N264="nulová",J264,0)</f>
        <v>0</v>
      </c>
      <c r="BJ264" s="16" t="s">
        <v>84</v>
      </c>
      <c r="BK264" s="179">
        <f>ROUND(I264*H264,2)</f>
        <v>0</v>
      </c>
      <c r="BL264" s="16" t="s">
        <v>262</v>
      </c>
      <c r="BM264" s="178" t="s">
        <v>531</v>
      </c>
    </row>
    <row r="265" s="2" customFormat="1" ht="37.8" customHeight="1">
      <c r="A265" s="35"/>
      <c r="B265" s="166"/>
      <c r="C265" s="196" t="s">
        <v>532</v>
      </c>
      <c r="D265" s="196" t="s">
        <v>267</v>
      </c>
      <c r="E265" s="197" t="s">
        <v>299</v>
      </c>
      <c r="F265" s="198" t="s">
        <v>300</v>
      </c>
      <c r="G265" s="199" t="s">
        <v>165</v>
      </c>
      <c r="H265" s="200">
        <v>6</v>
      </c>
      <c r="I265" s="201"/>
      <c r="J265" s="202">
        <f>ROUND(I265*H265,2)</f>
        <v>0</v>
      </c>
      <c r="K265" s="198" t="s">
        <v>166</v>
      </c>
      <c r="L265" s="203"/>
      <c r="M265" s="204" t="s">
        <v>1</v>
      </c>
      <c r="N265" s="205" t="s">
        <v>41</v>
      </c>
      <c r="O265" s="74"/>
      <c r="P265" s="176">
        <f>O265*H265</f>
        <v>0</v>
      </c>
      <c r="Q265" s="176">
        <v>0.016</v>
      </c>
      <c r="R265" s="176">
        <f>Q265*H265</f>
        <v>0.096000000000000002</v>
      </c>
      <c r="S265" s="176">
        <v>0</v>
      </c>
      <c r="T265" s="17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78" t="s">
        <v>270</v>
      </c>
      <c r="AT265" s="178" t="s">
        <v>267</v>
      </c>
      <c r="AU265" s="178" t="s">
        <v>86</v>
      </c>
      <c r="AY265" s="16" t="s">
        <v>145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16" t="s">
        <v>84</v>
      </c>
      <c r="BK265" s="179">
        <f>ROUND(I265*H265,2)</f>
        <v>0</v>
      </c>
      <c r="BL265" s="16" t="s">
        <v>262</v>
      </c>
      <c r="BM265" s="178" t="s">
        <v>533</v>
      </c>
    </row>
    <row r="266" s="2" customFormat="1" ht="24.15" customHeight="1">
      <c r="A266" s="35"/>
      <c r="B266" s="166"/>
      <c r="C266" s="167" t="s">
        <v>534</v>
      </c>
      <c r="D266" s="167" t="s">
        <v>146</v>
      </c>
      <c r="E266" s="168" t="s">
        <v>303</v>
      </c>
      <c r="F266" s="169" t="s">
        <v>304</v>
      </c>
      <c r="G266" s="170" t="s">
        <v>165</v>
      </c>
      <c r="H266" s="171">
        <v>11</v>
      </c>
      <c r="I266" s="172"/>
      <c r="J266" s="173">
        <f>ROUND(I266*H266,2)</f>
        <v>0</v>
      </c>
      <c r="K266" s="169" t="s">
        <v>166</v>
      </c>
      <c r="L266" s="36"/>
      <c r="M266" s="174" t="s">
        <v>1</v>
      </c>
      <c r="N266" s="175" t="s">
        <v>41</v>
      </c>
      <c r="O266" s="74"/>
      <c r="P266" s="176">
        <f>O266*H266</f>
        <v>0</v>
      </c>
      <c r="Q266" s="176">
        <v>0</v>
      </c>
      <c r="R266" s="176">
        <f>Q266*H266</f>
        <v>0</v>
      </c>
      <c r="S266" s="176">
        <v>0.024</v>
      </c>
      <c r="T266" s="177">
        <f>S266*H266</f>
        <v>0.26400000000000001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78" t="s">
        <v>262</v>
      </c>
      <c r="AT266" s="178" t="s">
        <v>146</v>
      </c>
      <c r="AU266" s="178" t="s">
        <v>86</v>
      </c>
      <c r="AY266" s="16" t="s">
        <v>145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16" t="s">
        <v>84</v>
      </c>
      <c r="BK266" s="179">
        <f>ROUND(I266*H266,2)</f>
        <v>0</v>
      </c>
      <c r="BL266" s="16" t="s">
        <v>262</v>
      </c>
      <c r="BM266" s="178" t="s">
        <v>535</v>
      </c>
    </row>
    <row r="267" s="2" customFormat="1" ht="24.15" customHeight="1">
      <c r="A267" s="35"/>
      <c r="B267" s="166"/>
      <c r="C267" s="167" t="s">
        <v>536</v>
      </c>
      <c r="D267" s="167" t="s">
        <v>146</v>
      </c>
      <c r="E267" s="168" t="s">
        <v>307</v>
      </c>
      <c r="F267" s="169" t="s">
        <v>308</v>
      </c>
      <c r="G267" s="170" t="s">
        <v>309</v>
      </c>
      <c r="H267" s="206"/>
      <c r="I267" s="172"/>
      <c r="J267" s="173">
        <f>ROUND(I267*H267,2)</f>
        <v>0</v>
      </c>
      <c r="K267" s="169" t="s">
        <v>166</v>
      </c>
      <c r="L267" s="36"/>
      <c r="M267" s="174" t="s">
        <v>1</v>
      </c>
      <c r="N267" s="175" t="s">
        <v>41</v>
      </c>
      <c r="O267" s="74"/>
      <c r="P267" s="176">
        <f>O267*H267</f>
        <v>0</v>
      </c>
      <c r="Q267" s="176">
        <v>0</v>
      </c>
      <c r="R267" s="176">
        <f>Q267*H267</f>
        <v>0</v>
      </c>
      <c r="S267" s="176">
        <v>0</v>
      </c>
      <c r="T267" s="17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78" t="s">
        <v>262</v>
      </c>
      <c r="AT267" s="178" t="s">
        <v>146</v>
      </c>
      <c r="AU267" s="178" t="s">
        <v>86</v>
      </c>
      <c r="AY267" s="16" t="s">
        <v>145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16" t="s">
        <v>84</v>
      </c>
      <c r="BK267" s="179">
        <f>ROUND(I267*H267,2)</f>
        <v>0</v>
      </c>
      <c r="BL267" s="16" t="s">
        <v>262</v>
      </c>
      <c r="BM267" s="178" t="s">
        <v>537</v>
      </c>
    </row>
    <row r="268" s="12" customFormat="1" ht="22.8" customHeight="1">
      <c r="A268" s="12"/>
      <c r="B268" s="155"/>
      <c r="C268" s="12"/>
      <c r="D268" s="156" t="s">
        <v>75</v>
      </c>
      <c r="E268" s="180" t="s">
        <v>538</v>
      </c>
      <c r="F268" s="180" t="s">
        <v>539</v>
      </c>
      <c r="G268" s="12"/>
      <c r="H268" s="12"/>
      <c r="I268" s="158"/>
      <c r="J268" s="181">
        <f>BK268</f>
        <v>0</v>
      </c>
      <c r="K268" s="12"/>
      <c r="L268" s="155"/>
      <c r="M268" s="160"/>
      <c r="N268" s="161"/>
      <c r="O268" s="161"/>
      <c r="P268" s="162">
        <f>SUM(P269:P276)</f>
        <v>0</v>
      </c>
      <c r="Q268" s="161"/>
      <c r="R268" s="162">
        <f>SUM(R269:R276)</f>
        <v>0.45060599999999995</v>
      </c>
      <c r="S268" s="161"/>
      <c r="T268" s="163">
        <f>SUM(T269:T276)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56" t="s">
        <v>86</v>
      </c>
      <c r="AT268" s="164" t="s">
        <v>75</v>
      </c>
      <c r="AU268" s="164" t="s">
        <v>84</v>
      </c>
      <c r="AY268" s="156" t="s">
        <v>145</v>
      </c>
      <c r="BK268" s="165">
        <f>SUM(BK269:BK276)</f>
        <v>0</v>
      </c>
    </row>
    <row r="269" s="2" customFormat="1" ht="16.5" customHeight="1">
      <c r="A269" s="35"/>
      <c r="B269" s="166"/>
      <c r="C269" s="167" t="s">
        <v>540</v>
      </c>
      <c r="D269" s="167" t="s">
        <v>146</v>
      </c>
      <c r="E269" s="168" t="s">
        <v>541</v>
      </c>
      <c r="F269" s="169" t="s">
        <v>542</v>
      </c>
      <c r="G269" s="170" t="s">
        <v>189</v>
      </c>
      <c r="H269" s="171">
        <v>13.779999999999999</v>
      </c>
      <c r="I269" s="172"/>
      <c r="J269" s="173">
        <f>ROUND(I269*H269,2)</f>
        <v>0</v>
      </c>
      <c r="K269" s="169" t="s">
        <v>166</v>
      </c>
      <c r="L269" s="36"/>
      <c r="M269" s="174" t="s">
        <v>1</v>
      </c>
      <c r="N269" s="175" t="s">
        <v>41</v>
      </c>
      <c r="O269" s="74"/>
      <c r="P269" s="176">
        <f>O269*H269</f>
        <v>0</v>
      </c>
      <c r="Q269" s="176">
        <v>0</v>
      </c>
      <c r="R269" s="176">
        <f>Q269*H269</f>
        <v>0</v>
      </c>
      <c r="S269" s="176">
        <v>0</v>
      </c>
      <c r="T269" s="17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78" t="s">
        <v>262</v>
      </c>
      <c r="AT269" s="178" t="s">
        <v>146</v>
      </c>
      <c r="AU269" s="178" t="s">
        <v>86</v>
      </c>
      <c r="AY269" s="16" t="s">
        <v>145</v>
      </c>
      <c r="BE269" s="179">
        <f>IF(N269="základní",J269,0)</f>
        <v>0</v>
      </c>
      <c r="BF269" s="179">
        <f>IF(N269="snížená",J269,0)</f>
        <v>0</v>
      </c>
      <c r="BG269" s="179">
        <f>IF(N269="zákl. přenesená",J269,0)</f>
        <v>0</v>
      </c>
      <c r="BH269" s="179">
        <f>IF(N269="sníž. přenesená",J269,0)</f>
        <v>0</v>
      </c>
      <c r="BI269" s="179">
        <f>IF(N269="nulová",J269,0)</f>
        <v>0</v>
      </c>
      <c r="BJ269" s="16" t="s">
        <v>84</v>
      </c>
      <c r="BK269" s="179">
        <f>ROUND(I269*H269,2)</f>
        <v>0</v>
      </c>
      <c r="BL269" s="16" t="s">
        <v>262</v>
      </c>
      <c r="BM269" s="178" t="s">
        <v>543</v>
      </c>
    </row>
    <row r="270" s="13" customFormat="1">
      <c r="A270" s="13"/>
      <c r="B270" s="187"/>
      <c r="C270" s="13"/>
      <c r="D270" s="188" t="s">
        <v>197</v>
      </c>
      <c r="E270" s="189" t="s">
        <v>1</v>
      </c>
      <c r="F270" s="190" t="s">
        <v>412</v>
      </c>
      <c r="G270" s="13"/>
      <c r="H270" s="191">
        <v>13.779999999999999</v>
      </c>
      <c r="I270" s="192"/>
      <c r="J270" s="13"/>
      <c r="K270" s="13"/>
      <c r="L270" s="187"/>
      <c r="M270" s="193"/>
      <c r="N270" s="194"/>
      <c r="O270" s="194"/>
      <c r="P270" s="194"/>
      <c r="Q270" s="194"/>
      <c r="R270" s="194"/>
      <c r="S270" s="194"/>
      <c r="T270" s="19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9" t="s">
        <v>197</v>
      </c>
      <c r="AU270" s="189" t="s">
        <v>86</v>
      </c>
      <c r="AV270" s="13" t="s">
        <v>86</v>
      </c>
      <c r="AW270" s="13" t="s">
        <v>32</v>
      </c>
      <c r="AX270" s="13" t="s">
        <v>84</v>
      </c>
      <c r="AY270" s="189" t="s">
        <v>145</v>
      </c>
    </row>
    <row r="271" s="2" customFormat="1" ht="16.5" customHeight="1">
      <c r="A271" s="35"/>
      <c r="B271" s="166"/>
      <c r="C271" s="167" t="s">
        <v>544</v>
      </c>
      <c r="D271" s="167" t="s">
        <v>146</v>
      </c>
      <c r="E271" s="168" t="s">
        <v>545</v>
      </c>
      <c r="F271" s="169" t="s">
        <v>546</v>
      </c>
      <c r="G271" s="170" t="s">
        <v>189</v>
      </c>
      <c r="H271" s="171">
        <v>13.779999999999999</v>
      </c>
      <c r="I271" s="172"/>
      <c r="J271" s="173">
        <f>ROUND(I271*H271,2)</f>
        <v>0</v>
      </c>
      <c r="K271" s="169" t="s">
        <v>166</v>
      </c>
      <c r="L271" s="36"/>
      <c r="M271" s="174" t="s">
        <v>1</v>
      </c>
      <c r="N271" s="175" t="s">
        <v>41</v>
      </c>
      <c r="O271" s="74"/>
      <c r="P271" s="176">
        <f>O271*H271</f>
        <v>0</v>
      </c>
      <c r="Q271" s="176">
        <v>0.00029999999999999997</v>
      </c>
      <c r="R271" s="176">
        <f>Q271*H271</f>
        <v>0.0041339999999999997</v>
      </c>
      <c r="S271" s="176">
        <v>0</v>
      </c>
      <c r="T271" s="17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78" t="s">
        <v>262</v>
      </c>
      <c r="AT271" s="178" t="s">
        <v>146</v>
      </c>
      <c r="AU271" s="178" t="s">
        <v>86</v>
      </c>
      <c r="AY271" s="16" t="s">
        <v>145</v>
      </c>
      <c r="BE271" s="179">
        <f>IF(N271="základní",J271,0)</f>
        <v>0</v>
      </c>
      <c r="BF271" s="179">
        <f>IF(N271="snížená",J271,0)</f>
        <v>0</v>
      </c>
      <c r="BG271" s="179">
        <f>IF(N271="zákl. přenesená",J271,0)</f>
        <v>0</v>
      </c>
      <c r="BH271" s="179">
        <f>IF(N271="sníž. přenesená",J271,0)</f>
        <v>0</v>
      </c>
      <c r="BI271" s="179">
        <f>IF(N271="nulová",J271,0)</f>
        <v>0</v>
      </c>
      <c r="BJ271" s="16" t="s">
        <v>84</v>
      </c>
      <c r="BK271" s="179">
        <f>ROUND(I271*H271,2)</f>
        <v>0</v>
      </c>
      <c r="BL271" s="16" t="s">
        <v>262</v>
      </c>
      <c r="BM271" s="178" t="s">
        <v>547</v>
      </c>
    </row>
    <row r="272" s="2" customFormat="1" ht="37.8" customHeight="1">
      <c r="A272" s="35"/>
      <c r="B272" s="166"/>
      <c r="C272" s="167" t="s">
        <v>548</v>
      </c>
      <c r="D272" s="167" t="s">
        <v>146</v>
      </c>
      <c r="E272" s="168" t="s">
        <v>549</v>
      </c>
      <c r="F272" s="169" t="s">
        <v>550</v>
      </c>
      <c r="G272" s="170" t="s">
        <v>189</v>
      </c>
      <c r="H272" s="171">
        <v>13.779999999999999</v>
      </c>
      <c r="I272" s="172"/>
      <c r="J272" s="173">
        <f>ROUND(I272*H272,2)</f>
        <v>0</v>
      </c>
      <c r="K272" s="169" t="s">
        <v>166</v>
      </c>
      <c r="L272" s="36"/>
      <c r="M272" s="174" t="s">
        <v>1</v>
      </c>
      <c r="N272" s="175" t="s">
        <v>41</v>
      </c>
      <c r="O272" s="74"/>
      <c r="P272" s="176">
        <f>O272*H272</f>
        <v>0</v>
      </c>
      <c r="Q272" s="176">
        <v>0.0092999999999999992</v>
      </c>
      <c r="R272" s="176">
        <f>Q272*H272</f>
        <v>0.12815399999999999</v>
      </c>
      <c r="S272" s="176">
        <v>0</v>
      </c>
      <c r="T272" s="17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78" t="s">
        <v>262</v>
      </c>
      <c r="AT272" s="178" t="s">
        <v>146</v>
      </c>
      <c r="AU272" s="178" t="s">
        <v>86</v>
      </c>
      <c r="AY272" s="16" t="s">
        <v>145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16" t="s">
        <v>84</v>
      </c>
      <c r="BK272" s="179">
        <f>ROUND(I272*H272,2)</f>
        <v>0</v>
      </c>
      <c r="BL272" s="16" t="s">
        <v>262</v>
      </c>
      <c r="BM272" s="178" t="s">
        <v>551</v>
      </c>
    </row>
    <row r="273" s="2" customFormat="1" ht="24.15" customHeight="1">
      <c r="A273" s="35"/>
      <c r="B273" s="166"/>
      <c r="C273" s="196" t="s">
        <v>99</v>
      </c>
      <c r="D273" s="196" t="s">
        <v>267</v>
      </c>
      <c r="E273" s="197" t="s">
        <v>552</v>
      </c>
      <c r="F273" s="198" t="s">
        <v>553</v>
      </c>
      <c r="G273" s="199" t="s">
        <v>189</v>
      </c>
      <c r="H273" s="200">
        <v>15.158</v>
      </c>
      <c r="I273" s="201"/>
      <c r="J273" s="202">
        <f>ROUND(I273*H273,2)</f>
        <v>0</v>
      </c>
      <c r="K273" s="198" t="s">
        <v>166</v>
      </c>
      <c r="L273" s="203"/>
      <c r="M273" s="204" t="s">
        <v>1</v>
      </c>
      <c r="N273" s="205" t="s">
        <v>41</v>
      </c>
      <c r="O273" s="74"/>
      <c r="P273" s="176">
        <f>O273*H273</f>
        <v>0</v>
      </c>
      <c r="Q273" s="176">
        <v>0.021000000000000001</v>
      </c>
      <c r="R273" s="176">
        <f>Q273*H273</f>
        <v>0.31831799999999999</v>
      </c>
      <c r="S273" s="176">
        <v>0</v>
      </c>
      <c r="T273" s="17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78" t="s">
        <v>270</v>
      </c>
      <c r="AT273" s="178" t="s">
        <v>267</v>
      </c>
      <c r="AU273" s="178" t="s">
        <v>86</v>
      </c>
      <c r="AY273" s="16" t="s">
        <v>145</v>
      </c>
      <c r="BE273" s="179">
        <f>IF(N273="základní",J273,0)</f>
        <v>0</v>
      </c>
      <c r="BF273" s="179">
        <f>IF(N273="snížená",J273,0)</f>
        <v>0</v>
      </c>
      <c r="BG273" s="179">
        <f>IF(N273="zákl. přenesená",J273,0)</f>
        <v>0</v>
      </c>
      <c r="BH273" s="179">
        <f>IF(N273="sníž. přenesená",J273,0)</f>
        <v>0</v>
      </c>
      <c r="BI273" s="179">
        <f>IF(N273="nulová",J273,0)</f>
        <v>0</v>
      </c>
      <c r="BJ273" s="16" t="s">
        <v>84</v>
      </c>
      <c r="BK273" s="179">
        <f>ROUND(I273*H273,2)</f>
        <v>0</v>
      </c>
      <c r="BL273" s="16" t="s">
        <v>262</v>
      </c>
      <c r="BM273" s="178" t="s">
        <v>554</v>
      </c>
    </row>
    <row r="274" s="13" customFormat="1">
      <c r="A274" s="13"/>
      <c r="B274" s="187"/>
      <c r="C274" s="13"/>
      <c r="D274" s="188" t="s">
        <v>197</v>
      </c>
      <c r="E274" s="13"/>
      <c r="F274" s="190" t="s">
        <v>555</v>
      </c>
      <c r="G274" s="13"/>
      <c r="H274" s="191">
        <v>15.158</v>
      </c>
      <c r="I274" s="192"/>
      <c r="J274" s="13"/>
      <c r="K274" s="13"/>
      <c r="L274" s="187"/>
      <c r="M274" s="193"/>
      <c r="N274" s="194"/>
      <c r="O274" s="194"/>
      <c r="P274" s="194"/>
      <c r="Q274" s="194"/>
      <c r="R274" s="194"/>
      <c r="S274" s="194"/>
      <c r="T274" s="19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9" t="s">
        <v>197</v>
      </c>
      <c r="AU274" s="189" t="s">
        <v>86</v>
      </c>
      <c r="AV274" s="13" t="s">
        <v>86</v>
      </c>
      <c r="AW274" s="13" t="s">
        <v>3</v>
      </c>
      <c r="AX274" s="13" t="s">
        <v>84</v>
      </c>
      <c r="AY274" s="189" t="s">
        <v>145</v>
      </c>
    </row>
    <row r="275" s="2" customFormat="1" ht="37.8" customHeight="1">
      <c r="A275" s="35"/>
      <c r="B275" s="166"/>
      <c r="C275" s="167" t="s">
        <v>556</v>
      </c>
      <c r="D275" s="167" t="s">
        <v>146</v>
      </c>
      <c r="E275" s="168" t="s">
        <v>557</v>
      </c>
      <c r="F275" s="169" t="s">
        <v>558</v>
      </c>
      <c r="G275" s="170" t="s">
        <v>189</v>
      </c>
      <c r="H275" s="171">
        <v>13.779999999999999</v>
      </c>
      <c r="I275" s="172"/>
      <c r="J275" s="173">
        <f>ROUND(I275*H275,2)</f>
        <v>0</v>
      </c>
      <c r="K275" s="169" t="s">
        <v>166</v>
      </c>
      <c r="L275" s="36"/>
      <c r="M275" s="174" t="s">
        <v>1</v>
      </c>
      <c r="N275" s="175" t="s">
        <v>41</v>
      </c>
      <c r="O275" s="74"/>
      <c r="P275" s="176">
        <f>O275*H275</f>
        <v>0</v>
      </c>
      <c r="Q275" s="176">
        <v>0</v>
      </c>
      <c r="R275" s="176">
        <f>Q275*H275</f>
        <v>0</v>
      </c>
      <c r="S275" s="176">
        <v>0</v>
      </c>
      <c r="T275" s="17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78" t="s">
        <v>262</v>
      </c>
      <c r="AT275" s="178" t="s">
        <v>146</v>
      </c>
      <c r="AU275" s="178" t="s">
        <v>86</v>
      </c>
      <c r="AY275" s="16" t="s">
        <v>145</v>
      </c>
      <c r="BE275" s="179">
        <f>IF(N275="základní",J275,0)</f>
        <v>0</v>
      </c>
      <c r="BF275" s="179">
        <f>IF(N275="snížená",J275,0)</f>
        <v>0</v>
      </c>
      <c r="BG275" s="179">
        <f>IF(N275="zákl. přenesená",J275,0)</f>
        <v>0</v>
      </c>
      <c r="BH275" s="179">
        <f>IF(N275="sníž. přenesená",J275,0)</f>
        <v>0</v>
      </c>
      <c r="BI275" s="179">
        <f>IF(N275="nulová",J275,0)</f>
        <v>0</v>
      </c>
      <c r="BJ275" s="16" t="s">
        <v>84</v>
      </c>
      <c r="BK275" s="179">
        <f>ROUND(I275*H275,2)</f>
        <v>0</v>
      </c>
      <c r="BL275" s="16" t="s">
        <v>262</v>
      </c>
      <c r="BM275" s="178" t="s">
        <v>559</v>
      </c>
    </row>
    <row r="276" s="2" customFormat="1" ht="24.15" customHeight="1">
      <c r="A276" s="35"/>
      <c r="B276" s="166"/>
      <c r="C276" s="167" t="s">
        <v>560</v>
      </c>
      <c r="D276" s="167" t="s">
        <v>146</v>
      </c>
      <c r="E276" s="168" t="s">
        <v>561</v>
      </c>
      <c r="F276" s="169" t="s">
        <v>562</v>
      </c>
      <c r="G276" s="170" t="s">
        <v>309</v>
      </c>
      <c r="H276" s="206"/>
      <c r="I276" s="172"/>
      <c r="J276" s="173">
        <f>ROUND(I276*H276,2)</f>
        <v>0</v>
      </c>
      <c r="K276" s="169" t="s">
        <v>166</v>
      </c>
      <c r="L276" s="36"/>
      <c r="M276" s="174" t="s">
        <v>1</v>
      </c>
      <c r="N276" s="175" t="s">
        <v>41</v>
      </c>
      <c r="O276" s="74"/>
      <c r="P276" s="176">
        <f>O276*H276</f>
        <v>0</v>
      </c>
      <c r="Q276" s="176">
        <v>0</v>
      </c>
      <c r="R276" s="176">
        <f>Q276*H276</f>
        <v>0</v>
      </c>
      <c r="S276" s="176">
        <v>0</v>
      </c>
      <c r="T276" s="17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78" t="s">
        <v>262</v>
      </c>
      <c r="AT276" s="178" t="s">
        <v>146</v>
      </c>
      <c r="AU276" s="178" t="s">
        <v>86</v>
      </c>
      <c r="AY276" s="16" t="s">
        <v>145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16" t="s">
        <v>84</v>
      </c>
      <c r="BK276" s="179">
        <f>ROUND(I276*H276,2)</f>
        <v>0</v>
      </c>
      <c r="BL276" s="16" t="s">
        <v>262</v>
      </c>
      <c r="BM276" s="178" t="s">
        <v>563</v>
      </c>
    </row>
    <row r="277" s="12" customFormat="1" ht="22.8" customHeight="1">
      <c r="A277" s="12"/>
      <c r="B277" s="155"/>
      <c r="C277" s="12"/>
      <c r="D277" s="156" t="s">
        <v>75</v>
      </c>
      <c r="E277" s="180" t="s">
        <v>564</v>
      </c>
      <c r="F277" s="180" t="s">
        <v>565</v>
      </c>
      <c r="G277" s="12"/>
      <c r="H277" s="12"/>
      <c r="I277" s="158"/>
      <c r="J277" s="181">
        <f>BK277</f>
        <v>0</v>
      </c>
      <c r="K277" s="12"/>
      <c r="L277" s="155"/>
      <c r="M277" s="160"/>
      <c r="N277" s="161"/>
      <c r="O277" s="161"/>
      <c r="P277" s="162">
        <f>SUM(P278:P299)</f>
        <v>0</v>
      </c>
      <c r="Q277" s="161"/>
      <c r="R277" s="162">
        <f>SUM(R278:R299)</f>
        <v>0.33137576000000002</v>
      </c>
      <c r="S277" s="161"/>
      <c r="T277" s="163">
        <f>SUM(T278:T299)</f>
        <v>0.20601700000000001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156" t="s">
        <v>86</v>
      </c>
      <c r="AT277" s="164" t="s">
        <v>75</v>
      </c>
      <c r="AU277" s="164" t="s">
        <v>84</v>
      </c>
      <c r="AY277" s="156" t="s">
        <v>145</v>
      </c>
      <c r="BK277" s="165">
        <f>SUM(BK278:BK299)</f>
        <v>0</v>
      </c>
    </row>
    <row r="278" s="2" customFormat="1" ht="16.5" customHeight="1">
      <c r="A278" s="35"/>
      <c r="B278" s="166"/>
      <c r="C278" s="167" t="s">
        <v>566</v>
      </c>
      <c r="D278" s="167" t="s">
        <v>146</v>
      </c>
      <c r="E278" s="168" t="s">
        <v>567</v>
      </c>
      <c r="F278" s="169" t="s">
        <v>568</v>
      </c>
      <c r="G278" s="170" t="s">
        <v>189</v>
      </c>
      <c r="H278" s="171">
        <v>75.969999999999999</v>
      </c>
      <c r="I278" s="172"/>
      <c r="J278" s="173">
        <f>ROUND(I278*H278,2)</f>
        <v>0</v>
      </c>
      <c r="K278" s="169" t="s">
        <v>166</v>
      </c>
      <c r="L278" s="36"/>
      <c r="M278" s="174" t="s">
        <v>1</v>
      </c>
      <c r="N278" s="175" t="s">
        <v>41</v>
      </c>
      <c r="O278" s="74"/>
      <c r="P278" s="176">
        <f>O278*H278</f>
        <v>0</v>
      </c>
      <c r="Q278" s="176">
        <v>0.00010000000000000001</v>
      </c>
      <c r="R278" s="176">
        <f>Q278*H278</f>
        <v>0.0075970000000000005</v>
      </c>
      <c r="S278" s="176">
        <v>0</v>
      </c>
      <c r="T278" s="17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78" t="s">
        <v>262</v>
      </c>
      <c r="AT278" s="178" t="s">
        <v>146</v>
      </c>
      <c r="AU278" s="178" t="s">
        <v>86</v>
      </c>
      <c r="AY278" s="16" t="s">
        <v>145</v>
      </c>
      <c r="BE278" s="179">
        <f>IF(N278="základní",J278,0)</f>
        <v>0</v>
      </c>
      <c r="BF278" s="179">
        <f>IF(N278="snížená",J278,0)</f>
        <v>0</v>
      </c>
      <c r="BG278" s="179">
        <f>IF(N278="zákl. přenesená",J278,0)</f>
        <v>0</v>
      </c>
      <c r="BH278" s="179">
        <f>IF(N278="sníž. přenesená",J278,0)</f>
        <v>0</v>
      </c>
      <c r="BI278" s="179">
        <f>IF(N278="nulová",J278,0)</f>
        <v>0</v>
      </c>
      <c r="BJ278" s="16" t="s">
        <v>84</v>
      </c>
      <c r="BK278" s="179">
        <f>ROUND(I278*H278,2)</f>
        <v>0</v>
      </c>
      <c r="BL278" s="16" t="s">
        <v>262</v>
      </c>
      <c r="BM278" s="178" t="s">
        <v>569</v>
      </c>
    </row>
    <row r="279" s="13" customFormat="1">
      <c r="A279" s="13"/>
      <c r="B279" s="187"/>
      <c r="C279" s="13"/>
      <c r="D279" s="188" t="s">
        <v>197</v>
      </c>
      <c r="E279" s="189" t="s">
        <v>1</v>
      </c>
      <c r="F279" s="190" t="s">
        <v>480</v>
      </c>
      <c r="G279" s="13"/>
      <c r="H279" s="191">
        <v>49.310000000000002</v>
      </c>
      <c r="I279" s="192"/>
      <c r="J279" s="13"/>
      <c r="K279" s="13"/>
      <c r="L279" s="187"/>
      <c r="M279" s="193"/>
      <c r="N279" s="194"/>
      <c r="O279" s="194"/>
      <c r="P279" s="194"/>
      <c r="Q279" s="194"/>
      <c r="R279" s="194"/>
      <c r="S279" s="194"/>
      <c r="T279" s="19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9" t="s">
        <v>197</v>
      </c>
      <c r="AU279" s="189" t="s">
        <v>86</v>
      </c>
      <c r="AV279" s="13" t="s">
        <v>86</v>
      </c>
      <c r="AW279" s="13" t="s">
        <v>32</v>
      </c>
      <c r="AX279" s="13" t="s">
        <v>76</v>
      </c>
      <c r="AY279" s="189" t="s">
        <v>145</v>
      </c>
    </row>
    <row r="280" s="13" customFormat="1">
      <c r="A280" s="13"/>
      <c r="B280" s="187"/>
      <c r="C280" s="13"/>
      <c r="D280" s="188" t="s">
        <v>197</v>
      </c>
      <c r="E280" s="189" t="s">
        <v>1</v>
      </c>
      <c r="F280" s="190" t="s">
        <v>481</v>
      </c>
      <c r="G280" s="13"/>
      <c r="H280" s="191">
        <v>26.66</v>
      </c>
      <c r="I280" s="192"/>
      <c r="J280" s="13"/>
      <c r="K280" s="13"/>
      <c r="L280" s="187"/>
      <c r="M280" s="193"/>
      <c r="N280" s="194"/>
      <c r="O280" s="194"/>
      <c r="P280" s="194"/>
      <c r="Q280" s="194"/>
      <c r="R280" s="194"/>
      <c r="S280" s="194"/>
      <c r="T280" s="19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9" t="s">
        <v>197</v>
      </c>
      <c r="AU280" s="189" t="s">
        <v>86</v>
      </c>
      <c r="AV280" s="13" t="s">
        <v>86</v>
      </c>
      <c r="AW280" s="13" t="s">
        <v>32</v>
      </c>
      <c r="AX280" s="13" t="s">
        <v>76</v>
      </c>
      <c r="AY280" s="189" t="s">
        <v>145</v>
      </c>
    </row>
    <row r="281" s="2" customFormat="1" ht="16.5" customHeight="1">
      <c r="A281" s="35"/>
      <c r="B281" s="166"/>
      <c r="C281" s="196" t="s">
        <v>570</v>
      </c>
      <c r="D281" s="196" t="s">
        <v>267</v>
      </c>
      <c r="E281" s="197" t="s">
        <v>571</v>
      </c>
      <c r="F281" s="198" t="s">
        <v>572</v>
      </c>
      <c r="G281" s="199" t="s">
        <v>189</v>
      </c>
      <c r="H281" s="200">
        <v>83.566999999999993</v>
      </c>
      <c r="I281" s="201"/>
      <c r="J281" s="202">
        <f>ROUND(I281*H281,2)</f>
        <v>0</v>
      </c>
      <c r="K281" s="198" t="s">
        <v>166</v>
      </c>
      <c r="L281" s="203"/>
      <c r="M281" s="204" t="s">
        <v>1</v>
      </c>
      <c r="N281" s="205" t="s">
        <v>41</v>
      </c>
      <c r="O281" s="74"/>
      <c r="P281" s="176">
        <f>O281*H281</f>
        <v>0</v>
      </c>
      <c r="Q281" s="176">
        <v>0.00080000000000000004</v>
      </c>
      <c r="R281" s="176">
        <f>Q281*H281</f>
        <v>0.066853599999999999</v>
      </c>
      <c r="S281" s="176">
        <v>0</v>
      </c>
      <c r="T281" s="17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78" t="s">
        <v>270</v>
      </c>
      <c r="AT281" s="178" t="s">
        <v>267</v>
      </c>
      <c r="AU281" s="178" t="s">
        <v>86</v>
      </c>
      <c r="AY281" s="16" t="s">
        <v>145</v>
      </c>
      <c r="BE281" s="179">
        <f>IF(N281="základní",J281,0)</f>
        <v>0</v>
      </c>
      <c r="BF281" s="179">
        <f>IF(N281="snížená",J281,0)</f>
        <v>0</v>
      </c>
      <c r="BG281" s="179">
        <f>IF(N281="zákl. přenesená",J281,0)</f>
        <v>0</v>
      </c>
      <c r="BH281" s="179">
        <f>IF(N281="sníž. přenesená",J281,0)</f>
        <v>0</v>
      </c>
      <c r="BI281" s="179">
        <f>IF(N281="nulová",J281,0)</f>
        <v>0</v>
      </c>
      <c r="BJ281" s="16" t="s">
        <v>84</v>
      </c>
      <c r="BK281" s="179">
        <f>ROUND(I281*H281,2)</f>
        <v>0</v>
      </c>
      <c r="BL281" s="16" t="s">
        <v>262</v>
      </c>
      <c r="BM281" s="178" t="s">
        <v>573</v>
      </c>
    </row>
    <row r="282" s="13" customFormat="1">
      <c r="A282" s="13"/>
      <c r="B282" s="187"/>
      <c r="C282" s="13"/>
      <c r="D282" s="188" t="s">
        <v>197</v>
      </c>
      <c r="E282" s="13"/>
      <c r="F282" s="190" t="s">
        <v>574</v>
      </c>
      <c r="G282" s="13"/>
      <c r="H282" s="191">
        <v>83.566999999999993</v>
      </c>
      <c r="I282" s="192"/>
      <c r="J282" s="13"/>
      <c r="K282" s="13"/>
      <c r="L282" s="187"/>
      <c r="M282" s="193"/>
      <c r="N282" s="194"/>
      <c r="O282" s="194"/>
      <c r="P282" s="194"/>
      <c r="Q282" s="194"/>
      <c r="R282" s="194"/>
      <c r="S282" s="194"/>
      <c r="T282" s="19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9" t="s">
        <v>197</v>
      </c>
      <c r="AU282" s="189" t="s">
        <v>86</v>
      </c>
      <c r="AV282" s="13" t="s">
        <v>86</v>
      </c>
      <c r="AW282" s="13" t="s">
        <v>3</v>
      </c>
      <c r="AX282" s="13" t="s">
        <v>84</v>
      </c>
      <c r="AY282" s="189" t="s">
        <v>145</v>
      </c>
    </row>
    <row r="283" s="2" customFormat="1" ht="24.15" customHeight="1">
      <c r="A283" s="35"/>
      <c r="B283" s="166"/>
      <c r="C283" s="167" t="s">
        <v>575</v>
      </c>
      <c r="D283" s="167" t="s">
        <v>146</v>
      </c>
      <c r="E283" s="168" t="s">
        <v>576</v>
      </c>
      <c r="F283" s="169" t="s">
        <v>577</v>
      </c>
      <c r="G283" s="170" t="s">
        <v>189</v>
      </c>
      <c r="H283" s="171">
        <v>75.969999999999999</v>
      </c>
      <c r="I283" s="172"/>
      <c r="J283" s="173">
        <f>ROUND(I283*H283,2)</f>
        <v>0</v>
      </c>
      <c r="K283" s="169" t="s">
        <v>166</v>
      </c>
      <c r="L283" s="36"/>
      <c r="M283" s="174" t="s">
        <v>1</v>
      </c>
      <c r="N283" s="175" t="s">
        <v>41</v>
      </c>
      <c r="O283" s="74"/>
      <c r="P283" s="176">
        <f>O283*H283</f>
        <v>0</v>
      </c>
      <c r="Q283" s="176">
        <v>0</v>
      </c>
      <c r="R283" s="176">
        <f>Q283*H283</f>
        <v>0</v>
      </c>
      <c r="S283" s="176">
        <v>0.0025000000000000001</v>
      </c>
      <c r="T283" s="177">
        <f>S283*H283</f>
        <v>0.18992500000000001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78" t="s">
        <v>262</v>
      </c>
      <c r="AT283" s="178" t="s">
        <v>146</v>
      </c>
      <c r="AU283" s="178" t="s">
        <v>86</v>
      </c>
      <c r="AY283" s="16" t="s">
        <v>145</v>
      </c>
      <c r="BE283" s="179">
        <f>IF(N283="základní",J283,0)</f>
        <v>0</v>
      </c>
      <c r="BF283" s="179">
        <f>IF(N283="snížená",J283,0)</f>
        <v>0</v>
      </c>
      <c r="BG283" s="179">
        <f>IF(N283="zákl. přenesená",J283,0)</f>
        <v>0</v>
      </c>
      <c r="BH283" s="179">
        <f>IF(N283="sníž. přenesená",J283,0)</f>
        <v>0</v>
      </c>
      <c r="BI283" s="179">
        <f>IF(N283="nulová",J283,0)</f>
        <v>0</v>
      </c>
      <c r="BJ283" s="16" t="s">
        <v>84</v>
      </c>
      <c r="BK283" s="179">
        <f>ROUND(I283*H283,2)</f>
        <v>0</v>
      </c>
      <c r="BL283" s="16" t="s">
        <v>262</v>
      </c>
      <c r="BM283" s="178" t="s">
        <v>578</v>
      </c>
    </row>
    <row r="284" s="13" customFormat="1">
      <c r="A284" s="13"/>
      <c r="B284" s="187"/>
      <c r="C284" s="13"/>
      <c r="D284" s="188" t="s">
        <v>197</v>
      </c>
      <c r="E284" s="189" t="s">
        <v>1</v>
      </c>
      <c r="F284" s="190" t="s">
        <v>480</v>
      </c>
      <c r="G284" s="13"/>
      <c r="H284" s="191">
        <v>49.310000000000002</v>
      </c>
      <c r="I284" s="192"/>
      <c r="J284" s="13"/>
      <c r="K284" s="13"/>
      <c r="L284" s="187"/>
      <c r="M284" s="193"/>
      <c r="N284" s="194"/>
      <c r="O284" s="194"/>
      <c r="P284" s="194"/>
      <c r="Q284" s="194"/>
      <c r="R284" s="194"/>
      <c r="S284" s="194"/>
      <c r="T284" s="19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9" t="s">
        <v>197</v>
      </c>
      <c r="AU284" s="189" t="s">
        <v>86</v>
      </c>
      <c r="AV284" s="13" t="s">
        <v>86</v>
      </c>
      <c r="AW284" s="13" t="s">
        <v>32</v>
      </c>
      <c r="AX284" s="13" t="s">
        <v>76</v>
      </c>
      <c r="AY284" s="189" t="s">
        <v>145</v>
      </c>
    </row>
    <row r="285" s="13" customFormat="1">
      <c r="A285" s="13"/>
      <c r="B285" s="187"/>
      <c r="C285" s="13"/>
      <c r="D285" s="188" t="s">
        <v>197</v>
      </c>
      <c r="E285" s="189" t="s">
        <v>1</v>
      </c>
      <c r="F285" s="190" t="s">
        <v>481</v>
      </c>
      <c r="G285" s="13"/>
      <c r="H285" s="191">
        <v>26.66</v>
      </c>
      <c r="I285" s="192"/>
      <c r="J285" s="13"/>
      <c r="K285" s="13"/>
      <c r="L285" s="187"/>
      <c r="M285" s="193"/>
      <c r="N285" s="194"/>
      <c r="O285" s="194"/>
      <c r="P285" s="194"/>
      <c r="Q285" s="194"/>
      <c r="R285" s="194"/>
      <c r="S285" s="194"/>
      <c r="T285" s="19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9" t="s">
        <v>197</v>
      </c>
      <c r="AU285" s="189" t="s">
        <v>86</v>
      </c>
      <c r="AV285" s="13" t="s">
        <v>86</v>
      </c>
      <c r="AW285" s="13" t="s">
        <v>32</v>
      </c>
      <c r="AX285" s="13" t="s">
        <v>76</v>
      </c>
      <c r="AY285" s="189" t="s">
        <v>145</v>
      </c>
    </row>
    <row r="286" s="2" customFormat="1" ht="16.5" customHeight="1">
      <c r="A286" s="35"/>
      <c r="B286" s="166"/>
      <c r="C286" s="167" t="s">
        <v>579</v>
      </c>
      <c r="D286" s="167" t="s">
        <v>146</v>
      </c>
      <c r="E286" s="168" t="s">
        <v>580</v>
      </c>
      <c r="F286" s="169" t="s">
        <v>581</v>
      </c>
      <c r="G286" s="170" t="s">
        <v>189</v>
      </c>
      <c r="H286" s="171">
        <v>75.969999999999999</v>
      </c>
      <c r="I286" s="172"/>
      <c r="J286" s="173">
        <f>ROUND(I286*H286,2)</f>
        <v>0</v>
      </c>
      <c r="K286" s="169" t="s">
        <v>166</v>
      </c>
      <c r="L286" s="36"/>
      <c r="M286" s="174" t="s">
        <v>1</v>
      </c>
      <c r="N286" s="175" t="s">
        <v>41</v>
      </c>
      <c r="O286" s="74"/>
      <c r="P286" s="176">
        <f>O286*H286</f>
        <v>0</v>
      </c>
      <c r="Q286" s="176">
        <v>0.00029999999999999997</v>
      </c>
      <c r="R286" s="176">
        <f>Q286*H286</f>
        <v>0.022790999999999999</v>
      </c>
      <c r="S286" s="176">
        <v>0</v>
      </c>
      <c r="T286" s="17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78" t="s">
        <v>262</v>
      </c>
      <c r="AT286" s="178" t="s">
        <v>146</v>
      </c>
      <c r="AU286" s="178" t="s">
        <v>86</v>
      </c>
      <c r="AY286" s="16" t="s">
        <v>145</v>
      </c>
      <c r="BE286" s="179">
        <f>IF(N286="základní",J286,0)</f>
        <v>0</v>
      </c>
      <c r="BF286" s="179">
        <f>IF(N286="snížená",J286,0)</f>
        <v>0</v>
      </c>
      <c r="BG286" s="179">
        <f>IF(N286="zákl. přenesená",J286,0)</f>
        <v>0</v>
      </c>
      <c r="BH286" s="179">
        <f>IF(N286="sníž. přenesená",J286,0)</f>
        <v>0</v>
      </c>
      <c r="BI286" s="179">
        <f>IF(N286="nulová",J286,0)</f>
        <v>0</v>
      </c>
      <c r="BJ286" s="16" t="s">
        <v>84</v>
      </c>
      <c r="BK286" s="179">
        <f>ROUND(I286*H286,2)</f>
        <v>0</v>
      </c>
      <c r="BL286" s="16" t="s">
        <v>262</v>
      </c>
      <c r="BM286" s="178" t="s">
        <v>582</v>
      </c>
    </row>
    <row r="287" s="13" customFormat="1">
      <c r="A287" s="13"/>
      <c r="B287" s="187"/>
      <c r="C287" s="13"/>
      <c r="D287" s="188" t="s">
        <v>197</v>
      </c>
      <c r="E287" s="189" t="s">
        <v>1</v>
      </c>
      <c r="F287" s="190" t="s">
        <v>480</v>
      </c>
      <c r="G287" s="13"/>
      <c r="H287" s="191">
        <v>49.310000000000002</v>
      </c>
      <c r="I287" s="192"/>
      <c r="J287" s="13"/>
      <c r="K287" s="13"/>
      <c r="L287" s="187"/>
      <c r="M287" s="193"/>
      <c r="N287" s="194"/>
      <c r="O287" s="194"/>
      <c r="P287" s="194"/>
      <c r="Q287" s="194"/>
      <c r="R287" s="194"/>
      <c r="S287" s="194"/>
      <c r="T287" s="19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9" t="s">
        <v>197</v>
      </c>
      <c r="AU287" s="189" t="s">
        <v>86</v>
      </c>
      <c r="AV287" s="13" t="s">
        <v>86</v>
      </c>
      <c r="AW287" s="13" t="s">
        <v>32</v>
      </c>
      <c r="AX287" s="13" t="s">
        <v>76</v>
      </c>
      <c r="AY287" s="189" t="s">
        <v>145</v>
      </c>
    </row>
    <row r="288" s="13" customFormat="1">
      <c r="A288" s="13"/>
      <c r="B288" s="187"/>
      <c r="C288" s="13"/>
      <c r="D288" s="188" t="s">
        <v>197</v>
      </c>
      <c r="E288" s="189" t="s">
        <v>1</v>
      </c>
      <c r="F288" s="190" t="s">
        <v>481</v>
      </c>
      <c r="G288" s="13"/>
      <c r="H288" s="191">
        <v>26.66</v>
      </c>
      <c r="I288" s="192"/>
      <c r="J288" s="13"/>
      <c r="K288" s="13"/>
      <c r="L288" s="187"/>
      <c r="M288" s="193"/>
      <c r="N288" s="194"/>
      <c r="O288" s="194"/>
      <c r="P288" s="194"/>
      <c r="Q288" s="194"/>
      <c r="R288" s="194"/>
      <c r="S288" s="194"/>
      <c r="T288" s="19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9" t="s">
        <v>197</v>
      </c>
      <c r="AU288" s="189" t="s">
        <v>86</v>
      </c>
      <c r="AV288" s="13" t="s">
        <v>86</v>
      </c>
      <c r="AW288" s="13" t="s">
        <v>32</v>
      </c>
      <c r="AX288" s="13" t="s">
        <v>76</v>
      </c>
      <c r="AY288" s="189" t="s">
        <v>145</v>
      </c>
    </row>
    <row r="289" s="2" customFormat="1" ht="16.5" customHeight="1">
      <c r="A289" s="35"/>
      <c r="B289" s="166"/>
      <c r="C289" s="196" t="s">
        <v>583</v>
      </c>
      <c r="D289" s="196" t="s">
        <v>267</v>
      </c>
      <c r="E289" s="197" t="s">
        <v>584</v>
      </c>
      <c r="F289" s="198" t="s">
        <v>585</v>
      </c>
      <c r="G289" s="199" t="s">
        <v>189</v>
      </c>
      <c r="H289" s="200">
        <v>83.566999999999993</v>
      </c>
      <c r="I289" s="201"/>
      <c r="J289" s="202">
        <f>ROUND(I289*H289,2)</f>
        <v>0</v>
      </c>
      <c r="K289" s="198" t="s">
        <v>166</v>
      </c>
      <c r="L289" s="203"/>
      <c r="M289" s="204" t="s">
        <v>1</v>
      </c>
      <c r="N289" s="205" t="s">
        <v>41</v>
      </c>
      <c r="O289" s="74"/>
      <c r="P289" s="176">
        <f>O289*H289</f>
        <v>0</v>
      </c>
      <c r="Q289" s="176">
        <v>0.00264</v>
      </c>
      <c r="R289" s="176">
        <f>Q289*H289</f>
        <v>0.22061687999999999</v>
      </c>
      <c r="S289" s="176">
        <v>0</v>
      </c>
      <c r="T289" s="17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78" t="s">
        <v>270</v>
      </c>
      <c r="AT289" s="178" t="s">
        <v>267</v>
      </c>
      <c r="AU289" s="178" t="s">
        <v>86</v>
      </c>
      <c r="AY289" s="16" t="s">
        <v>145</v>
      </c>
      <c r="BE289" s="179">
        <f>IF(N289="základní",J289,0)</f>
        <v>0</v>
      </c>
      <c r="BF289" s="179">
        <f>IF(N289="snížená",J289,0)</f>
        <v>0</v>
      </c>
      <c r="BG289" s="179">
        <f>IF(N289="zákl. přenesená",J289,0)</f>
        <v>0</v>
      </c>
      <c r="BH289" s="179">
        <f>IF(N289="sníž. přenesená",J289,0)</f>
        <v>0</v>
      </c>
      <c r="BI289" s="179">
        <f>IF(N289="nulová",J289,0)</f>
        <v>0</v>
      </c>
      <c r="BJ289" s="16" t="s">
        <v>84</v>
      </c>
      <c r="BK289" s="179">
        <f>ROUND(I289*H289,2)</f>
        <v>0</v>
      </c>
      <c r="BL289" s="16" t="s">
        <v>262</v>
      </c>
      <c r="BM289" s="178" t="s">
        <v>586</v>
      </c>
    </row>
    <row r="290" s="13" customFormat="1">
      <c r="A290" s="13"/>
      <c r="B290" s="187"/>
      <c r="C290" s="13"/>
      <c r="D290" s="188" t="s">
        <v>197</v>
      </c>
      <c r="E290" s="13"/>
      <c r="F290" s="190" t="s">
        <v>574</v>
      </c>
      <c r="G290" s="13"/>
      <c r="H290" s="191">
        <v>83.566999999999993</v>
      </c>
      <c r="I290" s="192"/>
      <c r="J290" s="13"/>
      <c r="K290" s="13"/>
      <c r="L290" s="187"/>
      <c r="M290" s="193"/>
      <c r="N290" s="194"/>
      <c r="O290" s="194"/>
      <c r="P290" s="194"/>
      <c r="Q290" s="194"/>
      <c r="R290" s="194"/>
      <c r="S290" s="194"/>
      <c r="T290" s="19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9" t="s">
        <v>197</v>
      </c>
      <c r="AU290" s="189" t="s">
        <v>86</v>
      </c>
      <c r="AV290" s="13" t="s">
        <v>86</v>
      </c>
      <c r="AW290" s="13" t="s">
        <v>3</v>
      </c>
      <c r="AX290" s="13" t="s">
        <v>84</v>
      </c>
      <c r="AY290" s="189" t="s">
        <v>145</v>
      </c>
    </row>
    <row r="291" s="2" customFormat="1" ht="21.75" customHeight="1">
      <c r="A291" s="35"/>
      <c r="B291" s="166"/>
      <c r="C291" s="167" t="s">
        <v>587</v>
      </c>
      <c r="D291" s="167" t="s">
        <v>146</v>
      </c>
      <c r="E291" s="168" t="s">
        <v>588</v>
      </c>
      <c r="F291" s="169" t="s">
        <v>589</v>
      </c>
      <c r="G291" s="170" t="s">
        <v>332</v>
      </c>
      <c r="H291" s="171">
        <v>53.640000000000001</v>
      </c>
      <c r="I291" s="172"/>
      <c r="J291" s="173">
        <f>ROUND(I291*H291,2)</f>
        <v>0</v>
      </c>
      <c r="K291" s="169" t="s">
        <v>166</v>
      </c>
      <c r="L291" s="36"/>
      <c r="M291" s="174" t="s">
        <v>1</v>
      </c>
      <c r="N291" s="175" t="s">
        <v>41</v>
      </c>
      <c r="O291" s="74"/>
      <c r="P291" s="176">
        <f>O291*H291</f>
        <v>0</v>
      </c>
      <c r="Q291" s="176">
        <v>0</v>
      </c>
      <c r="R291" s="176">
        <f>Q291*H291</f>
        <v>0</v>
      </c>
      <c r="S291" s="176">
        <v>0.00029999999999999997</v>
      </c>
      <c r="T291" s="177">
        <f>S291*H291</f>
        <v>0.016091999999999999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78" t="s">
        <v>262</v>
      </c>
      <c r="AT291" s="178" t="s">
        <v>146</v>
      </c>
      <c r="AU291" s="178" t="s">
        <v>86</v>
      </c>
      <c r="AY291" s="16" t="s">
        <v>145</v>
      </c>
      <c r="BE291" s="179">
        <f>IF(N291="základní",J291,0)</f>
        <v>0</v>
      </c>
      <c r="BF291" s="179">
        <f>IF(N291="snížená",J291,0)</f>
        <v>0</v>
      </c>
      <c r="BG291" s="179">
        <f>IF(N291="zákl. přenesená",J291,0)</f>
        <v>0</v>
      </c>
      <c r="BH291" s="179">
        <f>IF(N291="sníž. přenesená",J291,0)</f>
        <v>0</v>
      </c>
      <c r="BI291" s="179">
        <f>IF(N291="nulová",J291,0)</f>
        <v>0</v>
      </c>
      <c r="BJ291" s="16" t="s">
        <v>84</v>
      </c>
      <c r="BK291" s="179">
        <f>ROUND(I291*H291,2)</f>
        <v>0</v>
      </c>
      <c r="BL291" s="16" t="s">
        <v>262</v>
      </c>
      <c r="BM291" s="178" t="s">
        <v>590</v>
      </c>
    </row>
    <row r="292" s="13" customFormat="1">
      <c r="A292" s="13"/>
      <c r="B292" s="187"/>
      <c r="C292" s="13"/>
      <c r="D292" s="188" t="s">
        <v>197</v>
      </c>
      <c r="E292" s="189" t="s">
        <v>1</v>
      </c>
      <c r="F292" s="190" t="s">
        <v>591</v>
      </c>
      <c r="G292" s="13"/>
      <c r="H292" s="191">
        <v>31.66</v>
      </c>
      <c r="I292" s="192"/>
      <c r="J292" s="13"/>
      <c r="K292" s="13"/>
      <c r="L292" s="187"/>
      <c r="M292" s="193"/>
      <c r="N292" s="194"/>
      <c r="O292" s="194"/>
      <c r="P292" s="194"/>
      <c r="Q292" s="194"/>
      <c r="R292" s="194"/>
      <c r="S292" s="194"/>
      <c r="T292" s="19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9" t="s">
        <v>197</v>
      </c>
      <c r="AU292" s="189" t="s">
        <v>86</v>
      </c>
      <c r="AV292" s="13" t="s">
        <v>86</v>
      </c>
      <c r="AW292" s="13" t="s">
        <v>32</v>
      </c>
      <c r="AX292" s="13" t="s">
        <v>76</v>
      </c>
      <c r="AY292" s="189" t="s">
        <v>145</v>
      </c>
    </row>
    <row r="293" s="13" customFormat="1">
      <c r="A293" s="13"/>
      <c r="B293" s="187"/>
      <c r="C293" s="13"/>
      <c r="D293" s="188" t="s">
        <v>197</v>
      </c>
      <c r="E293" s="189" t="s">
        <v>1</v>
      </c>
      <c r="F293" s="190" t="s">
        <v>592</v>
      </c>
      <c r="G293" s="13"/>
      <c r="H293" s="191">
        <v>21.98</v>
      </c>
      <c r="I293" s="192"/>
      <c r="J293" s="13"/>
      <c r="K293" s="13"/>
      <c r="L293" s="187"/>
      <c r="M293" s="193"/>
      <c r="N293" s="194"/>
      <c r="O293" s="194"/>
      <c r="P293" s="194"/>
      <c r="Q293" s="194"/>
      <c r="R293" s="194"/>
      <c r="S293" s="194"/>
      <c r="T293" s="19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9" t="s">
        <v>197</v>
      </c>
      <c r="AU293" s="189" t="s">
        <v>86</v>
      </c>
      <c r="AV293" s="13" t="s">
        <v>86</v>
      </c>
      <c r="AW293" s="13" t="s">
        <v>32</v>
      </c>
      <c r="AX293" s="13" t="s">
        <v>76</v>
      </c>
      <c r="AY293" s="189" t="s">
        <v>145</v>
      </c>
    </row>
    <row r="294" s="2" customFormat="1" ht="16.5" customHeight="1">
      <c r="A294" s="35"/>
      <c r="B294" s="166"/>
      <c r="C294" s="167" t="s">
        <v>593</v>
      </c>
      <c r="D294" s="167" t="s">
        <v>146</v>
      </c>
      <c r="E294" s="168" t="s">
        <v>594</v>
      </c>
      <c r="F294" s="169" t="s">
        <v>595</v>
      </c>
      <c r="G294" s="170" t="s">
        <v>332</v>
      </c>
      <c r="H294" s="171">
        <v>53.640000000000001</v>
      </c>
      <c r="I294" s="172"/>
      <c r="J294" s="173">
        <f>ROUND(I294*H294,2)</f>
        <v>0</v>
      </c>
      <c r="K294" s="169" t="s">
        <v>166</v>
      </c>
      <c r="L294" s="36"/>
      <c r="M294" s="174" t="s">
        <v>1</v>
      </c>
      <c r="N294" s="175" t="s">
        <v>41</v>
      </c>
      <c r="O294" s="74"/>
      <c r="P294" s="176">
        <f>O294*H294</f>
        <v>0</v>
      </c>
      <c r="Q294" s="176">
        <v>1.0000000000000001E-05</v>
      </c>
      <c r="R294" s="176">
        <f>Q294*H294</f>
        <v>0.00053640000000000003</v>
      </c>
      <c r="S294" s="176">
        <v>0</v>
      </c>
      <c r="T294" s="17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178" t="s">
        <v>262</v>
      </c>
      <c r="AT294" s="178" t="s">
        <v>146</v>
      </c>
      <c r="AU294" s="178" t="s">
        <v>86</v>
      </c>
      <c r="AY294" s="16" t="s">
        <v>145</v>
      </c>
      <c r="BE294" s="179">
        <f>IF(N294="základní",J294,0)</f>
        <v>0</v>
      </c>
      <c r="BF294" s="179">
        <f>IF(N294="snížená",J294,0)</f>
        <v>0</v>
      </c>
      <c r="BG294" s="179">
        <f>IF(N294="zákl. přenesená",J294,0)</f>
        <v>0</v>
      </c>
      <c r="BH294" s="179">
        <f>IF(N294="sníž. přenesená",J294,0)</f>
        <v>0</v>
      </c>
      <c r="BI294" s="179">
        <f>IF(N294="nulová",J294,0)</f>
        <v>0</v>
      </c>
      <c r="BJ294" s="16" t="s">
        <v>84</v>
      </c>
      <c r="BK294" s="179">
        <f>ROUND(I294*H294,2)</f>
        <v>0</v>
      </c>
      <c r="BL294" s="16" t="s">
        <v>262</v>
      </c>
      <c r="BM294" s="178" t="s">
        <v>596</v>
      </c>
    </row>
    <row r="295" s="13" customFormat="1">
      <c r="A295" s="13"/>
      <c r="B295" s="187"/>
      <c r="C295" s="13"/>
      <c r="D295" s="188" t="s">
        <v>197</v>
      </c>
      <c r="E295" s="189" t="s">
        <v>1</v>
      </c>
      <c r="F295" s="190" t="s">
        <v>591</v>
      </c>
      <c r="G295" s="13"/>
      <c r="H295" s="191">
        <v>31.66</v>
      </c>
      <c r="I295" s="192"/>
      <c r="J295" s="13"/>
      <c r="K295" s="13"/>
      <c r="L295" s="187"/>
      <c r="M295" s="193"/>
      <c r="N295" s="194"/>
      <c r="O295" s="194"/>
      <c r="P295" s="194"/>
      <c r="Q295" s="194"/>
      <c r="R295" s="194"/>
      <c r="S295" s="194"/>
      <c r="T295" s="19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9" t="s">
        <v>197</v>
      </c>
      <c r="AU295" s="189" t="s">
        <v>86</v>
      </c>
      <c r="AV295" s="13" t="s">
        <v>86</v>
      </c>
      <c r="AW295" s="13" t="s">
        <v>32</v>
      </c>
      <c r="AX295" s="13" t="s">
        <v>76</v>
      </c>
      <c r="AY295" s="189" t="s">
        <v>145</v>
      </c>
    </row>
    <row r="296" s="13" customFormat="1">
      <c r="A296" s="13"/>
      <c r="B296" s="187"/>
      <c r="C296" s="13"/>
      <c r="D296" s="188" t="s">
        <v>197</v>
      </c>
      <c r="E296" s="189" t="s">
        <v>1</v>
      </c>
      <c r="F296" s="190" t="s">
        <v>592</v>
      </c>
      <c r="G296" s="13"/>
      <c r="H296" s="191">
        <v>21.98</v>
      </c>
      <c r="I296" s="192"/>
      <c r="J296" s="13"/>
      <c r="K296" s="13"/>
      <c r="L296" s="187"/>
      <c r="M296" s="193"/>
      <c r="N296" s="194"/>
      <c r="O296" s="194"/>
      <c r="P296" s="194"/>
      <c r="Q296" s="194"/>
      <c r="R296" s="194"/>
      <c r="S296" s="194"/>
      <c r="T296" s="19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9" t="s">
        <v>197</v>
      </c>
      <c r="AU296" s="189" t="s">
        <v>86</v>
      </c>
      <c r="AV296" s="13" t="s">
        <v>86</v>
      </c>
      <c r="AW296" s="13" t="s">
        <v>32</v>
      </c>
      <c r="AX296" s="13" t="s">
        <v>76</v>
      </c>
      <c r="AY296" s="189" t="s">
        <v>145</v>
      </c>
    </row>
    <row r="297" s="2" customFormat="1" ht="16.5" customHeight="1">
      <c r="A297" s="35"/>
      <c r="B297" s="166"/>
      <c r="C297" s="196" t="s">
        <v>102</v>
      </c>
      <c r="D297" s="196" t="s">
        <v>267</v>
      </c>
      <c r="E297" s="197" t="s">
        <v>597</v>
      </c>
      <c r="F297" s="198" t="s">
        <v>598</v>
      </c>
      <c r="G297" s="199" t="s">
        <v>332</v>
      </c>
      <c r="H297" s="200">
        <v>59.003999999999998</v>
      </c>
      <c r="I297" s="201"/>
      <c r="J297" s="202">
        <f>ROUND(I297*H297,2)</f>
        <v>0</v>
      </c>
      <c r="K297" s="198" t="s">
        <v>166</v>
      </c>
      <c r="L297" s="203"/>
      <c r="M297" s="204" t="s">
        <v>1</v>
      </c>
      <c r="N297" s="205" t="s">
        <v>41</v>
      </c>
      <c r="O297" s="74"/>
      <c r="P297" s="176">
        <f>O297*H297</f>
        <v>0</v>
      </c>
      <c r="Q297" s="176">
        <v>0.00022000000000000001</v>
      </c>
      <c r="R297" s="176">
        <f>Q297*H297</f>
        <v>0.01298088</v>
      </c>
      <c r="S297" s="176">
        <v>0</v>
      </c>
      <c r="T297" s="17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78" t="s">
        <v>270</v>
      </c>
      <c r="AT297" s="178" t="s">
        <v>267</v>
      </c>
      <c r="AU297" s="178" t="s">
        <v>86</v>
      </c>
      <c r="AY297" s="16" t="s">
        <v>145</v>
      </c>
      <c r="BE297" s="179">
        <f>IF(N297="základní",J297,0)</f>
        <v>0</v>
      </c>
      <c r="BF297" s="179">
        <f>IF(N297="snížená",J297,0)</f>
        <v>0</v>
      </c>
      <c r="BG297" s="179">
        <f>IF(N297="zákl. přenesená",J297,0)</f>
        <v>0</v>
      </c>
      <c r="BH297" s="179">
        <f>IF(N297="sníž. přenesená",J297,0)</f>
        <v>0</v>
      </c>
      <c r="BI297" s="179">
        <f>IF(N297="nulová",J297,0)</f>
        <v>0</v>
      </c>
      <c r="BJ297" s="16" t="s">
        <v>84</v>
      </c>
      <c r="BK297" s="179">
        <f>ROUND(I297*H297,2)</f>
        <v>0</v>
      </c>
      <c r="BL297" s="16" t="s">
        <v>262</v>
      </c>
      <c r="BM297" s="178" t="s">
        <v>599</v>
      </c>
    </row>
    <row r="298" s="13" customFormat="1">
      <c r="A298" s="13"/>
      <c r="B298" s="187"/>
      <c r="C298" s="13"/>
      <c r="D298" s="188" t="s">
        <v>197</v>
      </c>
      <c r="E298" s="13"/>
      <c r="F298" s="190" t="s">
        <v>600</v>
      </c>
      <c r="G298" s="13"/>
      <c r="H298" s="191">
        <v>59.003999999999998</v>
      </c>
      <c r="I298" s="192"/>
      <c r="J298" s="13"/>
      <c r="K298" s="13"/>
      <c r="L298" s="187"/>
      <c r="M298" s="193"/>
      <c r="N298" s="194"/>
      <c r="O298" s="194"/>
      <c r="P298" s="194"/>
      <c r="Q298" s="194"/>
      <c r="R298" s="194"/>
      <c r="S298" s="194"/>
      <c r="T298" s="19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9" t="s">
        <v>197</v>
      </c>
      <c r="AU298" s="189" t="s">
        <v>86</v>
      </c>
      <c r="AV298" s="13" t="s">
        <v>86</v>
      </c>
      <c r="AW298" s="13" t="s">
        <v>3</v>
      </c>
      <c r="AX298" s="13" t="s">
        <v>84</v>
      </c>
      <c r="AY298" s="189" t="s">
        <v>145</v>
      </c>
    </row>
    <row r="299" s="2" customFormat="1" ht="24.15" customHeight="1">
      <c r="A299" s="35"/>
      <c r="B299" s="166"/>
      <c r="C299" s="167" t="s">
        <v>601</v>
      </c>
      <c r="D299" s="167" t="s">
        <v>146</v>
      </c>
      <c r="E299" s="168" t="s">
        <v>602</v>
      </c>
      <c r="F299" s="169" t="s">
        <v>603</v>
      </c>
      <c r="G299" s="170" t="s">
        <v>309</v>
      </c>
      <c r="H299" s="206"/>
      <c r="I299" s="172"/>
      <c r="J299" s="173">
        <f>ROUND(I299*H299,2)</f>
        <v>0</v>
      </c>
      <c r="K299" s="169" t="s">
        <v>166</v>
      </c>
      <c r="L299" s="36"/>
      <c r="M299" s="174" t="s">
        <v>1</v>
      </c>
      <c r="N299" s="175" t="s">
        <v>41</v>
      </c>
      <c r="O299" s="74"/>
      <c r="P299" s="176">
        <f>O299*H299</f>
        <v>0</v>
      </c>
      <c r="Q299" s="176">
        <v>0</v>
      </c>
      <c r="R299" s="176">
        <f>Q299*H299</f>
        <v>0</v>
      </c>
      <c r="S299" s="176">
        <v>0</v>
      </c>
      <c r="T299" s="17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78" t="s">
        <v>262</v>
      </c>
      <c r="AT299" s="178" t="s">
        <v>146</v>
      </c>
      <c r="AU299" s="178" t="s">
        <v>86</v>
      </c>
      <c r="AY299" s="16" t="s">
        <v>145</v>
      </c>
      <c r="BE299" s="179">
        <f>IF(N299="základní",J299,0)</f>
        <v>0</v>
      </c>
      <c r="BF299" s="179">
        <f>IF(N299="snížená",J299,0)</f>
        <v>0</v>
      </c>
      <c r="BG299" s="179">
        <f>IF(N299="zákl. přenesená",J299,0)</f>
        <v>0</v>
      </c>
      <c r="BH299" s="179">
        <f>IF(N299="sníž. přenesená",J299,0)</f>
        <v>0</v>
      </c>
      <c r="BI299" s="179">
        <f>IF(N299="nulová",J299,0)</f>
        <v>0</v>
      </c>
      <c r="BJ299" s="16" t="s">
        <v>84</v>
      </c>
      <c r="BK299" s="179">
        <f>ROUND(I299*H299,2)</f>
        <v>0</v>
      </c>
      <c r="BL299" s="16" t="s">
        <v>262</v>
      </c>
      <c r="BM299" s="178" t="s">
        <v>604</v>
      </c>
    </row>
    <row r="300" s="12" customFormat="1" ht="22.8" customHeight="1">
      <c r="A300" s="12"/>
      <c r="B300" s="155"/>
      <c r="C300" s="12"/>
      <c r="D300" s="156" t="s">
        <v>75</v>
      </c>
      <c r="E300" s="180" t="s">
        <v>311</v>
      </c>
      <c r="F300" s="180" t="s">
        <v>312</v>
      </c>
      <c r="G300" s="12"/>
      <c r="H300" s="12"/>
      <c r="I300" s="158"/>
      <c r="J300" s="181">
        <f>BK300</f>
        <v>0</v>
      </c>
      <c r="K300" s="12"/>
      <c r="L300" s="155"/>
      <c r="M300" s="160"/>
      <c r="N300" s="161"/>
      <c r="O300" s="161"/>
      <c r="P300" s="162">
        <f>SUM(P301:P331)</f>
        <v>0</v>
      </c>
      <c r="Q300" s="161"/>
      <c r="R300" s="162">
        <f>SUM(R301:R331)</f>
        <v>1.1964269999999999</v>
      </c>
      <c r="S300" s="161"/>
      <c r="T300" s="163">
        <f>SUM(T301:T331)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56" t="s">
        <v>86</v>
      </c>
      <c r="AT300" s="164" t="s">
        <v>75</v>
      </c>
      <c r="AU300" s="164" t="s">
        <v>84</v>
      </c>
      <c r="AY300" s="156" t="s">
        <v>145</v>
      </c>
      <c r="BK300" s="165">
        <f>SUM(BK301:BK331)</f>
        <v>0</v>
      </c>
    </row>
    <row r="301" s="2" customFormat="1" ht="16.5" customHeight="1">
      <c r="A301" s="35"/>
      <c r="B301" s="166"/>
      <c r="C301" s="167" t="s">
        <v>605</v>
      </c>
      <c r="D301" s="167" t="s">
        <v>146</v>
      </c>
      <c r="E301" s="168" t="s">
        <v>314</v>
      </c>
      <c r="F301" s="169" t="s">
        <v>315</v>
      </c>
      <c r="G301" s="170" t="s">
        <v>189</v>
      </c>
      <c r="H301" s="171">
        <v>60.600000000000001</v>
      </c>
      <c r="I301" s="172"/>
      <c r="J301" s="173">
        <f>ROUND(I301*H301,2)</f>
        <v>0</v>
      </c>
      <c r="K301" s="169" t="s">
        <v>166</v>
      </c>
      <c r="L301" s="36"/>
      <c r="M301" s="174" t="s">
        <v>1</v>
      </c>
      <c r="N301" s="175" t="s">
        <v>41</v>
      </c>
      <c r="O301" s="74"/>
      <c r="P301" s="176">
        <f>O301*H301</f>
        <v>0</v>
      </c>
      <c r="Q301" s="176">
        <v>0.00029999999999999997</v>
      </c>
      <c r="R301" s="176">
        <f>Q301*H301</f>
        <v>0.018179999999999998</v>
      </c>
      <c r="S301" s="176">
        <v>0</v>
      </c>
      <c r="T301" s="17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78" t="s">
        <v>262</v>
      </c>
      <c r="AT301" s="178" t="s">
        <v>146</v>
      </c>
      <c r="AU301" s="178" t="s">
        <v>86</v>
      </c>
      <c r="AY301" s="16" t="s">
        <v>145</v>
      </c>
      <c r="BE301" s="179">
        <f>IF(N301="základní",J301,0)</f>
        <v>0</v>
      </c>
      <c r="BF301" s="179">
        <f>IF(N301="snížená",J301,0)</f>
        <v>0</v>
      </c>
      <c r="BG301" s="179">
        <f>IF(N301="zákl. přenesená",J301,0)</f>
        <v>0</v>
      </c>
      <c r="BH301" s="179">
        <f>IF(N301="sníž. přenesená",J301,0)</f>
        <v>0</v>
      </c>
      <c r="BI301" s="179">
        <f>IF(N301="nulová",J301,0)</f>
        <v>0</v>
      </c>
      <c r="BJ301" s="16" t="s">
        <v>84</v>
      </c>
      <c r="BK301" s="179">
        <f>ROUND(I301*H301,2)</f>
        <v>0</v>
      </c>
      <c r="BL301" s="16" t="s">
        <v>262</v>
      </c>
      <c r="BM301" s="178" t="s">
        <v>606</v>
      </c>
    </row>
    <row r="302" s="13" customFormat="1">
      <c r="A302" s="13"/>
      <c r="B302" s="187"/>
      <c r="C302" s="13"/>
      <c r="D302" s="188" t="s">
        <v>197</v>
      </c>
      <c r="E302" s="189" t="s">
        <v>1</v>
      </c>
      <c r="F302" s="190" t="s">
        <v>382</v>
      </c>
      <c r="G302" s="13"/>
      <c r="H302" s="191">
        <v>21.52</v>
      </c>
      <c r="I302" s="192"/>
      <c r="J302" s="13"/>
      <c r="K302" s="13"/>
      <c r="L302" s="187"/>
      <c r="M302" s="193"/>
      <c r="N302" s="194"/>
      <c r="O302" s="194"/>
      <c r="P302" s="194"/>
      <c r="Q302" s="194"/>
      <c r="R302" s="194"/>
      <c r="S302" s="194"/>
      <c r="T302" s="19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9" t="s">
        <v>197</v>
      </c>
      <c r="AU302" s="189" t="s">
        <v>86</v>
      </c>
      <c r="AV302" s="13" t="s">
        <v>86</v>
      </c>
      <c r="AW302" s="13" t="s">
        <v>32</v>
      </c>
      <c r="AX302" s="13" t="s">
        <v>76</v>
      </c>
      <c r="AY302" s="189" t="s">
        <v>145</v>
      </c>
    </row>
    <row r="303" s="13" customFormat="1">
      <c r="A303" s="13"/>
      <c r="B303" s="187"/>
      <c r="C303" s="13"/>
      <c r="D303" s="188" t="s">
        <v>197</v>
      </c>
      <c r="E303" s="189" t="s">
        <v>1</v>
      </c>
      <c r="F303" s="190" t="s">
        <v>383</v>
      </c>
      <c r="G303" s="13"/>
      <c r="H303" s="191">
        <v>-1.8</v>
      </c>
      <c r="I303" s="192"/>
      <c r="J303" s="13"/>
      <c r="K303" s="13"/>
      <c r="L303" s="187"/>
      <c r="M303" s="193"/>
      <c r="N303" s="194"/>
      <c r="O303" s="194"/>
      <c r="P303" s="194"/>
      <c r="Q303" s="194"/>
      <c r="R303" s="194"/>
      <c r="S303" s="194"/>
      <c r="T303" s="19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9" t="s">
        <v>197</v>
      </c>
      <c r="AU303" s="189" t="s">
        <v>86</v>
      </c>
      <c r="AV303" s="13" t="s">
        <v>86</v>
      </c>
      <c r="AW303" s="13" t="s">
        <v>32</v>
      </c>
      <c r="AX303" s="13" t="s">
        <v>76</v>
      </c>
      <c r="AY303" s="189" t="s">
        <v>145</v>
      </c>
    </row>
    <row r="304" s="13" customFormat="1">
      <c r="A304" s="13"/>
      <c r="B304" s="187"/>
      <c r="C304" s="13"/>
      <c r="D304" s="188" t="s">
        <v>197</v>
      </c>
      <c r="E304" s="189" t="s">
        <v>1</v>
      </c>
      <c r="F304" s="190" t="s">
        <v>384</v>
      </c>
      <c r="G304" s="13"/>
      <c r="H304" s="191">
        <v>-4.7999999999999998</v>
      </c>
      <c r="I304" s="192"/>
      <c r="J304" s="13"/>
      <c r="K304" s="13"/>
      <c r="L304" s="187"/>
      <c r="M304" s="193"/>
      <c r="N304" s="194"/>
      <c r="O304" s="194"/>
      <c r="P304" s="194"/>
      <c r="Q304" s="194"/>
      <c r="R304" s="194"/>
      <c r="S304" s="194"/>
      <c r="T304" s="19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9" t="s">
        <v>197</v>
      </c>
      <c r="AU304" s="189" t="s">
        <v>86</v>
      </c>
      <c r="AV304" s="13" t="s">
        <v>86</v>
      </c>
      <c r="AW304" s="13" t="s">
        <v>32</v>
      </c>
      <c r="AX304" s="13" t="s">
        <v>76</v>
      </c>
      <c r="AY304" s="189" t="s">
        <v>145</v>
      </c>
    </row>
    <row r="305" s="13" customFormat="1">
      <c r="A305" s="13"/>
      <c r="B305" s="187"/>
      <c r="C305" s="13"/>
      <c r="D305" s="188" t="s">
        <v>197</v>
      </c>
      <c r="E305" s="189" t="s">
        <v>1</v>
      </c>
      <c r="F305" s="190" t="s">
        <v>607</v>
      </c>
      <c r="G305" s="13"/>
      <c r="H305" s="191">
        <v>9.1199999999999992</v>
      </c>
      <c r="I305" s="192"/>
      <c r="J305" s="13"/>
      <c r="K305" s="13"/>
      <c r="L305" s="187"/>
      <c r="M305" s="193"/>
      <c r="N305" s="194"/>
      <c r="O305" s="194"/>
      <c r="P305" s="194"/>
      <c r="Q305" s="194"/>
      <c r="R305" s="194"/>
      <c r="S305" s="194"/>
      <c r="T305" s="19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9" t="s">
        <v>197</v>
      </c>
      <c r="AU305" s="189" t="s">
        <v>86</v>
      </c>
      <c r="AV305" s="13" t="s">
        <v>86</v>
      </c>
      <c r="AW305" s="13" t="s">
        <v>32</v>
      </c>
      <c r="AX305" s="13" t="s">
        <v>76</v>
      </c>
      <c r="AY305" s="189" t="s">
        <v>145</v>
      </c>
    </row>
    <row r="306" s="13" customFormat="1">
      <c r="A306" s="13"/>
      <c r="B306" s="187"/>
      <c r="C306" s="13"/>
      <c r="D306" s="188" t="s">
        <v>197</v>
      </c>
      <c r="E306" s="189" t="s">
        <v>1</v>
      </c>
      <c r="F306" s="190" t="s">
        <v>386</v>
      </c>
      <c r="G306" s="13"/>
      <c r="H306" s="191">
        <v>-1.2</v>
      </c>
      <c r="I306" s="192"/>
      <c r="J306" s="13"/>
      <c r="K306" s="13"/>
      <c r="L306" s="187"/>
      <c r="M306" s="193"/>
      <c r="N306" s="194"/>
      <c r="O306" s="194"/>
      <c r="P306" s="194"/>
      <c r="Q306" s="194"/>
      <c r="R306" s="194"/>
      <c r="S306" s="194"/>
      <c r="T306" s="19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9" t="s">
        <v>197</v>
      </c>
      <c r="AU306" s="189" t="s">
        <v>86</v>
      </c>
      <c r="AV306" s="13" t="s">
        <v>86</v>
      </c>
      <c r="AW306" s="13" t="s">
        <v>32</v>
      </c>
      <c r="AX306" s="13" t="s">
        <v>76</v>
      </c>
      <c r="AY306" s="189" t="s">
        <v>145</v>
      </c>
    </row>
    <row r="307" s="13" customFormat="1">
      <c r="A307" s="13"/>
      <c r="B307" s="187"/>
      <c r="C307" s="13"/>
      <c r="D307" s="188" t="s">
        <v>197</v>
      </c>
      <c r="E307" s="189" t="s">
        <v>1</v>
      </c>
      <c r="F307" s="190" t="s">
        <v>387</v>
      </c>
      <c r="G307" s="13"/>
      <c r="H307" s="191">
        <v>8.6400000000000006</v>
      </c>
      <c r="I307" s="192"/>
      <c r="J307" s="13"/>
      <c r="K307" s="13"/>
      <c r="L307" s="187"/>
      <c r="M307" s="193"/>
      <c r="N307" s="194"/>
      <c r="O307" s="194"/>
      <c r="P307" s="194"/>
      <c r="Q307" s="194"/>
      <c r="R307" s="194"/>
      <c r="S307" s="194"/>
      <c r="T307" s="19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9" t="s">
        <v>197</v>
      </c>
      <c r="AU307" s="189" t="s">
        <v>86</v>
      </c>
      <c r="AV307" s="13" t="s">
        <v>86</v>
      </c>
      <c r="AW307" s="13" t="s">
        <v>32</v>
      </c>
      <c r="AX307" s="13" t="s">
        <v>76</v>
      </c>
      <c r="AY307" s="189" t="s">
        <v>145</v>
      </c>
    </row>
    <row r="308" s="13" customFormat="1">
      <c r="A308" s="13"/>
      <c r="B308" s="187"/>
      <c r="C308" s="13"/>
      <c r="D308" s="188" t="s">
        <v>197</v>
      </c>
      <c r="E308" s="189" t="s">
        <v>1</v>
      </c>
      <c r="F308" s="190" t="s">
        <v>386</v>
      </c>
      <c r="G308" s="13"/>
      <c r="H308" s="191">
        <v>-1.2</v>
      </c>
      <c r="I308" s="192"/>
      <c r="J308" s="13"/>
      <c r="K308" s="13"/>
      <c r="L308" s="187"/>
      <c r="M308" s="193"/>
      <c r="N308" s="194"/>
      <c r="O308" s="194"/>
      <c r="P308" s="194"/>
      <c r="Q308" s="194"/>
      <c r="R308" s="194"/>
      <c r="S308" s="194"/>
      <c r="T308" s="19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9" t="s">
        <v>197</v>
      </c>
      <c r="AU308" s="189" t="s">
        <v>86</v>
      </c>
      <c r="AV308" s="13" t="s">
        <v>86</v>
      </c>
      <c r="AW308" s="13" t="s">
        <v>32</v>
      </c>
      <c r="AX308" s="13" t="s">
        <v>76</v>
      </c>
      <c r="AY308" s="189" t="s">
        <v>145</v>
      </c>
    </row>
    <row r="309" s="13" customFormat="1">
      <c r="A309" s="13"/>
      <c r="B309" s="187"/>
      <c r="C309" s="13"/>
      <c r="D309" s="188" t="s">
        <v>197</v>
      </c>
      <c r="E309" s="189" t="s">
        <v>1</v>
      </c>
      <c r="F309" s="190" t="s">
        <v>388</v>
      </c>
      <c r="G309" s="13"/>
      <c r="H309" s="191">
        <v>8.3599999999999994</v>
      </c>
      <c r="I309" s="192"/>
      <c r="J309" s="13"/>
      <c r="K309" s="13"/>
      <c r="L309" s="187"/>
      <c r="M309" s="193"/>
      <c r="N309" s="194"/>
      <c r="O309" s="194"/>
      <c r="P309" s="194"/>
      <c r="Q309" s="194"/>
      <c r="R309" s="194"/>
      <c r="S309" s="194"/>
      <c r="T309" s="19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9" t="s">
        <v>197</v>
      </c>
      <c r="AU309" s="189" t="s">
        <v>86</v>
      </c>
      <c r="AV309" s="13" t="s">
        <v>86</v>
      </c>
      <c r="AW309" s="13" t="s">
        <v>32</v>
      </c>
      <c r="AX309" s="13" t="s">
        <v>76</v>
      </c>
      <c r="AY309" s="189" t="s">
        <v>145</v>
      </c>
    </row>
    <row r="310" s="13" customFormat="1">
      <c r="A310" s="13"/>
      <c r="B310" s="187"/>
      <c r="C310" s="13"/>
      <c r="D310" s="188" t="s">
        <v>197</v>
      </c>
      <c r="E310" s="189" t="s">
        <v>1</v>
      </c>
      <c r="F310" s="190" t="s">
        <v>386</v>
      </c>
      <c r="G310" s="13"/>
      <c r="H310" s="191">
        <v>-1.2</v>
      </c>
      <c r="I310" s="192"/>
      <c r="J310" s="13"/>
      <c r="K310" s="13"/>
      <c r="L310" s="187"/>
      <c r="M310" s="193"/>
      <c r="N310" s="194"/>
      <c r="O310" s="194"/>
      <c r="P310" s="194"/>
      <c r="Q310" s="194"/>
      <c r="R310" s="194"/>
      <c r="S310" s="194"/>
      <c r="T310" s="19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9" t="s">
        <v>197</v>
      </c>
      <c r="AU310" s="189" t="s">
        <v>86</v>
      </c>
      <c r="AV310" s="13" t="s">
        <v>86</v>
      </c>
      <c r="AW310" s="13" t="s">
        <v>32</v>
      </c>
      <c r="AX310" s="13" t="s">
        <v>76</v>
      </c>
      <c r="AY310" s="189" t="s">
        <v>145</v>
      </c>
    </row>
    <row r="311" s="13" customFormat="1">
      <c r="A311" s="13"/>
      <c r="B311" s="187"/>
      <c r="C311" s="13"/>
      <c r="D311" s="188" t="s">
        <v>197</v>
      </c>
      <c r="E311" s="189" t="s">
        <v>1</v>
      </c>
      <c r="F311" s="190" t="s">
        <v>389</v>
      </c>
      <c r="G311" s="13"/>
      <c r="H311" s="191">
        <v>8.3599999999999994</v>
      </c>
      <c r="I311" s="192"/>
      <c r="J311" s="13"/>
      <c r="K311" s="13"/>
      <c r="L311" s="187"/>
      <c r="M311" s="193"/>
      <c r="N311" s="194"/>
      <c r="O311" s="194"/>
      <c r="P311" s="194"/>
      <c r="Q311" s="194"/>
      <c r="R311" s="194"/>
      <c r="S311" s="194"/>
      <c r="T311" s="19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89" t="s">
        <v>197</v>
      </c>
      <c r="AU311" s="189" t="s">
        <v>86</v>
      </c>
      <c r="AV311" s="13" t="s">
        <v>86</v>
      </c>
      <c r="AW311" s="13" t="s">
        <v>32</v>
      </c>
      <c r="AX311" s="13" t="s">
        <v>76</v>
      </c>
      <c r="AY311" s="189" t="s">
        <v>145</v>
      </c>
    </row>
    <row r="312" s="13" customFormat="1">
      <c r="A312" s="13"/>
      <c r="B312" s="187"/>
      <c r="C312" s="13"/>
      <c r="D312" s="188" t="s">
        <v>197</v>
      </c>
      <c r="E312" s="189" t="s">
        <v>1</v>
      </c>
      <c r="F312" s="190" t="s">
        <v>386</v>
      </c>
      <c r="G312" s="13"/>
      <c r="H312" s="191">
        <v>-1.2</v>
      </c>
      <c r="I312" s="192"/>
      <c r="J312" s="13"/>
      <c r="K312" s="13"/>
      <c r="L312" s="187"/>
      <c r="M312" s="193"/>
      <c r="N312" s="194"/>
      <c r="O312" s="194"/>
      <c r="P312" s="194"/>
      <c r="Q312" s="194"/>
      <c r="R312" s="194"/>
      <c r="S312" s="194"/>
      <c r="T312" s="19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9" t="s">
        <v>197</v>
      </c>
      <c r="AU312" s="189" t="s">
        <v>86</v>
      </c>
      <c r="AV312" s="13" t="s">
        <v>86</v>
      </c>
      <c r="AW312" s="13" t="s">
        <v>32</v>
      </c>
      <c r="AX312" s="13" t="s">
        <v>76</v>
      </c>
      <c r="AY312" s="189" t="s">
        <v>145</v>
      </c>
    </row>
    <row r="313" s="13" customFormat="1">
      <c r="A313" s="13"/>
      <c r="B313" s="187"/>
      <c r="C313" s="13"/>
      <c r="D313" s="188" t="s">
        <v>197</v>
      </c>
      <c r="E313" s="189" t="s">
        <v>1</v>
      </c>
      <c r="F313" s="190" t="s">
        <v>390</v>
      </c>
      <c r="G313" s="13"/>
      <c r="H313" s="191">
        <v>17.399999999999999</v>
      </c>
      <c r="I313" s="192"/>
      <c r="J313" s="13"/>
      <c r="K313" s="13"/>
      <c r="L313" s="187"/>
      <c r="M313" s="193"/>
      <c r="N313" s="194"/>
      <c r="O313" s="194"/>
      <c r="P313" s="194"/>
      <c r="Q313" s="194"/>
      <c r="R313" s="194"/>
      <c r="S313" s="194"/>
      <c r="T313" s="19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9" t="s">
        <v>197</v>
      </c>
      <c r="AU313" s="189" t="s">
        <v>86</v>
      </c>
      <c r="AV313" s="13" t="s">
        <v>86</v>
      </c>
      <c r="AW313" s="13" t="s">
        <v>32</v>
      </c>
      <c r="AX313" s="13" t="s">
        <v>76</v>
      </c>
      <c r="AY313" s="189" t="s">
        <v>145</v>
      </c>
    </row>
    <row r="314" s="13" customFormat="1">
      <c r="A314" s="13"/>
      <c r="B314" s="187"/>
      <c r="C314" s="13"/>
      <c r="D314" s="188" t="s">
        <v>197</v>
      </c>
      <c r="E314" s="189" t="s">
        <v>1</v>
      </c>
      <c r="F314" s="190" t="s">
        <v>391</v>
      </c>
      <c r="G314" s="13"/>
      <c r="H314" s="191">
        <v>-1.3999999999999999</v>
      </c>
      <c r="I314" s="192"/>
      <c r="J314" s="13"/>
      <c r="K314" s="13"/>
      <c r="L314" s="187"/>
      <c r="M314" s="193"/>
      <c r="N314" s="194"/>
      <c r="O314" s="194"/>
      <c r="P314" s="194"/>
      <c r="Q314" s="194"/>
      <c r="R314" s="194"/>
      <c r="S314" s="194"/>
      <c r="T314" s="19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9" t="s">
        <v>197</v>
      </c>
      <c r="AU314" s="189" t="s">
        <v>86</v>
      </c>
      <c r="AV314" s="13" t="s">
        <v>86</v>
      </c>
      <c r="AW314" s="13" t="s">
        <v>32</v>
      </c>
      <c r="AX314" s="13" t="s">
        <v>76</v>
      </c>
      <c r="AY314" s="189" t="s">
        <v>145</v>
      </c>
    </row>
    <row r="315" s="2" customFormat="1" ht="33" customHeight="1">
      <c r="A315" s="35"/>
      <c r="B315" s="166"/>
      <c r="C315" s="167" t="s">
        <v>608</v>
      </c>
      <c r="D315" s="167" t="s">
        <v>146</v>
      </c>
      <c r="E315" s="168" t="s">
        <v>319</v>
      </c>
      <c r="F315" s="169" t="s">
        <v>320</v>
      </c>
      <c r="G315" s="170" t="s">
        <v>189</v>
      </c>
      <c r="H315" s="171">
        <v>60.600000000000001</v>
      </c>
      <c r="I315" s="172"/>
      <c r="J315" s="173">
        <f>ROUND(I315*H315,2)</f>
        <v>0</v>
      </c>
      <c r="K315" s="169" t="s">
        <v>166</v>
      </c>
      <c r="L315" s="36"/>
      <c r="M315" s="174" t="s">
        <v>1</v>
      </c>
      <c r="N315" s="175" t="s">
        <v>41</v>
      </c>
      <c r="O315" s="74"/>
      <c r="P315" s="176">
        <f>O315*H315</f>
        <v>0</v>
      </c>
      <c r="Q315" s="176">
        <v>0.0051999999999999998</v>
      </c>
      <c r="R315" s="176">
        <f>Q315*H315</f>
        <v>0.31512000000000001</v>
      </c>
      <c r="S315" s="176">
        <v>0</v>
      </c>
      <c r="T315" s="17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78" t="s">
        <v>262</v>
      </c>
      <c r="AT315" s="178" t="s">
        <v>146</v>
      </c>
      <c r="AU315" s="178" t="s">
        <v>86</v>
      </c>
      <c r="AY315" s="16" t="s">
        <v>145</v>
      </c>
      <c r="BE315" s="179">
        <f>IF(N315="základní",J315,0)</f>
        <v>0</v>
      </c>
      <c r="BF315" s="179">
        <f>IF(N315="snížená",J315,0)</f>
        <v>0</v>
      </c>
      <c r="BG315" s="179">
        <f>IF(N315="zákl. přenesená",J315,0)</f>
        <v>0</v>
      </c>
      <c r="BH315" s="179">
        <f>IF(N315="sníž. přenesená",J315,0)</f>
        <v>0</v>
      </c>
      <c r="BI315" s="179">
        <f>IF(N315="nulová",J315,0)</f>
        <v>0</v>
      </c>
      <c r="BJ315" s="16" t="s">
        <v>84</v>
      </c>
      <c r="BK315" s="179">
        <f>ROUND(I315*H315,2)</f>
        <v>0</v>
      </c>
      <c r="BL315" s="16" t="s">
        <v>262</v>
      </c>
      <c r="BM315" s="178" t="s">
        <v>609</v>
      </c>
    </row>
    <row r="316" s="2" customFormat="1" ht="16.5" customHeight="1">
      <c r="A316" s="35"/>
      <c r="B316" s="166"/>
      <c r="C316" s="196" t="s">
        <v>610</v>
      </c>
      <c r="D316" s="196" t="s">
        <v>267</v>
      </c>
      <c r="E316" s="197" t="s">
        <v>322</v>
      </c>
      <c r="F316" s="198" t="s">
        <v>323</v>
      </c>
      <c r="G316" s="199" t="s">
        <v>189</v>
      </c>
      <c r="H316" s="200">
        <v>66.659999999999997</v>
      </c>
      <c r="I316" s="201"/>
      <c r="J316" s="202">
        <f>ROUND(I316*H316,2)</f>
        <v>0</v>
      </c>
      <c r="K316" s="198" t="s">
        <v>166</v>
      </c>
      <c r="L316" s="203"/>
      <c r="M316" s="204" t="s">
        <v>1</v>
      </c>
      <c r="N316" s="205" t="s">
        <v>41</v>
      </c>
      <c r="O316" s="74"/>
      <c r="P316" s="176">
        <f>O316*H316</f>
        <v>0</v>
      </c>
      <c r="Q316" s="176">
        <v>0.0126</v>
      </c>
      <c r="R316" s="176">
        <f>Q316*H316</f>
        <v>0.839916</v>
      </c>
      <c r="S316" s="176">
        <v>0</v>
      </c>
      <c r="T316" s="17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78" t="s">
        <v>270</v>
      </c>
      <c r="AT316" s="178" t="s">
        <v>267</v>
      </c>
      <c r="AU316" s="178" t="s">
        <v>86</v>
      </c>
      <c r="AY316" s="16" t="s">
        <v>145</v>
      </c>
      <c r="BE316" s="179">
        <f>IF(N316="základní",J316,0)</f>
        <v>0</v>
      </c>
      <c r="BF316" s="179">
        <f>IF(N316="snížená",J316,0)</f>
        <v>0</v>
      </c>
      <c r="BG316" s="179">
        <f>IF(N316="zákl. přenesená",J316,0)</f>
        <v>0</v>
      </c>
      <c r="BH316" s="179">
        <f>IF(N316="sníž. přenesená",J316,0)</f>
        <v>0</v>
      </c>
      <c r="BI316" s="179">
        <f>IF(N316="nulová",J316,0)</f>
        <v>0</v>
      </c>
      <c r="BJ316" s="16" t="s">
        <v>84</v>
      </c>
      <c r="BK316" s="179">
        <f>ROUND(I316*H316,2)</f>
        <v>0</v>
      </c>
      <c r="BL316" s="16" t="s">
        <v>262</v>
      </c>
      <c r="BM316" s="178" t="s">
        <v>611</v>
      </c>
    </row>
    <row r="317" s="13" customFormat="1">
      <c r="A317" s="13"/>
      <c r="B317" s="187"/>
      <c r="C317" s="13"/>
      <c r="D317" s="188" t="s">
        <v>197</v>
      </c>
      <c r="E317" s="13"/>
      <c r="F317" s="190" t="s">
        <v>612</v>
      </c>
      <c r="G317" s="13"/>
      <c r="H317" s="191">
        <v>66.659999999999997</v>
      </c>
      <c r="I317" s="192"/>
      <c r="J317" s="13"/>
      <c r="K317" s="13"/>
      <c r="L317" s="187"/>
      <c r="M317" s="193"/>
      <c r="N317" s="194"/>
      <c r="O317" s="194"/>
      <c r="P317" s="194"/>
      <c r="Q317" s="194"/>
      <c r="R317" s="194"/>
      <c r="S317" s="194"/>
      <c r="T317" s="19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9" t="s">
        <v>197</v>
      </c>
      <c r="AU317" s="189" t="s">
        <v>86</v>
      </c>
      <c r="AV317" s="13" t="s">
        <v>86</v>
      </c>
      <c r="AW317" s="13" t="s">
        <v>3</v>
      </c>
      <c r="AX317" s="13" t="s">
        <v>84</v>
      </c>
      <c r="AY317" s="189" t="s">
        <v>145</v>
      </c>
    </row>
    <row r="318" s="2" customFormat="1" ht="24.15" customHeight="1">
      <c r="A318" s="35"/>
      <c r="B318" s="166"/>
      <c r="C318" s="167" t="s">
        <v>613</v>
      </c>
      <c r="D318" s="167" t="s">
        <v>146</v>
      </c>
      <c r="E318" s="168" t="s">
        <v>327</v>
      </c>
      <c r="F318" s="169" t="s">
        <v>328</v>
      </c>
      <c r="G318" s="170" t="s">
        <v>189</v>
      </c>
      <c r="H318" s="171">
        <v>60.600000000000001</v>
      </c>
      <c r="I318" s="172"/>
      <c r="J318" s="173">
        <f>ROUND(I318*H318,2)</f>
        <v>0</v>
      </c>
      <c r="K318" s="169" t="s">
        <v>166</v>
      </c>
      <c r="L318" s="36"/>
      <c r="M318" s="174" t="s">
        <v>1</v>
      </c>
      <c r="N318" s="175" t="s">
        <v>41</v>
      </c>
      <c r="O318" s="74"/>
      <c r="P318" s="176">
        <f>O318*H318</f>
        <v>0</v>
      </c>
      <c r="Q318" s="176">
        <v>0</v>
      </c>
      <c r="R318" s="176">
        <f>Q318*H318</f>
        <v>0</v>
      </c>
      <c r="S318" s="176">
        <v>0</v>
      </c>
      <c r="T318" s="17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78" t="s">
        <v>262</v>
      </c>
      <c r="AT318" s="178" t="s">
        <v>146</v>
      </c>
      <c r="AU318" s="178" t="s">
        <v>86</v>
      </c>
      <c r="AY318" s="16" t="s">
        <v>145</v>
      </c>
      <c r="BE318" s="179">
        <f>IF(N318="základní",J318,0)</f>
        <v>0</v>
      </c>
      <c r="BF318" s="179">
        <f>IF(N318="snížená",J318,0)</f>
        <v>0</v>
      </c>
      <c r="BG318" s="179">
        <f>IF(N318="zákl. přenesená",J318,0)</f>
        <v>0</v>
      </c>
      <c r="BH318" s="179">
        <f>IF(N318="sníž. přenesená",J318,0)</f>
        <v>0</v>
      </c>
      <c r="BI318" s="179">
        <f>IF(N318="nulová",J318,0)</f>
        <v>0</v>
      </c>
      <c r="BJ318" s="16" t="s">
        <v>84</v>
      </c>
      <c r="BK318" s="179">
        <f>ROUND(I318*H318,2)</f>
        <v>0</v>
      </c>
      <c r="BL318" s="16" t="s">
        <v>262</v>
      </c>
      <c r="BM318" s="178" t="s">
        <v>614</v>
      </c>
    </row>
    <row r="319" s="2" customFormat="1" ht="21.75" customHeight="1">
      <c r="A319" s="35"/>
      <c r="B319" s="166"/>
      <c r="C319" s="167" t="s">
        <v>615</v>
      </c>
      <c r="D319" s="167" t="s">
        <v>146</v>
      </c>
      <c r="E319" s="168" t="s">
        <v>616</v>
      </c>
      <c r="F319" s="169" t="s">
        <v>617</v>
      </c>
      <c r="G319" s="170" t="s">
        <v>332</v>
      </c>
      <c r="H319" s="171">
        <v>4</v>
      </c>
      <c r="I319" s="172"/>
      <c r="J319" s="173">
        <f>ROUND(I319*H319,2)</f>
        <v>0</v>
      </c>
      <c r="K319" s="169" t="s">
        <v>166</v>
      </c>
      <c r="L319" s="36"/>
      <c r="M319" s="174" t="s">
        <v>1</v>
      </c>
      <c r="N319" s="175" t="s">
        <v>41</v>
      </c>
      <c r="O319" s="74"/>
      <c r="P319" s="176">
        <f>O319*H319</f>
        <v>0</v>
      </c>
      <c r="Q319" s="176">
        <v>0.00055000000000000003</v>
      </c>
      <c r="R319" s="176">
        <f>Q319*H319</f>
        <v>0.0022000000000000001</v>
      </c>
      <c r="S319" s="176">
        <v>0</v>
      </c>
      <c r="T319" s="17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78" t="s">
        <v>262</v>
      </c>
      <c r="AT319" s="178" t="s">
        <v>146</v>
      </c>
      <c r="AU319" s="178" t="s">
        <v>86</v>
      </c>
      <c r="AY319" s="16" t="s">
        <v>145</v>
      </c>
      <c r="BE319" s="179">
        <f>IF(N319="základní",J319,0)</f>
        <v>0</v>
      </c>
      <c r="BF319" s="179">
        <f>IF(N319="snížená",J319,0)</f>
        <v>0</v>
      </c>
      <c r="BG319" s="179">
        <f>IF(N319="zákl. přenesená",J319,0)</f>
        <v>0</v>
      </c>
      <c r="BH319" s="179">
        <f>IF(N319="sníž. přenesená",J319,0)</f>
        <v>0</v>
      </c>
      <c r="BI319" s="179">
        <f>IF(N319="nulová",J319,0)</f>
        <v>0</v>
      </c>
      <c r="BJ319" s="16" t="s">
        <v>84</v>
      </c>
      <c r="BK319" s="179">
        <f>ROUND(I319*H319,2)</f>
        <v>0</v>
      </c>
      <c r="BL319" s="16" t="s">
        <v>262</v>
      </c>
      <c r="BM319" s="178" t="s">
        <v>618</v>
      </c>
    </row>
    <row r="320" s="13" customFormat="1">
      <c r="A320" s="13"/>
      <c r="B320" s="187"/>
      <c r="C320" s="13"/>
      <c r="D320" s="188" t="s">
        <v>197</v>
      </c>
      <c r="E320" s="189" t="s">
        <v>1</v>
      </c>
      <c r="F320" s="190" t="s">
        <v>619</v>
      </c>
      <c r="G320" s="13"/>
      <c r="H320" s="191">
        <v>4</v>
      </c>
      <c r="I320" s="192"/>
      <c r="J320" s="13"/>
      <c r="K320" s="13"/>
      <c r="L320" s="187"/>
      <c r="M320" s="193"/>
      <c r="N320" s="194"/>
      <c r="O320" s="194"/>
      <c r="P320" s="194"/>
      <c r="Q320" s="194"/>
      <c r="R320" s="194"/>
      <c r="S320" s="194"/>
      <c r="T320" s="19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9" t="s">
        <v>197</v>
      </c>
      <c r="AU320" s="189" t="s">
        <v>86</v>
      </c>
      <c r="AV320" s="13" t="s">
        <v>86</v>
      </c>
      <c r="AW320" s="13" t="s">
        <v>32</v>
      </c>
      <c r="AX320" s="13" t="s">
        <v>84</v>
      </c>
      <c r="AY320" s="189" t="s">
        <v>145</v>
      </c>
    </row>
    <row r="321" s="2" customFormat="1" ht="21.75" customHeight="1">
      <c r="A321" s="35"/>
      <c r="B321" s="166"/>
      <c r="C321" s="167" t="s">
        <v>620</v>
      </c>
      <c r="D321" s="167" t="s">
        <v>146</v>
      </c>
      <c r="E321" s="168" t="s">
        <v>330</v>
      </c>
      <c r="F321" s="169" t="s">
        <v>331</v>
      </c>
      <c r="G321" s="170" t="s">
        <v>332</v>
      </c>
      <c r="H321" s="171">
        <v>36.700000000000003</v>
      </c>
      <c r="I321" s="172"/>
      <c r="J321" s="173">
        <f>ROUND(I321*H321,2)</f>
        <v>0</v>
      </c>
      <c r="K321" s="169" t="s">
        <v>166</v>
      </c>
      <c r="L321" s="36"/>
      <c r="M321" s="174" t="s">
        <v>1</v>
      </c>
      <c r="N321" s="175" t="s">
        <v>41</v>
      </c>
      <c r="O321" s="74"/>
      <c r="P321" s="176">
        <f>O321*H321</f>
        <v>0</v>
      </c>
      <c r="Q321" s="176">
        <v>0.00050000000000000001</v>
      </c>
      <c r="R321" s="176">
        <f>Q321*H321</f>
        <v>0.018350000000000002</v>
      </c>
      <c r="S321" s="176">
        <v>0</v>
      </c>
      <c r="T321" s="17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78" t="s">
        <v>262</v>
      </c>
      <c r="AT321" s="178" t="s">
        <v>146</v>
      </c>
      <c r="AU321" s="178" t="s">
        <v>86</v>
      </c>
      <c r="AY321" s="16" t="s">
        <v>145</v>
      </c>
      <c r="BE321" s="179">
        <f>IF(N321="základní",J321,0)</f>
        <v>0</v>
      </c>
      <c r="BF321" s="179">
        <f>IF(N321="snížená",J321,0)</f>
        <v>0</v>
      </c>
      <c r="BG321" s="179">
        <f>IF(N321="zákl. přenesená",J321,0)</f>
        <v>0</v>
      </c>
      <c r="BH321" s="179">
        <f>IF(N321="sníž. přenesená",J321,0)</f>
        <v>0</v>
      </c>
      <c r="BI321" s="179">
        <f>IF(N321="nulová",J321,0)</f>
        <v>0</v>
      </c>
      <c r="BJ321" s="16" t="s">
        <v>84</v>
      </c>
      <c r="BK321" s="179">
        <f>ROUND(I321*H321,2)</f>
        <v>0</v>
      </c>
      <c r="BL321" s="16" t="s">
        <v>262</v>
      </c>
      <c r="BM321" s="178" t="s">
        <v>621</v>
      </c>
    </row>
    <row r="322" s="13" customFormat="1">
      <c r="A322" s="13"/>
      <c r="B322" s="187"/>
      <c r="C322" s="13"/>
      <c r="D322" s="188" t="s">
        <v>197</v>
      </c>
      <c r="E322" s="189" t="s">
        <v>1</v>
      </c>
      <c r="F322" s="190" t="s">
        <v>622</v>
      </c>
      <c r="G322" s="13"/>
      <c r="H322" s="191">
        <v>10.76</v>
      </c>
      <c r="I322" s="192"/>
      <c r="J322" s="13"/>
      <c r="K322" s="13"/>
      <c r="L322" s="187"/>
      <c r="M322" s="193"/>
      <c r="N322" s="194"/>
      <c r="O322" s="194"/>
      <c r="P322" s="194"/>
      <c r="Q322" s="194"/>
      <c r="R322" s="194"/>
      <c r="S322" s="194"/>
      <c r="T322" s="19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9" t="s">
        <v>197</v>
      </c>
      <c r="AU322" s="189" t="s">
        <v>86</v>
      </c>
      <c r="AV322" s="13" t="s">
        <v>86</v>
      </c>
      <c r="AW322" s="13" t="s">
        <v>32</v>
      </c>
      <c r="AX322" s="13" t="s">
        <v>76</v>
      </c>
      <c r="AY322" s="189" t="s">
        <v>145</v>
      </c>
    </row>
    <row r="323" s="13" customFormat="1">
      <c r="A323" s="13"/>
      <c r="B323" s="187"/>
      <c r="C323" s="13"/>
      <c r="D323" s="188" t="s">
        <v>197</v>
      </c>
      <c r="E323" s="189" t="s">
        <v>1</v>
      </c>
      <c r="F323" s="190" t="s">
        <v>623</v>
      </c>
      <c r="G323" s="13"/>
      <c r="H323" s="191">
        <v>4.5599999999999996</v>
      </c>
      <c r="I323" s="192"/>
      <c r="J323" s="13"/>
      <c r="K323" s="13"/>
      <c r="L323" s="187"/>
      <c r="M323" s="193"/>
      <c r="N323" s="194"/>
      <c r="O323" s="194"/>
      <c r="P323" s="194"/>
      <c r="Q323" s="194"/>
      <c r="R323" s="194"/>
      <c r="S323" s="194"/>
      <c r="T323" s="19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9" t="s">
        <v>197</v>
      </c>
      <c r="AU323" s="189" t="s">
        <v>86</v>
      </c>
      <c r="AV323" s="13" t="s">
        <v>86</v>
      </c>
      <c r="AW323" s="13" t="s">
        <v>32</v>
      </c>
      <c r="AX323" s="13" t="s">
        <v>76</v>
      </c>
      <c r="AY323" s="189" t="s">
        <v>145</v>
      </c>
    </row>
    <row r="324" s="13" customFormat="1">
      <c r="A324" s="13"/>
      <c r="B324" s="187"/>
      <c r="C324" s="13"/>
      <c r="D324" s="188" t="s">
        <v>197</v>
      </c>
      <c r="E324" s="189" t="s">
        <v>1</v>
      </c>
      <c r="F324" s="190" t="s">
        <v>624</v>
      </c>
      <c r="G324" s="13"/>
      <c r="H324" s="191">
        <v>4.3200000000000003</v>
      </c>
      <c r="I324" s="192"/>
      <c r="J324" s="13"/>
      <c r="K324" s="13"/>
      <c r="L324" s="187"/>
      <c r="M324" s="193"/>
      <c r="N324" s="194"/>
      <c r="O324" s="194"/>
      <c r="P324" s="194"/>
      <c r="Q324" s="194"/>
      <c r="R324" s="194"/>
      <c r="S324" s="194"/>
      <c r="T324" s="19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9" t="s">
        <v>197</v>
      </c>
      <c r="AU324" s="189" t="s">
        <v>86</v>
      </c>
      <c r="AV324" s="13" t="s">
        <v>86</v>
      </c>
      <c r="AW324" s="13" t="s">
        <v>32</v>
      </c>
      <c r="AX324" s="13" t="s">
        <v>76</v>
      </c>
      <c r="AY324" s="189" t="s">
        <v>145</v>
      </c>
    </row>
    <row r="325" s="13" customFormat="1">
      <c r="A325" s="13"/>
      <c r="B325" s="187"/>
      <c r="C325" s="13"/>
      <c r="D325" s="188" t="s">
        <v>197</v>
      </c>
      <c r="E325" s="189" t="s">
        <v>1</v>
      </c>
      <c r="F325" s="190" t="s">
        <v>625</v>
      </c>
      <c r="G325" s="13"/>
      <c r="H325" s="191">
        <v>4.1799999999999997</v>
      </c>
      <c r="I325" s="192"/>
      <c r="J325" s="13"/>
      <c r="K325" s="13"/>
      <c r="L325" s="187"/>
      <c r="M325" s="193"/>
      <c r="N325" s="194"/>
      <c r="O325" s="194"/>
      <c r="P325" s="194"/>
      <c r="Q325" s="194"/>
      <c r="R325" s="194"/>
      <c r="S325" s="194"/>
      <c r="T325" s="19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9" t="s">
        <v>197</v>
      </c>
      <c r="AU325" s="189" t="s">
        <v>86</v>
      </c>
      <c r="AV325" s="13" t="s">
        <v>86</v>
      </c>
      <c r="AW325" s="13" t="s">
        <v>32</v>
      </c>
      <c r="AX325" s="13" t="s">
        <v>76</v>
      </c>
      <c r="AY325" s="189" t="s">
        <v>145</v>
      </c>
    </row>
    <row r="326" s="13" customFormat="1">
      <c r="A326" s="13"/>
      <c r="B326" s="187"/>
      <c r="C326" s="13"/>
      <c r="D326" s="188" t="s">
        <v>197</v>
      </c>
      <c r="E326" s="189" t="s">
        <v>1</v>
      </c>
      <c r="F326" s="190" t="s">
        <v>626</v>
      </c>
      <c r="G326" s="13"/>
      <c r="H326" s="191">
        <v>4.1799999999999997</v>
      </c>
      <c r="I326" s="192"/>
      <c r="J326" s="13"/>
      <c r="K326" s="13"/>
      <c r="L326" s="187"/>
      <c r="M326" s="193"/>
      <c r="N326" s="194"/>
      <c r="O326" s="194"/>
      <c r="P326" s="194"/>
      <c r="Q326" s="194"/>
      <c r="R326" s="194"/>
      <c r="S326" s="194"/>
      <c r="T326" s="19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9" t="s">
        <v>197</v>
      </c>
      <c r="AU326" s="189" t="s">
        <v>86</v>
      </c>
      <c r="AV326" s="13" t="s">
        <v>86</v>
      </c>
      <c r="AW326" s="13" t="s">
        <v>32</v>
      </c>
      <c r="AX326" s="13" t="s">
        <v>76</v>
      </c>
      <c r="AY326" s="189" t="s">
        <v>145</v>
      </c>
    </row>
    <row r="327" s="13" customFormat="1">
      <c r="A327" s="13"/>
      <c r="B327" s="187"/>
      <c r="C327" s="13"/>
      <c r="D327" s="188" t="s">
        <v>197</v>
      </c>
      <c r="E327" s="189" t="s">
        <v>1</v>
      </c>
      <c r="F327" s="190" t="s">
        <v>627</v>
      </c>
      <c r="G327" s="13"/>
      <c r="H327" s="191">
        <v>8.6999999999999993</v>
      </c>
      <c r="I327" s="192"/>
      <c r="J327" s="13"/>
      <c r="K327" s="13"/>
      <c r="L327" s="187"/>
      <c r="M327" s="193"/>
      <c r="N327" s="194"/>
      <c r="O327" s="194"/>
      <c r="P327" s="194"/>
      <c r="Q327" s="194"/>
      <c r="R327" s="194"/>
      <c r="S327" s="194"/>
      <c r="T327" s="19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9" t="s">
        <v>197</v>
      </c>
      <c r="AU327" s="189" t="s">
        <v>86</v>
      </c>
      <c r="AV327" s="13" t="s">
        <v>86</v>
      </c>
      <c r="AW327" s="13" t="s">
        <v>32</v>
      </c>
      <c r="AX327" s="13" t="s">
        <v>76</v>
      </c>
      <c r="AY327" s="189" t="s">
        <v>145</v>
      </c>
    </row>
    <row r="328" s="2" customFormat="1" ht="16.5" customHeight="1">
      <c r="A328" s="35"/>
      <c r="B328" s="166"/>
      <c r="C328" s="167" t="s">
        <v>628</v>
      </c>
      <c r="D328" s="167" t="s">
        <v>146</v>
      </c>
      <c r="E328" s="168" t="s">
        <v>336</v>
      </c>
      <c r="F328" s="169" t="s">
        <v>337</v>
      </c>
      <c r="G328" s="170" t="s">
        <v>332</v>
      </c>
      <c r="H328" s="171">
        <v>88.700000000000003</v>
      </c>
      <c r="I328" s="172"/>
      <c r="J328" s="173">
        <f>ROUND(I328*H328,2)</f>
        <v>0</v>
      </c>
      <c r="K328" s="169" t="s">
        <v>166</v>
      </c>
      <c r="L328" s="36"/>
      <c r="M328" s="174" t="s">
        <v>1</v>
      </c>
      <c r="N328" s="175" t="s">
        <v>41</v>
      </c>
      <c r="O328" s="74"/>
      <c r="P328" s="176">
        <f>O328*H328</f>
        <v>0</v>
      </c>
      <c r="Q328" s="176">
        <v>3.0000000000000001E-05</v>
      </c>
      <c r="R328" s="176">
        <f>Q328*H328</f>
        <v>0.0026610000000000002</v>
      </c>
      <c r="S328" s="176">
        <v>0</v>
      </c>
      <c r="T328" s="17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78" t="s">
        <v>262</v>
      </c>
      <c r="AT328" s="178" t="s">
        <v>146</v>
      </c>
      <c r="AU328" s="178" t="s">
        <v>86</v>
      </c>
      <c r="AY328" s="16" t="s">
        <v>145</v>
      </c>
      <c r="BE328" s="179">
        <f>IF(N328="základní",J328,0)</f>
        <v>0</v>
      </c>
      <c r="BF328" s="179">
        <f>IF(N328="snížená",J328,0)</f>
        <v>0</v>
      </c>
      <c r="BG328" s="179">
        <f>IF(N328="zákl. přenesená",J328,0)</f>
        <v>0</v>
      </c>
      <c r="BH328" s="179">
        <f>IF(N328="sníž. přenesená",J328,0)</f>
        <v>0</v>
      </c>
      <c r="BI328" s="179">
        <f>IF(N328="nulová",J328,0)</f>
        <v>0</v>
      </c>
      <c r="BJ328" s="16" t="s">
        <v>84</v>
      </c>
      <c r="BK328" s="179">
        <f>ROUND(I328*H328,2)</f>
        <v>0</v>
      </c>
      <c r="BL328" s="16" t="s">
        <v>262</v>
      </c>
      <c r="BM328" s="178" t="s">
        <v>629</v>
      </c>
    </row>
    <row r="329" s="13" customFormat="1">
      <c r="A329" s="13"/>
      <c r="B329" s="187"/>
      <c r="C329" s="13"/>
      <c r="D329" s="188" t="s">
        <v>197</v>
      </c>
      <c r="E329" s="189" t="s">
        <v>1</v>
      </c>
      <c r="F329" s="190" t="s">
        <v>630</v>
      </c>
      <c r="G329" s="13"/>
      <c r="H329" s="191">
        <v>52</v>
      </c>
      <c r="I329" s="192"/>
      <c r="J329" s="13"/>
      <c r="K329" s="13"/>
      <c r="L329" s="187"/>
      <c r="M329" s="193"/>
      <c r="N329" s="194"/>
      <c r="O329" s="194"/>
      <c r="P329" s="194"/>
      <c r="Q329" s="194"/>
      <c r="R329" s="194"/>
      <c r="S329" s="194"/>
      <c r="T329" s="19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9" t="s">
        <v>197</v>
      </c>
      <c r="AU329" s="189" t="s">
        <v>86</v>
      </c>
      <c r="AV329" s="13" t="s">
        <v>86</v>
      </c>
      <c r="AW329" s="13" t="s">
        <v>32</v>
      </c>
      <c r="AX329" s="13" t="s">
        <v>76</v>
      </c>
      <c r="AY329" s="189" t="s">
        <v>145</v>
      </c>
    </row>
    <row r="330" s="13" customFormat="1">
      <c r="A330" s="13"/>
      <c r="B330" s="187"/>
      <c r="C330" s="13"/>
      <c r="D330" s="188" t="s">
        <v>197</v>
      </c>
      <c r="E330" s="189" t="s">
        <v>1</v>
      </c>
      <c r="F330" s="190" t="s">
        <v>631</v>
      </c>
      <c r="G330" s="13"/>
      <c r="H330" s="191">
        <v>36.700000000000003</v>
      </c>
      <c r="I330" s="192"/>
      <c r="J330" s="13"/>
      <c r="K330" s="13"/>
      <c r="L330" s="187"/>
      <c r="M330" s="193"/>
      <c r="N330" s="194"/>
      <c r="O330" s="194"/>
      <c r="P330" s="194"/>
      <c r="Q330" s="194"/>
      <c r="R330" s="194"/>
      <c r="S330" s="194"/>
      <c r="T330" s="19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9" t="s">
        <v>197</v>
      </c>
      <c r="AU330" s="189" t="s">
        <v>86</v>
      </c>
      <c r="AV330" s="13" t="s">
        <v>86</v>
      </c>
      <c r="AW330" s="13" t="s">
        <v>32</v>
      </c>
      <c r="AX330" s="13" t="s">
        <v>76</v>
      </c>
      <c r="AY330" s="189" t="s">
        <v>145</v>
      </c>
    </row>
    <row r="331" s="2" customFormat="1" ht="24.15" customHeight="1">
      <c r="A331" s="35"/>
      <c r="B331" s="166"/>
      <c r="C331" s="167" t="s">
        <v>632</v>
      </c>
      <c r="D331" s="167" t="s">
        <v>146</v>
      </c>
      <c r="E331" s="168" t="s">
        <v>341</v>
      </c>
      <c r="F331" s="169" t="s">
        <v>342</v>
      </c>
      <c r="G331" s="170" t="s">
        <v>309</v>
      </c>
      <c r="H331" s="206"/>
      <c r="I331" s="172"/>
      <c r="J331" s="173">
        <f>ROUND(I331*H331,2)</f>
        <v>0</v>
      </c>
      <c r="K331" s="169" t="s">
        <v>166</v>
      </c>
      <c r="L331" s="36"/>
      <c r="M331" s="174" t="s">
        <v>1</v>
      </c>
      <c r="N331" s="175" t="s">
        <v>41</v>
      </c>
      <c r="O331" s="74"/>
      <c r="P331" s="176">
        <f>O331*H331</f>
        <v>0</v>
      </c>
      <c r="Q331" s="176">
        <v>0</v>
      </c>
      <c r="R331" s="176">
        <f>Q331*H331</f>
        <v>0</v>
      </c>
      <c r="S331" s="176">
        <v>0</v>
      </c>
      <c r="T331" s="17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78" t="s">
        <v>262</v>
      </c>
      <c r="AT331" s="178" t="s">
        <v>146</v>
      </c>
      <c r="AU331" s="178" t="s">
        <v>86</v>
      </c>
      <c r="AY331" s="16" t="s">
        <v>145</v>
      </c>
      <c r="BE331" s="179">
        <f>IF(N331="základní",J331,0)</f>
        <v>0</v>
      </c>
      <c r="BF331" s="179">
        <f>IF(N331="snížená",J331,0)</f>
        <v>0</v>
      </c>
      <c r="BG331" s="179">
        <f>IF(N331="zákl. přenesená",J331,0)</f>
        <v>0</v>
      </c>
      <c r="BH331" s="179">
        <f>IF(N331="sníž. přenesená",J331,0)</f>
        <v>0</v>
      </c>
      <c r="BI331" s="179">
        <f>IF(N331="nulová",J331,0)</f>
        <v>0</v>
      </c>
      <c r="BJ331" s="16" t="s">
        <v>84</v>
      </c>
      <c r="BK331" s="179">
        <f>ROUND(I331*H331,2)</f>
        <v>0</v>
      </c>
      <c r="BL331" s="16" t="s">
        <v>262</v>
      </c>
      <c r="BM331" s="178" t="s">
        <v>633</v>
      </c>
    </row>
    <row r="332" s="12" customFormat="1" ht="22.8" customHeight="1">
      <c r="A332" s="12"/>
      <c r="B332" s="155"/>
      <c r="C332" s="12"/>
      <c r="D332" s="156" t="s">
        <v>75</v>
      </c>
      <c r="E332" s="180" t="s">
        <v>344</v>
      </c>
      <c r="F332" s="180" t="s">
        <v>345</v>
      </c>
      <c r="G332" s="12"/>
      <c r="H332" s="12"/>
      <c r="I332" s="158"/>
      <c r="J332" s="181">
        <f>BK332</f>
        <v>0</v>
      </c>
      <c r="K332" s="12"/>
      <c r="L332" s="155"/>
      <c r="M332" s="160"/>
      <c r="N332" s="161"/>
      <c r="O332" s="161"/>
      <c r="P332" s="162">
        <f>SUM(P333:P368)</f>
        <v>0</v>
      </c>
      <c r="Q332" s="161"/>
      <c r="R332" s="162">
        <f>SUM(R333:R368)</f>
        <v>0.66803393000000011</v>
      </c>
      <c r="S332" s="161"/>
      <c r="T332" s="163">
        <f>SUM(T333:T368)</f>
        <v>0.13368719000000001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56" t="s">
        <v>86</v>
      </c>
      <c r="AT332" s="164" t="s">
        <v>75</v>
      </c>
      <c r="AU332" s="164" t="s">
        <v>84</v>
      </c>
      <c r="AY332" s="156" t="s">
        <v>145</v>
      </c>
      <c r="BK332" s="165">
        <f>SUM(BK333:BK368)</f>
        <v>0</v>
      </c>
    </row>
    <row r="333" s="2" customFormat="1" ht="21.75" customHeight="1">
      <c r="A333" s="35"/>
      <c r="B333" s="166"/>
      <c r="C333" s="167" t="s">
        <v>105</v>
      </c>
      <c r="D333" s="167" t="s">
        <v>146</v>
      </c>
      <c r="E333" s="168" t="s">
        <v>347</v>
      </c>
      <c r="F333" s="169" t="s">
        <v>348</v>
      </c>
      <c r="G333" s="170" t="s">
        <v>189</v>
      </c>
      <c r="H333" s="171">
        <v>431.24900000000002</v>
      </c>
      <c r="I333" s="172"/>
      <c r="J333" s="173">
        <f>ROUND(I333*H333,2)</f>
        <v>0</v>
      </c>
      <c r="K333" s="169" t="s">
        <v>166</v>
      </c>
      <c r="L333" s="36"/>
      <c r="M333" s="174" t="s">
        <v>1</v>
      </c>
      <c r="N333" s="175" t="s">
        <v>41</v>
      </c>
      <c r="O333" s="74"/>
      <c r="P333" s="176">
        <f>O333*H333</f>
        <v>0</v>
      </c>
      <c r="Q333" s="176">
        <v>0.001</v>
      </c>
      <c r="R333" s="176">
        <f>Q333*H333</f>
        <v>0.43124900000000005</v>
      </c>
      <c r="S333" s="176">
        <v>0.00031</v>
      </c>
      <c r="T333" s="177">
        <f>S333*H333</f>
        <v>0.13368719000000001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78" t="s">
        <v>262</v>
      </c>
      <c r="AT333" s="178" t="s">
        <v>146</v>
      </c>
      <c r="AU333" s="178" t="s">
        <v>86</v>
      </c>
      <c r="AY333" s="16" t="s">
        <v>145</v>
      </c>
      <c r="BE333" s="179">
        <f>IF(N333="základní",J333,0)</f>
        <v>0</v>
      </c>
      <c r="BF333" s="179">
        <f>IF(N333="snížená",J333,0)</f>
        <v>0</v>
      </c>
      <c r="BG333" s="179">
        <f>IF(N333="zákl. přenesená",J333,0)</f>
        <v>0</v>
      </c>
      <c r="BH333" s="179">
        <f>IF(N333="sníž. přenesená",J333,0)</f>
        <v>0</v>
      </c>
      <c r="BI333" s="179">
        <f>IF(N333="nulová",J333,0)</f>
        <v>0</v>
      </c>
      <c r="BJ333" s="16" t="s">
        <v>84</v>
      </c>
      <c r="BK333" s="179">
        <f>ROUND(I333*H333,2)</f>
        <v>0</v>
      </c>
      <c r="BL333" s="16" t="s">
        <v>262</v>
      </c>
      <c r="BM333" s="178" t="s">
        <v>634</v>
      </c>
    </row>
    <row r="334" s="13" customFormat="1">
      <c r="A334" s="13"/>
      <c r="B334" s="187"/>
      <c r="C334" s="13"/>
      <c r="D334" s="188" t="s">
        <v>197</v>
      </c>
      <c r="E334" s="189" t="s">
        <v>1</v>
      </c>
      <c r="F334" s="190" t="s">
        <v>635</v>
      </c>
      <c r="G334" s="13"/>
      <c r="H334" s="191">
        <v>127.19</v>
      </c>
      <c r="I334" s="192"/>
      <c r="J334" s="13"/>
      <c r="K334" s="13"/>
      <c r="L334" s="187"/>
      <c r="M334" s="193"/>
      <c r="N334" s="194"/>
      <c r="O334" s="194"/>
      <c r="P334" s="194"/>
      <c r="Q334" s="194"/>
      <c r="R334" s="194"/>
      <c r="S334" s="194"/>
      <c r="T334" s="19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9" t="s">
        <v>197</v>
      </c>
      <c r="AU334" s="189" t="s">
        <v>86</v>
      </c>
      <c r="AV334" s="13" t="s">
        <v>86</v>
      </c>
      <c r="AW334" s="13" t="s">
        <v>32</v>
      </c>
      <c r="AX334" s="13" t="s">
        <v>76</v>
      </c>
      <c r="AY334" s="189" t="s">
        <v>145</v>
      </c>
    </row>
    <row r="335" s="13" customFormat="1">
      <c r="A335" s="13"/>
      <c r="B335" s="187"/>
      <c r="C335" s="13"/>
      <c r="D335" s="188" t="s">
        <v>197</v>
      </c>
      <c r="E335" s="189" t="s">
        <v>1</v>
      </c>
      <c r="F335" s="190" t="s">
        <v>422</v>
      </c>
      <c r="G335" s="13"/>
      <c r="H335" s="191">
        <v>103.95</v>
      </c>
      <c r="I335" s="192"/>
      <c r="J335" s="13"/>
      <c r="K335" s="13"/>
      <c r="L335" s="187"/>
      <c r="M335" s="193"/>
      <c r="N335" s="194"/>
      <c r="O335" s="194"/>
      <c r="P335" s="194"/>
      <c r="Q335" s="194"/>
      <c r="R335" s="194"/>
      <c r="S335" s="194"/>
      <c r="T335" s="19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9" t="s">
        <v>197</v>
      </c>
      <c r="AU335" s="189" t="s">
        <v>86</v>
      </c>
      <c r="AV335" s="13" t="s">
        <v>86</v>
      </c>
      <c r="AW335" s="13" t="s">
        <v>32</v>
      </c>
      <c r="AX335" s="13" t="s">
        <v>76</v>
      </c>
      <c r="AY335" s="189" t="s">
        <v>145</v>
      </c>
    </row>
    <row r="336" s="13" customFormat="1">
      <c r="A336" s="13"/>
      <c r="B336" s="187"/>
      <c r="C336" s="13"/>
      <c r="D336" s="188" t="s">
        <v>197</v>
      </c>
      <c r="E336" s="189" t="s">
        <v>1</v>
      </c>
      <c r="F336" s="190" t="s">
        <v>423</v>
      </c>
      <c r="G336" s="13"/>
      <c r="H336" s="191">
        <v>-3.5</v>
      </c>
      <c r="I336" s="192"/>
      <c r="J336" s="13"/>
      <c r="K336" s="13"/>
      <c r="L336" s="187"/>
      <c r="M336" s="193"/>
      <c r="N336" s="194"/>
      <c r="O336" s="194"/>
      <c r="P336" s="194"/>
      <c r="Q336" s="194"/>
      <c r="R336" s="194"/>
      <c r="S336" s="194"/>
      <c r="T336" s="19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9" t="s">
        <v>197</v>
      </c>
      <c r="AU336" s="189" t="s">
        <v>86</v>
      </c>
      <c r="AV336" s="13" t="s">
        <v>86</v>
      </c>
      <c r="AW336" s="13" t="s">
        <v>32</v>
      </c>
      <c r="AX336" s="13" t="s">
        <v>76</v>
      </c>
      <c r="AY336" s="189" t="s">
        <v>145</v>
      </c>
    </row>
    <row r="337" s="13" customFormat="1">
      <c r="A337" s="13"/>
      <c r="B337" s="187"/>
      <c r="C337" s="13"/>
      <c r="D337" s="188" t="s">
        <v>197</v>
      </c>
      <c r="E337" s="189" t="s">
        <v>1</v>
      </c>
      <c r="F337" s="190" t="s">
        <v>424</v>
      </c>
      <c r="G337" s="13"/>
      <c r="H337" s="191">
        <v>-2.7599999999999998</v>
      </c>
      <c r="I337" s="192"/>
      <c r="J337" s="13"/>
      <c r="K337" s="13"/>
      <c r="L337" s="187"/>
      <c r="M337" s="193"/>
      <c r="N337" s="194"/>
      <c r="O337" s="194"/>
      <c r="P337" s="194"/>
      <c r="Q337" s="194"/>
      <c r="R337" s="194"/>
      <c r="S337" s="194"/>
      <c r="T337" s="19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9" t="s">
        <v>197</v>
      </c>
      <c r="AU337" s="189" t="s">
        <v>86</v>
      </c>
      <c r="AV337" s="13" t="s">
        <v>86</v>
      </c>
      <c r="AW337" s="13" t="s">
        <v>32</v>
      </c>
      <c r="AX337" s="13" t="s">
        <v>76</v>
      </c>
      <c r="AY337" s="189" t="s">
        <v>145</v>
      </c>
    </row>
    <row r="338" s="13" customFormat="1">
      <c r="A338" s="13"/>
      <c r="B338" s="187"/>
      <c r="C338" s="13"/>
      <c r="D338" s="188" t="s">
        <v>197</v>
      </c>
      <c r="E338" s="189" t="s">
        <v>1</v>
      </c>
      <c r="F338" s="190" t="s">
        <v>391</v>
      </c>
      <c r="G338" s="13"/>
      <c r="H338" s="191">
        <v>-1.3999999999999999</v>
      </c>
      <c r="I338" s="192"/>
      <c r="J338" s="13"/>
      <c r="K338" s="13"/>
      <c r="L338" s="187"/>
      <c r="M338" s="193"/>
      <c r="N338" s="194"/>
      <c r="O338" s="194"/>
      <c r="P338" s="194"/>
      <c r="Q338" s="194"/>
      <c r="R338" s="194"/>
      <c r="S338" s="194"/>
      <c r="T338" s="19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9" t="s">
        <v>197</v>
      </c>
      <c r="AU338" s="189" t="s">
        <v>86</v>
      </c>
      <c r="AV338" s="13" t="s">
        <v>86</v>
      </c>
      <c r="AW338" s="13" t="s">
        <v>32</v>
      </c>
      <c r="AX338" s="13" t="s">
        <v>76</v>
      </c>
      <c r="AY338" s="189" t="s">
        <v>145</v>
      </c>
    </row>
    <row r="339" s="13" customFormat="1">
      <c r="A339" s="13"/>
      <c r="B339" s="187"/>
      <c r="C339" s="13"/>
      <c r="D339" s="188" t="s">
        <v>197</v>
      </c>
      <c r="E339" s="189" t="s">
        <v>1</v>
      </c>
      <c r="F339" s="190" t="s">
        <v>425</v>
      </c>
      <c r="G339" s="13"/>
      <c r="H339" s="191">
        <v>-4.54</v>
      </c>
      <c r="I339" s="192"/>
      <c r="J339" s="13"/>
      <c r="K339" s="13"/>
      <c r="L339" s="187"/>
      <c r="M339" s="193"/>
      <c r="N339" s="194"/>
      <c r="O339" s="194"/>
      <c r="P339" s="194"/>
      <c r="Q339" s="194"/>
      <c r="R339" s="194"/>
      <c r="S339" s="194"/>
      <c r="T339" s="19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9" t="s">
        <v>197</v>
      </c>
      <c r="AU339" s="189" t="s">
        <v>86</v>
      </c>
      <c r="AV339" s="13" t="s">
        <v>86</v>
      </c>
      <c r="AW339" s="13" t="s">
        <v>32</v>
      </c>
      <c r="AX339" s="13" t="s">
        <v>76</v>
      </c>
      <c r="AY339" s="189" t="s">
        <v>145</v>
      </c>
    </row>
    <row r="340" s="13" customFormat="1">
      <c r="A340" s="13"/>
      <c r="B340" s="187"/>
      <c r="C340" s="13"/>
      <c r="D340" s="188" t="s">
        <v>197</v>
      </c>
      <c r="E340" s="189" t="s">
        <v>1</v>
      </c>
      <c r="F340" s="190" t="s">
        <v>426</v>
      </c>
      <c r="G340" s="13"/>
      <c r="H340" s="191">
        <v>98.484999999999999</v>
      </c>
      <c r="I340" s="192"/>
      <c r="J340" s="13"/>
      <c r="K340" s="13"/>
      <c r="L340" s="187"/>
      <c r="M340" s="193"/>
      <c r="N340" s="194"/>
      <c r="O340" s="194"/>
      <c r="P340" s="194"/>
      <c r="Q340" s="194"/>
      <c r="R340" s="194"/>
      <c r="S340" s="194"/>
      <c r="T340" s="19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9" t="s">
        <v>197</v>
      </c>
      <c r="AU340" s="189" t="s">
        <v>86</v>
      </c>
      <c r="AV340" s="13" t="s">
        <v>86</v>
      </c>
      <c r="AW340" s="13" t="s">
        <v>32</v>
      </c>
      <c r="AX340" s="13" t="s">
        <v>76</v>
      </c>
      <c r="AY340" s="189" t="s">
        <v>145</v>
      </c>
    </row>
    <row r="341" s="13" customFormat="1">
      <c r="A341" s="13"/>
      <c r="B341" s="187"/>
      <c r="C341" s="13"/>
      <c r="D341" s="188" t="s">
        <v>197</v>
      </c>
      <c r="E341" s="189" t="s">
        <v>1</v>
      </c>
      <c r="F341" s="190" t="s">
        <v>427</v>
      </c>
      <c r="G341" s="13"/>
      <c r="H341" s="191">
        <v>-12.455</v>
      </c>
      <c r="I341" s="192"/>
      <c r="J341" s="13"/>
      <c r="K341" s="13"/>
      <c r="L341" s="187"/>
      <c r="M341" s="193"/>
      <c r="N341" s="194"/>
      <c r="O341" s="194"/>
      <c r="P341" s="194"/>
      <c r="Q341" s="194"/>
      <c r="R341" s="194"/>
      <c r="S341" s="194"/>
      <c r="T341" s="19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9" t="s">
        <v>197</v>
      </c>
      <c r="AU341" s="189" t="s">
        <v>86</v>
      </c>
      <c r="AV341" s="13" t="s">
        <v>86</v>
      </c>
      <c r="AW341" s="13" t="s">
        <v>32</v>
      </c>
      <c r="AX341" s="13" t="s">
        <v>76</v>
      </c>
      <c r="AY341" s="189" t="s">
        <v>145</v>
      </c>
    </row>
    <row r="342" s="13" customFormat="1">
      <c r="A342" s="13"/>
      <c r="B342" s="187"/>
      <c r="C342" s="13"/>
      <c r="D342" s="188" t="s">
        <v>197</v>
      </c>
      <c r="E342" s="189" t="s">
        <v>1</v>
      </c>
      <c r="F342" s="190" t="s">
        <v>428</v>
      </c>
      <c r="G342" s="13"/>
      <c r="H342" s="191">
        <v>73.817999999999998</v>
      </c>
      <c r="I342" s="192"/>
      <c r="J342" s="13"/>
      <c r="K342" s="13"/>
      <c r="L342" s="187"/>
      <c r="M342" s="193"/>
      <c r="N342" s="194"/>
      <c r="O342" s="194"/>
      <c r="P342" s="194"/>
      <c r="Q342" s="194"/>
      <c r="R342" s="194"/>
      <c r="S342" s="194"/>
      <c r="T342" s="19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9" t="s">
        <v>197</v>
      </c>
      <c r="AU342" s="189" t="s">
        <v>86</v>
      </c>
      <c r="AV342" s="13" t="s">
        <v>86</v>
      </c>
      <c r="AW342" s="13" t="s">
        <v>32</v>
      </c>
      <c r="AX342" s="13" t="s">
        <v>76</v>
      </c>
      <c r="AY342" s="189" t="s">
        <v>145</v>
      </c>
    </row>
    <row r="343" s="13" customFormat="1">
      <c r="A343" s="13"/>
      <c r="B343" s="187"/>
      <c r="C343" s="13"/>
      <c r="D343" s="188" t="s">
        <v>197</v>
      </c>
      <c r="E343" s="189" t="s">
        <v>1</v>
      </c>
      <c r="F343" s="190" t="s">
        <v>383</v>
      </c>
      <c r="G343" s="13"/>
      <c r="H343" s="191">
        <v>-1.8</v>
      </c>
      <c r="I343" s="192"/>
      <c r="J343" s="13"/>
      <c r="K343" s="13"/>
      <c r="L343" s="187"/>
      <c r="M343" s="193"/>
      <c r="N343" s="194"/>
      <c r="O343" s="194"/>
      <c r="P343" s="194"/>
      <c r="Q343" s="194"/>
      <c r="R343" s="194"/>
      <c r="S343" s="194"/>
      <c r="T343" s="19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9" t="s">
        <v>197</v>
      </c>
      <c r="AU343" s="189" t="s">
        <v>86</v>
      </c>
      <c r="AV343" s="13" t="s">
        <v>86</v>
      </c>
      <c r="AW343" s="13" t="s">
        <v>32</v>
      </c>
      <c r="AX343" s="13" t="s">
        <v>76</v>
      </c>
      <c r="AY343" s="189" t="s">
        <v>145</v>
      </c>
    </row>
    <row r="344" s="13" customFormat="1">
      <c r="A344" s="13"/>
      <c r="B344" s="187"/>
      <c r="C344" s="13"/>
      <c r="D344" s="188" t="s">
        <v>197</v>
      </c>
      <c r="E344" s="189" t="s">
        <v>1</v>
      </c>
      <c r="F344" s="190" t="s">
        <v>429</v>
      </c>
      <c r="G344" s="13"/>
      <c r="H344" s="191">
        <v>-8.3030000000000008</v>
      </c>
      <c r="I344" s="192"/>
      <c r="J344" s="13"/>
      <c r="K344" s="13"/>
      <c r="L344" s="187"/>
      <c r="M344" s="193"/>
      <c r="N344" s="194"/>
      <c r="O344" s="194"/>
      <c r="P344" s="194"/>
      <c r="Q344" s="194"/>
      <c r="R344" s="194"/>
      <c r="S344" s="194"/>
      <c r="T344" s="19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9" t="s">
        <v>197</v>
      </c>
      <c r="AU344" s="189" t="s">
        <v>86</v>
      </c>
      <c r="AV344" s="13" t="s">
        <v>86</v>
      </c>
      <c r="AW344" s="13" t="s">
        <v>32</v>
      </c>
      <c r="AX344" s="13" t="s">
        <v>76</v>
      </c>
      <c r="AY344" s="189" t="s">
        <v>145</v>
      </c>
    </row>
    <row r="345" s="13" customFormat="1">
      <c r="A345" s="13"/>
      <c r="B345" s="187"/>
      <c r="C345" s="13"/>
      <c r="D345" s="188" t="s">
        <v>197</v>
      </c>
      <c r="E345" s="189" t="s">
        <v>1</v>
      </c>
      <c r="F345" s="190" t="s">
        <v>430</v>
      </c>
      <c r="G345" s="13"/>
      <c r="H345" s="191">
        <v>33.872</v>
      </c>
      <c r="I345" s="192"/>
      <c r="J345" s="13"/>
      <c r="K345" s="13"/>
      <c r="L345" s="187"/>
      <c r="M345" s="193"/>
      <c r="N345" s="194"/>
      <c r="O345" s="194"/>
      <c r="P345" s="194"/>
      <c r="Q345" s="194"/>
      <c r="R345" s="194"/>
      <c r="S345" s="194"/>
      <c r="T345" s="19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9" t="s">
        <v>197</v>
      </c>
      <c r="AU345" s="189" t="s">
        <v>86</v>
      </c>
      <c r="AV345" s="13" t="s">
        <v>86</v>
      </c>
      <c r="AW345" s="13" t="s">
        <v>32</v>
      </c>
      <c r="AX345" s="13" t="s">
        <v>76</v>
      </c>
      <c r="AY345" s="189" t="s">
        <v>145</v>
      </c>
    </row>
    <row r="346" s="13" customFormat="1">
      <c r="A346" s="13"/>
      <c r="B346" s="187"/>
      <c r="C346" s="13"/>
      <c r="D346" s="188" t="s">
        <v>197</v>
      </c>
      <c r="E346" s="189" t="s">
        <v>1</v>
      </c>
      <c r="F346" s="190" t="s">
        <v>431</v>
      </c>
      <c r="G346" s="13"/>
      <c r="H346" s="191">
        <v>-3.6000000000000001</v>
      </c>
      <c r="I346" s="192"/>
      <c r="J346" s="13"/>
      <c r="K346" s="13"/>
      <c r="L346" s="187"/>
      <c r="M346" s="193"/>
      <c r="N346" s="194"/>
      <c r="O346" s="194"/>
      <c r="P346" s="194"/>
      <c r="Q346" s="194"/>
      <c r="R346" s="194"/>
      <c r="S346" s="194"/>
      <c r="T346" s="19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9" t="s">
        <v>197</v>
      </c>
      <c r="AU346" s="189" t="s">
        <v>86</v>
      </c>
      <c r="AV346" s="13" t="s">
        <v>86</v>
      </c>
      <c r="AW346" s="13" t="s">
        <v>32</v>
      </c>
      <c r="AX346" s="13" t="s">
        <v>76</v>
      </c>
      <c r="AY346" s="189" t="s">
        <v>145</v>
      </c>
    </row>
    <row r="347" s="13" customFormat="1">
      <c r="A347" s="13"/>
      <c r="B347" s="187"/>
      <c r="C347" s="13"/>
      <c r="D347" s="188" t="s">
        <v>197</v>
      </c>
      <c r="E347" s="189" t="s">
        <v>1</v>
      </c>
      <c r="F347" s="190" t="s">
        <v>432</v>
      </c>
      <c r="G347" s="13"/>
      <c r="H347" s="191">
        <v>9.6839999999999993</v>
      </c>
      <c r="I347" s="192"/>
      <c r="J347" s="13"/>
      <c r="K347" s="13"/>
      <c r="L347" s="187"/>
      <c r="M347" s="193"/>
      <c r="N347" s="194"/>
      <c r="O347" s="194"/>
      <c r="P347" s="194"/>
      <c r="Q347" s="194"/>
      <c r="R347" s="194"/>
      <c r="S347" s="194"/>
      <c r="T347" s="19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9" t="s">
        <v>197</v>
      </c>
      <c r="AU347" s="189" t="s">
        <v>86</v>
      </c>
      <c r="AV347" s="13" t="s">
        <v>86</v>
      </c>
      <c r="AW347" s="13" t="s">
        <v>32</v>
      </c>
      <c r="AX347" s="13" t="s">
        <v>76</v>
      </c>
      <c r="AY347" s="189" t="s">
        <v>145</v>
      </c>
    </row>
    <row r="348" s="13" customFormat="1">
      <c r="A348" s="13"/>
      <c r="B348" s="187"/>
      <c r="C348" s="13"/>
      <c r="D348" s="188" t="s">
        <v>197</v>
      </c>
      <c r="E348" s="189" t="s">
        <v>1</v>
      </c>
      <c r="F348" s="190" t="s">
        <v>433</v>
      </c>
      <c r="G348" s="13"/>
      <c r="H348" s="191">
        <v>3.3660000000000001</v>
      </c>
      <c r="I348" s="192"/>
      <c r="J348" s="13"/>
      <c r="K348" s="13"/>
      <c r="L348" s="187"/>
      <c r="M348" s="193"/>
      <c r="N348" s="194"/>
      <c r="O348" s="194"/>
      <c r="P348" s="194"/>
      <c r="Q348" s="194"/>
      <c r="R348" s="194"/>
      <c r="S348" s="194"/>
      <c r="T348" s="19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9" t="s">
        <v>197</v>
      </c>
      <c r="AU348" s="189" t="s">
        <v>86</v>
      </c>
      <c r="AV348" s="13" t="s">
        <v>86</v>
      </c>
      <c r="AW348" s="13" t="s">
        <v>32</v>
      </c>
      <c r="AX348" s="13" t="s">
        <v>76</v>
      </c>
      <c r="AY348" s="189" t="s">
        <v>145</v>
      </c>
    </row>
    <row r="349" s="13" customFormat="1">
      <c r="A349" s="13"/>
      <c r="B349" s="187"/>
      <c r="C349" s="13"/>
      <c r="D349" s="188" t="s">
        <v>197</v>
      </c>
      <c r="E349" s="189" t="s">
        <v>1</v>
      </c>
      <c r="F349" s="190" t="s">
        <v>434</v>
      </c>
      <c r="G349" s="13"/>
      <c r="H349" s="191">
        <v>3.8879999999999999</v>
      </c>
      <c r="I349" s="192"/>
      <c r="J349" s="13"/>
      <c r="K349" s="13"/>
      <c r="L349" s="187"/>
      <c r="M349" s="193"/>
      <c r="N349" s="194"/>
      <c r="O349" s="194"/>
      <c r="P349" s="194"/>
      <c r="Q349" s="194"/>
      <c r="R349" s="194"/>
      <c r="S349" s="194"/>
      <c r="T349" s="19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9" t="s">
        <v>197</v>
      </c>
      <c r="AU349" s="189" t="s">
        <v>86</v>
      </c>
      <c r="AV349" s="13" t="s">
        <v>86</v>
      </c>
      <c r="AW349" s="13" t="s">
        <v>32</v>
      </c>
      <c r="AX349" s="13" t="s">
        <v>76</v>
      </c>
      <c r="AY349" s="189" t="s">
        <v>145</v>
      </c>
    </row>
    <row r="350" s="13" customFormat="1">
      <c r="A350" s="13"/>
      <c r="B350" s="187"/>
      <c r="C350" s="13"/>
      <c r="D350" s="188" t="s">
        <v>197</v>
      </c>
      <c r="E350" s="189" t="s">
        <v>1</v>
      </c>
      <c r="F350" s="190" t="s">
        <v>435</v>
      </c>
      <c r="G350" s="13"/>
      <c r="H350" s="191">
        <v>3.762</v>
      </c>
      <c r="I350" s="192"/>
      <c r="J350" s="13"/>
      <c r="K350" s="13"/>
      <c r="L350" s="187"/>
      <c r="M350" s="193"/>
      <c r="N350" s="194"/>
      <c r="O350" s="194"/>
      <c r="P350" s="194"/>
      <c r="Q350" s="194"/>
      <c r="R350" s="194"/>
      <c r="S350" s="194"/>
      <c r="T350" s="19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9" t="s">
        <v>197</v>
      </c>
      <c r="AU350" s="189" t="s">
        <v>86</v>
      </c>
      <c r="AV350" s="13" t="s">
        <v>86</v>
      </c>
      <c r="AW350" s="13" t="s">
        <v>32</v>
      </c>
      <c r="AX350" s="13" t="s">
        <v>76</v>
      </c>
      <c r="AY350" s="189" t="s">
        <v>145</v>
      </c>
    </row>
    <row r="351" s="13" customFormat="1">
      <c r="A351" s="13"/>
      <c r="B351" s="187"/>
      <c r="C351" s="13"/>
      <c r="D351" s="188" t="s">
        <v>197</v>
      </c>
      <c r="E351" s="189" t="s">
        <v>1</v>
      </c>
      <c r="F351" s="190" t="s">
        <v>436</v>
      </c>
      <c r="G351" s="13"/>
      <c r="H351" s="191">
        <v>3.762</v>
      </c>
      <c r="I351" s="192"/>
      <c r="J351" s="13"/>
      <c r="K351" s="13"/>
      <c r="L351" s="187"/>
      <c r="M351" s="193"/>
      <c r="N351" s="194"/>
      <c r="O351" s="194"/>
      <c r="P351" s="194"/>
      <c r="Q351" s="194"/>
      <c r="R351" s="194"/>
      <c r="S351" s="194"/>
      <c r="T351" s="19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9" t="s">
        <v>197</v>
      </c>
      <c r="AU351" s="189" t="s">
        <v>86</v>
      </c>
      <c r="AV351" s="13" t="s">
        <v>86</v>
      </c>
      <c r="AW351" s="13" t="s">
        <v>32</v>
      </c>
      <c r="AX351" s="13" t="s">
        <v>76</v>
      </c>
      <c r="AY351" s="189" t="s">
        <v>145</v>
      </c>
    </row>
    <row r="352" s="13" customFormat="1">
      <c r="A352" s="13"/>
      <c r="B352" s="187"/>
      <c r="C352" s="13"/>
      <c r="D352" s="188" t="s">
        <v>197</v>
      </c>
      <c r="E352" s="189" t="s">
        <v>1</v>
      </c>
      <c r="F352" s="190" t="s">
        <v>437</v>
      </c>
      <c r="G352" s="13"/>
      <c r="H352" s="191">
        <v>7.8300000000000001</v>
      </c>
      <c r="I352" s="192"/>
      <c r="J352" s="13"/>
      <c r="K352" s="13"/>
      <c r="L352" s="187"/>
      <c r="M352" s="193"/>
      <c r="N352" s="194"/>
      <c r="O352" s="194"/>
      <c r="P352" s="194"/>
      <c r="Q352" s="194"/>
      <c r="R352" s="194"/>
      <c r="S352" s="194"/>
      <c r="T352" s="19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9" t="s">
        <v>197</v>
      </c>
      <c r="AU352" s="189" t="s">
        <v>86</v>
      </c>
      <c r="AV352" s="13" t="s">
        <v>86</v>
      </c>
      <c r="AW352" s="13" t="s">
        <v>32</v>
      </c>
      <c r="AX352" s="13" t="s">
        <v>76</v>
      </c>
      <c r="AY352" s="189" t="s">
        <v>145</v>
      </c>
    </row>
    <row r="353" s="2" customFormat="1" ht="16.5" customHeight="1">
      <c r="A353" s="35"/>
      <c r="B353" s="166"/>
      <c r="C353" s="167" t="s">
        <v>636</v>
      </c>
      <c r="D353" s="167" t="s">
        <v>146</v>
      </c>
      <c r="E353" s="168" t="s">
        <v>352</v>
      </c>
      <c r="F353" s="169" t="s">
        <v>353</v>
      </c>
      <c r="G353" s="170" t="s">
        <v>189</v>
      </c>
      <c r="H353" s="171">
        <v>127.19</v>
      </c>
      <c r="I353" s="172"/>
      <c r="J353" s="173">
        <f>ROUND(I353*H353,2)</f>
        <v>0</v>
      </c>
      <c r="K353" s="169" t="s">
        <v>166</v>
      </c>
      <c r="L353" s="36"/>
      <c r="M353" s="174" t="s">
        <v>1</v>
      </c>
      <c r="N353" s="175" t="s">
        <v>41</v>
      </c>
      <c r="O353" s="74"/>
      <c r="P353" s="176">
        <f>O353*H353</f>
        <v>0</v>
      </c>
      <c r="Q353" s="176">
        <v>0</v>
      </c>
      <c r="R353" s="176">
        <f>Q353*H353</f>
        <v>0</v>
      </c>
      <c r="S353" s="176">
        <v>0</v>
      </c>
      <c r="T353" s="17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78" t="s">
        <v>262</v>
      </c>
      <c r="AT353" s="178" t="s">
        <v>146</v>
      </c>
      <c r="AU353" s="178" t="s">
        <v>86</v>
      </c>
      <c r="AY353" s="16" t="s">
        <v>145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16" t="s">
        <v>84</v>
      </c>
      <c r="BK353" s="179">
        <f>ROUND(I353*H353,2)</f>
        <v>0</v>
      </c>
      <c r="BL353" s="16" t="s">
        <v>262</v>
      </c>
      <c r="BM353" s="178" t="s">
        <v>637</v>
      </c>
    </row>
    <row r="354" s="2" customFormat="1" ht="16.5" customHeight="1">
      <c r="A354" s="35"/>
      <c r="B354" s="166"/>
      <c r="C354" s="196" t="s">
        <v>638</v>
      </c>
      <c r="D354" s="196" t="s">
        <v>267</v>
      </c>
      <c r="E354" s="197" t="s">
        <v>356</v>
      </c>
      <c r="F354" s="198" t="s">
        <v>357</v>
      </c>
      <c r="G354" s="199" t="s">
        <v>189</v>
      </c>
      <c r="H354" s="200">
        <v>133.55000000000001</v>
      </c>
      <c r="I354" s="201"/>
      <c r="J354" s="202">
        <f>ROUND(I354*H354,2)</f>
        <v>0</v>
      </c>
      <c r="K354" s="198" t="s">
        <v>166</v>
      </c>
      <c r="L354" s="203"/>
      <c r="M354" s="204" t="s">
        <v>1</v>
      </c>
      <c r="N354" s="205" t="s">
        <v>41</v>
      </c>
      <c r="O354" s="74"/>
      <c r="P354" s="176">
        <f>O354*H354</f>
        <v>0</v>
      </c>
      <c r="Q354" s="176">
        <v>5.0000000000000002E-05</v>
      </c>
      <c r="R354" s="176">
        <f>Q354*H354</f>
        <v>0.0066775000000000011</v>
      </c>
      <c r="S354" s="176">
        <v>0</v>
      </c>
      <c r="T354" s="17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78" t="s">
        <v>270</v>
      </c>
      <c r="AT354" s="178" t="s">
        <v>267</v>
      </c>
      <c r="AU354" s="178" t="s">
        <v>86</v>
      </c>
      <c r="AY354" s="16" t="s">
        <v>145</v>
      </c>
      <c r="BE354" s="179">
        <f>IF(N354="základní",J354,0)</f>
        <v>0</v>
      </c>
      <c r="BF354" s="179">
        <f>IF(N354="snížená",J354,0)</f>
        <v>0</v>
      </c>
      <c r="BG354" s="179">
        <f>IF(N354="zákl. přenesená",J354,0)</f>
        <v>0</v>
      </c>
      <c r="BH354" s="179">
        <f>IF(N354="sníž. přenesená",J354,0)</f>
        <v>0</v>
      </c>
      <c r="BI354" s="179">
        <f>IF(N354="nulová",J354,0)</f>
        <v>0</v>
      </c>
      <c r="BJ354" s="16" t="s">
        <v>84</v>
      </c>
      <c r="BK354" s="179">
        <f>ROUND(I354*H354,2)</f>
        <v>0</v>
      </c>
      <c r="BL354" s="16" t="s">
        <v>262</v>
      </c>
      <c r="BM354" s="178" t="s">
        <v>639</v>
      </c>
    </row>
    <row r="355" s="13" customFormat="1">
      <c r="A355" s="13"/>
      <c r="B355" s="187"/>
      <c r="C355" s="13"/>
      <c r="D355" s="188" t="s">
        <v>197</v>
      </c>
      <c r="E355" s="13"/>
      <c r="F355" s="190" t="s">
        <v>640</v>
      </c>
      <c r="G355" s="13"/>
      <c r="H355" s="191">
        <v>133.55000000000001</v>
      </c>
      <c r="I355" s="192"/>
      <c r="J355" s="13"/>
      <c r="K355" s="13"/>
      <c r="L355" s="187"/>
      <c r="M355" s="193"/>
      <c r="N355" s="194"/>
      <c r="O355" s="194"/>
      <c r="P355" s="194"/>
      <c r="Q355" s="194"/>
      <c r="R355" s="194"/>
      <c r="S355" s="194"/>
      <c r="T355" s="19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9" t="s">
        <v>197</v>
      </c>
      <c r="AU355" s="189" t="s">
        <v>86</v>
      </c>
      <c r="AV355" s="13" t="s">
        <v>86</v>
      </c>
      <c r="AW355" s="13" t="s">
        <v>3</v>
      </c>
      <c r="AX355" s="13" t="s">
        <v>84</v>
      </c>
      <c r="AY355" s="189" t="s">
        <v>145</v>
      </c>
    </row>
    <row r="356" s="2" customFormat="1" ht="24.15" customHeight="1">
      <c r="A356" s="35"/>
      <c r="B356" s="166"/>
      <c r="C356" s="167" t="s">
        <v>641</v>
      </c>
      <c r="D356" s="167" t="s">
        <v>146</v>
      </c>
      <c r="E356" s="168" t="s">
        <v>361</v>
      </c>
      <c r="F356" s="169" t="s">
        <v>362</v>
      </c>
      <c r="G356" s="170" t="s">
        <v>189</v>
      </c>
      <c r="H356" s="171">
        <v>469.60700000000003</v>
      </c>
      <c r="I356" s="172"/>
      <c r="J356" s="173">
        <f>ROUND(I356*H356,2)</f>
        <v>0</v>
      </c>
      <c r="K356" s="169" t="s">
        <v>166</v>
      </c>
      <c r="L356" s="36"/>
      <c r="M356" s="174" t="s">
        <v>1</v>
      </c>
      <c r="N356" s="175" t="s">
        <v>41</v>
      </c>
      <c r="O356" s="74"/>
      <c r="P356" s="176">
        <f>O356*H356</f>
        <v>0</v>
      </c>
      <c r="Q356" s="176">
        <v>0.00020000000000000001</v>
      </c>
      <c r="R356" s="176">
        <f>Q356*H356</f>
        <v>0.093921400000000016</v>
      </c>
      <c r="S356" s="176">
        <v>0</v>
      </c>
      <c r="T356" s="17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78" t="s">
        <v>262</v>
      </c>
      <c r="AT356" s="178" t="s">
        <v>146</v>
      </c>
      <c r="AU356" s="178" t="s">
        <v>86</v>
      </c>
      <c r="AY356" s="16" t="s">
        <v>145</v>
      </c>
      <c r="BE356" s="179">
        <f>IF(N356="základní",J356,0)</f>
        <v>0</v>
      </c>
      <c r="BF356" s="179">
        <f>IF(N356="snížená",J356,0)</f>
        <v>0</v>
      </c>
      <c r="BG356" s="179">
        <f>IF(N356="zákl. přenesená",J356,0)</f>
        <v>0</v>
      </c>
      <c r="BH356" s="179">
        <f>IF(N356="sníž. přenesená",J356,0)</f>
        <v>0</v>
      </c>
      <c r="BI356" s="179">
        <f>IF(N356="nulová",J356,0)</f>
        <v>0</v>
      </c>
      <c r="BJ356" s="16" t="s">
        <v>84</v>
      </c>
      <c r="BK356" s="179">
        <f>ROUND(I356*H356,2)</f>
        <v>0</v>
      </c>
      <c r="BL356" s="16" t="s">
        <v>262</v>
      </c>
      <c r="BM356" s="178" t="s">
        <v>642</v>
      </c>
    </row>
    <row r="357" s="13" customFormat="1">
      <c r="A357" s="13"/>
      <c r="B357" s="187"/>
      <c r="C357" s="13"/>
      <c r="D357" s="188" t="s">
        <v>197</v>
      </c>
      <c r="E357" s="189" t="s">
        <v>1</v>
      </c>
      <c r="F357" s="190" t="s">
        <v>635</v>
      </c>
      <c r="G357" s="13"/>
      <c r="H357" s="191">
        <v>127.19</v>
      </c>
      <c r="I357" s="192"/>
      <c r="J357" s="13"/>
      <c r="K357" s="13"/>
      <c r="L357" s="187"/>
      <c r="M357" s="193"/>
      <c r="N357" s="194"/>
      <c r="O357" s="194"/>
      <c r="P357" s="194"/>
      <c r="Q357" s="194"/>
      <c r="R357" s="194"/>
      <c r="S357" s="194"/>
      <c r="T357" s="19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9" t="s">
        <v>197</v>
      </c>
      <c r="AU357" s="189" t="s">
        <v>86</v>
      </c>
      <c r="AV357" s="13" t="s">
        <v>86</v>
      </c>
      <c r="AW357" s="13" t="s">
        <v>32</v>
      </c>
      <c r="AX357" s="13" t="s">
        <v>76</v>
      </c>
      <c r="AY357" s="189" t="s">
        <v>145</v>
      </c>
    </row>
    <row r="358" s="13" customFormat="1">
      <c r="A358" s="13"/>
      <c r="B358" s="187"/>
      <c r="C358" s="13"/>
      <c r="D358" s="188" t="s">
        <v>197</v>
      </c>
      <c r="E358" s="189" t="s">
        <v>1</v>
      </c>
      <c r="F358" s="190" t="s">
        <v>422</v>
      </c>
      <c r="G358" s="13"/>
      <c r="H358" s="191">
        <v>103.95</v>
      </c>
      <c r="I358" s="192"/>
      <c r="J358" s="13"/>
      <c r="K358" s="13"/>
      <c r="L358" s="187"/>
      <c r="M358" s="193"/>
      <c r="N358" s="194"/>
      <c r="O358" s="194"/>
      <c r="P358" s="194"/>
      <c r="Q358" s="194"/>
      <c r="R358" s="194"/>
      <c r="S358" s="194"/>
      <c r="T358" s="19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89" t="s">
        <v>197</v>
      </c>
      <c r="AU358" s="189" t="s">
        <v>86</v>
      </c>
      <c r="AV358" s="13" t="s">
        <v>86</v>
      </c>
      <c r="AW358" s="13" t="s">
        <v>32</v>
      </c>
      <c r="AX358" s="13" t="s">
        <v>76</v>
      </c>
      <c r="AY358" s="189" t="s">
        <v>145</v>
      </c>
    </row>
    <row r="359" s="13" customFormat="1">
      <c r="A359" s="13"/>
      <c r="B359" s="187"/>
      <c r="C359" s="13"/>
      <c r="D359" s="188" t="s">
        <v>197</v>
      </c>
      <c r="E359" s="189" t="s">
        <v>1</v>
      </c>
      <c r="F359" s="190" t="s">
        <v>426</v>
      </c>
      <c r="G359" s="13"/>
      <c r="H359" s="191">
        <v>98.484999999999999</v>
      </c>
      <c r="I359" s="192"/>
      <c r="J359" s="13"/>
      <c r="K359" s="13"/>
      <c r="L359" s="187"/>
      <c r="M359" s="193"/>
      <c r="N359" s="194"/>
      <c r="O359" s="194"/>
      <c r="P359" s="194"/>
      <c r="Q359" s="194"/>
      <c r="R359" s="194"/>
      <c r="S359" s="194"/>
      <c r="T359" s="19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9" t="s">
        <v>197</v>
      </c>
      <c r="AU359" s="189" t="s">
        <v>86</v>
      </c>
      <c r="AV359" s="13" t="s">
        <v>86</v>
      </c>
      <c r="AW359" s="13" t="s">
        <v>32</v>
      </c>
      <c r="AX359" s="13" t="s">
        <v>76</v>
      </c>
      <c r="AY359" s="189" t="s">
        <v>145</v>
      </c>
    </row>
    <row r="360" s="13" customFormat="1">
      <c r="A360" s="13"/>
      <c r="B360" s="187"/>
      <c r="C360" s="13"/>
      <c r="D360" s="188" t="s">
        <v>197</v>
      </c>
      <c r="E360" s="189" t="s">
        <v>1</v>
      </c>
      <c r="F360" s="190" t="s">
        <v>428</v>
      </c>
      <c r="G360" s="13"/>
      <c r="H360" s="191">
        <v>73.817999999999998</v>
      </c>
      <c r="I360" s="192"/>
      <c r="J360" s="13"/>
      <c r="K360" s="13"/>
      <c r="L360" s="187"/>
      <c r="M360" s="193"/>
      <c r="N360" s="194"/>
      <c r="O360" s="194"/>
      <c r="P360" s="194"/>
      <c r="Q360" s="194"/>
      <c r="R360" s="194"/>
      <c r="S360" s="194"/>
      <c r="T360" s="19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89" t="s">
        <v>197</v>
      </c>
      <c r="AU360" s="189" t="s">
        <v>86</v>
      </c>
      <c r="AV360" s="13" t="s">
        <v>86</v>
      </c>
      <c r="AW360" s="13" t="s">
        <v>32</v>
      </c>
      <c r="AX360" s="13" t="s">
        <v>76</v>
      </c>
      <c r="AY360" s="189" t="s">
        <v>145</v>
      </c>
    </row>
    <row r="361" s="13" customFormat="1">
      <c r="A361" s="13"/>
      <c r="B361" s="187"/>
      <c r="C361" s="13"/>
      <c r="D361" s="188" t="s">
        <v>197</v>
      </c>
      <c r="E361" s="189" t="s">
        <v>1</v>
      </c>
      <c r="F361" s="190" t="s">
        <v>430</v>
      </c>
      <c r="G361" s="13"/>
      <c r="H361" s="191">
        <v>33.872</v>
      </c>
      <c r="I361" s="192"/>
      <c r="J361" s="13"/>
      <c r="K361" s="13"/>
      <c r="L361" s="187"/>
      <c r="M361" s="193"/>
      <c r="N361" s="194"/>
      <c r="O361" s="194"/>
      <c r="P361" s="194"/>
      <c r="Q361" s="194"/>
      <c r="R361" s="194"/>
      <c r="S361" s="194"/>
      <c r="T361" s="19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9" t="s">
        <v>197</v>
      </c>
      <c r="AU361" s="189" t="s">
        <v>86</v>
      </c>
      <c r="AV361" s="13" t="s">
        <v>86</v>
      </c>
      <c r="AW361" s="13" t="s">
        <v>32</v>
      </c>
      <c r="AX361" s="13" t="s">
        <v>76</v>
      </c>
      <c r="AY361" s="189" t="s">
        <v>145</v>
      </c>
    </row>
    <row r="362" s="13" customFormat="1">
      <c r="A362" s="13"/>
      <c r="B362" s="187"/>
      <c r="C362" s="13"/>
      <c r="D362" s="188" t="s">
        <v>197</v>
      </c>
      <c r="E362" s="189" t="s">
        <v>1</v>
      </c>
      <c r="F362" s="190" t="s">
        <v>432</v>
      </c>
      <c r="G362" s="13"/>
      <c r="H362" s="191">
        <v>9.6839999999999993</v>
      </c>
      <c r="I362" s="192"/>
      <c r="J362" s="13"/>
      <c r="K362" s="13"/>
      <c r="L362" s="187"/>
      <c r="M362" s="193"/>
      <c r="N362" s="194"/>
      <c r="O362" s="194"/>
      <c r="P362" s="194"/>
      <c r="Q362" s="194"/>
      <c r="R362" s="194"/>
      <c r="S362" s="194"/>
      <c r="T362" s="19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9" t="s">
        <v>197</v>
      </c>
      <c r="AU362" s="189" t="s">
        <v>86</v>
      </c>
      <c r="AV362" s="13" t="s">
        <v>86</v>
      </c>
      <c r="AW362" s="13" t="s">
        <v>32</v>
      </c>
      <c r="AX362" s="13" t="s">
        <v>76</v>
      </c>
      <c r="AY362" s="189" t="s">
        <v>145</v>
      </c>
    </row>
    <row r="363" s="13" customFormat="1">
      <c r="A363" s="13"/>
      <c r="B363" s="187"/>
      <c r="C363" s="13"/>
      <c r="D363" s="188" t="s">
        <v>197</v>
      </c>
      <c r="E363" s="189" t="s">
        <v>1</v>
      </c>
      <c r="F363" s="190" t="s">
        <v>433</v>
      </c>
      <c r="G363" s="13"/>
      <c r="H363" s="191">
        <v>3.3660000000000001</v>
      </c>
      <c r="I363" s="192"/>
      <c r="J363" s="13"/>
      <c r="K363" s="13"/>
      <c r="L363" s="187"/>
      <c r="M363" s="193"/>
      <c r="N363" s="194"/>
      <c r="O363" s="194"/>
      <c r="P363" s="194"/>
      <c r="Q363" s="194"/>
      <c r="R363" s="194"/>
      <c r="S363" s="194"/>
      <c r="T363" s="19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9" t="s">
        <v>197</v>
      </c>
      <c r="AU363" s="189" t="s">
        <v>86</v>
      </c>
      <c r="AV363" s="13" t="s">
        <v>86</v>
      </c>
      <c r="AW363" s="13" t="s">
        <v>32</v>
      </c>
      <c r="AX363" s="13" t="s">
        <v>76</v>
      </c>
      <c r="AY363" s="189" t="s">
        <v>145</v>
      </c>
    </row>
    <row r="364" s="13" customFormat="1">
      <c r="A364" s="13"/>
      <c r="B364" s="187"/>
      <c r="C364" s="13"/>
      <c r="D364" s="188" t="s">
        <v>197</v>
      </c>
      <c r="E364" s="189" t="s">
        <v>1</v>
      </c>
      <c r="F364" s="190" t="s">
        <v>434</v>
      </c>
      <c r="G364" s="13"/>
      <c r="H364" s="191">
        <v>3.8879999999999999</v>
      </c>
      <c r="I364" s="192"/>
      <c r="J364" s="13"/>
      <c r="K364" s="13"/>
      <c r="L364" s="187"/>
      <c r="M364" s="193"/>
      <c r="N364" s="194"/>
      <c r="O364" s="194"/>
      <c r="P364" s="194"/>
      <c r="Q364" s="194"/>
      <c r="R364" s="194"/>
      <c r="S364" s="194"/>
      <c r="T364" s="19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89" t="s">
        <v>197</v>
      </c>
      <c r="AU364" s="189" t="s">
        <v>86</v>
      </c>
      <c r="AV364" s="13" t="s">
        <v>86</v>
      </c>
      <c r="AW364" s="13" t="s">
        <v>32</v>
      </c>
      <c r="AX364" s="13" t="s">
        <v>76</v>
      </c>
      <c r="AY364" s="189" t="s">
        <v>145</v>
      </c>
    </row>
    <row r="365" s="13" customFormat="1">
      <c r="A365" s="13"/>
      <c r="B365" s="187"/>
      <c r="C365" s="13"/>
      <c r="D365" s="188" t="s">
        <v>197</v>
      </c>
      <c r="E365" s="189" t="s">
        <v>1</v>
      </c>
      <c r="F365" s="190" t="s">
        <v>435</v>
      </c>
      <c r="G365" s="13"/>
      <c r="H365" s="191">
        <v>3.762</v>
      </c>
      <c r="I365" s="192"/>
      <c r="J365" s="13"/>
      <c r="K365" s="13"/>
      <c r="L365" s="187"/>
      <c r="M365" s="193"/>
      <c r="N365" s="194"/>
      <c r="O365" s="194"/>
      <c r="P365" s="194"/>
      <c r="Q365" s="194"/>
      <c r="R365" s="194"/>
      <c r="S365" s="194"/>
      <c r="T365" s="19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9" t="s">
        <v>197</v>
      </c>
      <c r="AU365" s="189" t="s">
        <v>86</v>
      </c>
      <c r="AV365" s="13" t="s">
        <v>86</v>
      </c>
      <c r="AW365" s="13" t="s">
        <v>32</v>
      </c>
      <c r="AX365" s="13" t="s">
        <v>76</v>
      </c>
      <c r="AY365" s="189" t="s">
        <v>145</v>
      </c>
    </row>
    <row r="366" s="13" customFormat="1">
      <c r="A366" s="13"/>
      <c r="B366" s="187"/>
      <c r="C366" s="13"/>
      <c r="D366" s="188" t="s">
        <v>197</v>
      </c>
      <c r="E366" s="189" t="s">
        <v>1</v>
      </c>
      <c r="F366" s="190" t="s">
        <v>436</v>
      </c>
      <c r="G366" s="13"/>
      <c r="H366" s="191">
        <v>3.762</v>
      </c>
      <c r="I366" s="192"/>
      <c r="J366" s="13"/>
      <c r="K366" s="13"/>
      <c r="L366" s="187"/>
      <c r="M366" s="193"/>
      <c r="N366" s="194"/>
      <c r="O366" s="194"/>
      <c r="P366" s="194"/>
      <c r="Q366" s="194"/>
      <c r="R366" s="194"/>
      <c r="S366" s="194"/>
      <c r="T366" s="19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9" t="s">
        <v>197</v>
      </c>
      <c r="AU366" s="189" t="s">
        <v>86</v>
      </c>
      <c r="AV366" s="13" t="s">
        <v>86</v>
      </c>
      <c r="AW366" s="13" t="s">
        <v>32</v>
      </c>
      <c r="AX366" s="13" t="s">
        <v>76</v>
      </c>
      <c r="AY366" s="189" t="s">
        <v>145</v>
      </c>
    </row>
    <row r="367" s="13" customFormat="1">
      <c r="A367" s="13"/>
      <c r="B367" s="187"/>
      <c r="C367" s="13"/>
      <c r="D367" s="188" t="s">
        <v>197</v>
      </c>
      <c r="E367" s="189" t="s">
        <v>1</v>
      </c>
      <c r="F367" s="190" t="s">
        <v>437</v>
      </c>
      <c r="G367" s="13"/>
      <c r="H367" s="191">
        <v>7.8300000000000001</v>
      </c>
      <c r="I367" s="192"/>
      <c r="J367" s="13"/>
      <c r="K367" s="13"/>
      <c r="L367" s="187"/>
      <c r="M367" s="193"/>
      <c r="N367" s="194"/>
      <c r="O367" s="194"/>
      <c r="P367" s="194"/>
      <c r="Q367" s="194"/>
      <c r="R367" s="194"/>
      <c r="S367" s="194"/>
      <c r="T367" s="19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9" t="s">
        <v>197</v>
      </c>
      <c r="AU367" s="189" t="s">
        <v>86</v>
      </c>
      <c r="AV367" s="13" t="s">
        <v>86</v>
      </c>
      <c r="AW367" s="13" t="s">
        <v>32</v>
      </c>
      <c r="AX367" s="13" t="s">
        <v>76</v>
      </c>
      <c r="AY367" s="189" t="s">
        <v>145</v>
      </c>
    </row>
    <row r="368" s="2" customFormat="1" ht="24.15" customHeight="1">
      <c r="A368" s="35"/>
      <c r="B368" s="166"/>
      <c r="C368" s="167" t="s">
        <v>643</v>
      </c>
      <c r="D368" s="167" t="s">
        <v>146</v>
      </c>
      <c r="E368" s="168" t="s">
        <v>365</v>
      </c>
      <c r="F368" s="169" t="s">
        <v>366</v>
      </c>
      <c r="G368" s="170" t="s">
        <v>189</v>
      </c>
      <c r="H368" s="171">
        <v>469.60700000000003</v>
      </c>
      <c r="I368" s="172"/>
      <c r="J368" s="173">
        <f>ROUND(I368*H368,2)</f>
        <v>0</v>
      </c>
      <c r="K368" s="169" t="s">
        <v>166</v>
      </c>
      <c r="L368" s="36"/>
      <c r="M368" s="182" t="s">
        <v>1</v>
      </c>
      <c r="N368" s="183" t="s">
        <v>41</v>
      </c>
      <c r="O368" s="184"/>
      <c r="P368" s="185">
        <f>O368*H368</f>
        <v>0</v>
      </c>
      <c r="Q368" s="185">
        <v>0.00029</v>
      </c>
      <c r="R368" s="185">
        <f>Q368*H368</f>
        <v>0.13618603000000001</v>
      </c>
      <c r="S368" s="185">
        <v>0</v>
      </c>
      <c r="T368" s="186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78" t="s">
        <v>262</v>
      </c>
      <c r="AT368" s="178" t="s">
        <v>146</v>
      </c>
      <c r="AU368" s="178" t="s">
        <v>86</v>
      </c>
      <c r="AY368" s="16" t="s">
        <v>145</v>
      </c>
      <c r="BE368" s="179">
        <f>IF(N368="základní",J368,0)</f>
        <v>0</v>
      </c>
      <c r="BF368" s="179">
        <f>IF(N368="snížená",J368,0)</f>
        <v>0</v>
      </c>
      <c r="BG368" s="179">
        <f>IF(N368="zákl. přenesená",J368,0)</f>
        <v>0</v>
      </c>
      <c r="BH368" s="179">
        <f>IF(N368="sníž. přenesená",J368,0)</f>
        <v>0</v>
      </c>
      <c r="BI368" s="179">
        <f>IF(N368="nulová",J368,0)</f>
        <v>0</v>
      </c>
      <c r="BJ368" s="16" t="s">
        <v>84</v>
      </c>
      <c r="BK368" s="179">
        <f>ROUND(I368*H368,2)</f>
        <v>0</v>
      </c>
      <c r="BL368" s="16" t="s">
        <v>262</v>
      </c>
      <c r="BM368" s="178" t="s">
        <v>644</v>
      </c>
    </row>
    <row r="369" s="2" customFormat="1" ht="6.96" customHeight="1">
      <c r="A369" s="35"/>
      <c r="B369" s="57"/>
      <c r="C369" s="58"/>
      <c r="D369" s="58"/>
      <c r="E369" s="58"/>
      <c r="F369" s="58"/>
      <c r="G369" s="58"/>
      <c r="H369" s="58"/>
      <c r="I369" s="58"/>
      <c r="J369" s="58"/>
      <c r="K369" s="58"/>
      <c r="L369" s="36"/>
      <c r="M369" s="35"/>
      <c r="O369" s="35"/>
      <c r="P369" s="35"/>
      <c r="Q369" s="35"/>
      <c r="R369" s="35"/>
      <c r="S369" s="35"/>
      <c r="T369" s="35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</row>
  </sheetData>
  <autoFilter ref="C129:K368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645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ROUND((SUM(BE127:BE267)),  2)</f>
        <v>0</v>
      </c>
      <c r="G33" s="35"/>
      <c r="H33" s="35"/>
      <c r="I33" s="125">
        <v>0.20999999999999999</v>
      </c>
      <c r="J33" s="124">
        <f>ROUND(((SUM(BE127:BE267))*I33),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ROUND((SUM(BF127:BF267)),  2)</f>
        <v>0</v>
      </c>
      <c r="G34" s="35"/>
      <c r="H34" s="35"/>
      <c r="I34" s="125">
        <v>0.14999999999999999</v>
      </c>
      <c r="J34" s="124">
        <f>ROUND(((SUM(BF127:BF267))*I34),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ROUND((SUM(BG127:BG267)),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ROUND((SUM(BH127:BH267)),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ROUND((SUM(BI127:BI267)),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30 - 2NP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J127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174</v>
      </c>
      <c r="E97" s="139"/>
      <c r="F97" s="139"/>
      <c r="G97" s="139"/>
      <c r="H97" s="139"/>
      <c r="I97" s="139"/>
      <c r="J97" s="140">
        <f>J128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175</v>
      </c>
      <c r="E98" s="143"/>
      <c r="F98" s="143"/>
      <c r="G98" s="143"/>
      <c r="H98" s="143"/>
      <c r="I98" s="143"/>
      <c r="J98" s="144">
        <f>J129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176</v>
      </c>
      <c r="E99" s="143"/>
      <c r="F99" s="143"/>
      <c r="G99" s="143"/>
      <c r="H99" s="143"/>
      <c r="I99" s="143"/>
      <c r="J99" s="144">
        <f>J157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177</v>
      </c>
      <c r="E100" s="143"/>
      <c r="F100" s="143"/>
      <c r="G100" s="143"/>
      <c r="H100" s="143"/>
      <c r="I100" s="143"/>
      <c r="J100" s="144">
        <f>J184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178</v>
      </c>
      <c r="E101" s="143"/>
      <c r="F101" s="143"/>
      <c r="G101" s="143"/>
      <c r="H101" s="143"/>
      <c r="I101" s="143"/>
      <c r="J101" s="144">
        <f>J190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179</v>
      </c>
      <c r="E102" s="139"/>
      <c r="F102" s="139"/>
      <c r="G102" s="139"/>
      <c r="H102" s="139"/>
      <c r="I102" s="139"/>
      <c r="J102" s="140">
        <f>J192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370</v>
      </c>
      <c r="E103" s="143"/>
      <c r="F103" s="143"/>
      <c r="G103" s="143"/>
      <c r="H103" s="143"/>
      <c r="I103" s="143"/>
      <c r="J103" s="144">
        <f>J193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180</v>
      </c>
      <c r="E104" s="143"/>
      <c r="F104" s="143"/>
      <c r="G104" s="143"/>
      <c r="H104" s="143"/>
      <c r="I104" s="143"/>
      <c r="J104" s="144">
        <f>J197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646</v>
      </c>
      <c r="E105" s="143"/>
      <c r="F105" s="143"/>
      <c r="G105" s="143"/>
      <c r="H105" s="143"/>
      <c r="I105" s="143"/>
      <c r="J105" s="144">
        <f>J208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373</v>
      </c>
      <c r="E106" s="143"/>
      <c r="F106" s="143"/>
      <c r="G106" s="143"/>
      <c r="H106" s="143"/>
      <c r="I106" s="143"/>
      <c r="J106" s="144">
        <f>J216</f>
        <v>0</v>
      </c>
      <c r="K106" s="10"/>
      <c r="L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182</v>
      </c>
      <c r="E107" s="143"/>
      <c r="F107" s="143"/>
      <c r="G107" s="143"/>
      <c r="H107" s="143"/>
      <c r="I107" s="143"/>
      <c r="J107" s="144">
        <f>J234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129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118" t="str">
        <f>E7</f>
        <v>Rekonstrukce a půdní vestavba ZUŠ Luby</v>
      </c>
      <c r="F117" s="29"/>
      <c r="G117" s="29"/>
      <c r="H117" s="29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118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5"/>
      <c r="D119" s="35"/>
      <c r="E119" s="64" t="str">
        <f>E9</f>
        <v>30 - 2NP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5"/>
      <c r="E121" s="35"/>
      <c r="F121" s="24" t="str">
        <f>F12</f>
        <v>Luby</v>
      </c>
      <c r="G121" s="35"/>
      <c r="H121" s="35"/>
      <c r="I121" s="29" t="s">
        <v>22</v>
      </c>
      <c r="J121" s="66" t="str">
        <f>IF(J12="","",J12)</f>
        <v>28. 12. 2022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5"/>
      <c r="E123" s="35"/>
      <c r="F123" s="24" t="str">
        <f>E15</f>
        <v>Město Luby</v>
      </c>
      <c r="G123" s="35"/>
      <c r="H123" s="35"/>
      <c r="I123" s="29" t="s">
        <v>30</v>
      </c>
      <c r="J123" s="33" t="str">
        <f>E21</f>
        <v>Nováček J.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5"/>
      <c r="E124" s="35"/>
      <c r="F124" s="24" t="str">
        <f>IF(E18="","",E18)</f>
        <v>Vyplň údaj</v>
      </c>
      <c r="G124" s="35"/>
      <c r="H124" s="35"/>
      <c r="I124" s="29" t="s">
        <v>33</v>
      </c>
      <c r="J124" s="33" t="str">
        <f>E24</f>
        <v>Milan Hájek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45"/>
      <c r="B126" s="146"/>
      <c r="C126" s="147" t="s">
        <v>130</v>
      </c>
      <c r="D126" s="148" t="s">
        <v>61</v>
      </c>
      <c r="E126" s="148" t="s">
        <v>57</v>
      </c>
      <c r="F126" s="148" t="s">
        <v>58</v>
      </c>
      <c r="G126" s="148" t="s">
        <v>131</v>
      </c>
      <c r="H126" s="148" t="s">
        <v>132</v>
      </c>
      <c r="I126" s="148" t="s">
        <v>133</v>
      </c>
      <c r="J126" s="148" t="s">
        <v>122</v>
      </c>
      <c r="K126" s="149" t="s">
        <v>134</v>
      </c>
      <c r="L126" s="150"/>
      <c r="M126" s="83" t="s">
        <v>1</v>
      </c>
      <c r="N126" s="84" t="s">
        <v>40</v>
      </c>
      <c r="O126" s="84" t="s">
        <v>135</v>
      </c>
      <c r="P126" s="84" t="s">
        <v>136</v>
      </c>
      <c r="Q126" s="84" t="s">
        <v>137</v>
      </c>
      <c r="R126" s="84" t="s">
        <v>138</v>
      </c>
      <c r="S126" s="84" t="s">
        <v>139</v>
      </c>
      <c r="T126" s="85" t="s">
        <v>140</v>
      </c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5"/>
      <c r="B127" s="36"/>
      <c r="C127" s="90" t="s">
        <v>141</v>
      </c>
      <c r="D127" s="35"/>
      <c r="E127" s="35"/>
      <c r="F127" s="35"/>
      <c r="G127" s="35"/>
      <c r="H127" s="35"/>
      <c r="I127" s="35"/>
      <c r="J127" s="151">
        <f>BK127</f>
        <v>0</v>
      </c>
      <c r="K127" s="35"/>
      <c r="L127" s="36"/>
      <c r="M127" s="86"/>
      <c r="N127" s="70"/>
      <c r="O127" s="87"/>
      <c r="P127" s="152">
        <f>P128+P192</f>
        <v>0</v>
      </c>
      <c r="Q127" s="87"/>
      <c r="R127" s="152">
        <f>R128+R192</f>
        <v>8.2979726199999995</v>
      </c>
      <c r="S127" s="87"/>
      <c r="T127" s="153">
        <f>T128+T192</f>
        <v>2.6275950200000002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75</v>
      </c>
      <c r="AU127" s="16" t="s">
        <v>124</v>
      </c>
      <c r="BK127" s="154">
        <f>BK128+BK192</f>
        <v>0</v>
      </c>
    </row>
    <row r="128" s="12" customFormat="1" ht="25.92" customHeight="1">
      <c r="A128" s="12"/>
      <c r="B128" s="155"/>
      <c r="C128" s="12"/>
      <c r="D128" s="156" t="s">
        <v>75</v>
      </c>
      <c r="E128" s="157" t="s">
        <v>183</v>
      </c>
      <c r="F128" s="157" t="s">
        <v>184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P129+P157+P184+P190</f>
        <v>0</v>
      </c>
      <c r="Q128" s="161"/>
      <c r="R128" s="162">
        <f>R129+R157+R184+R190</f>
        <v>4.9887247999999991</v>
      </c>
      <c r="S128" s="161"/>
      <c r="T128" s="163">
        <f>T129+T157+T184+T190</f>
        <v>2.1456840000000001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84</v>
      </c>
      <c r="AT128" s="164" t="s">
        <v>75</v>
      </c>
      <c r="AU128" s="164" t="s">
        <v>76</v>
      </c>
      <c r="AY128" s="156" t="s">
        <v>145</v>
      </c>
      <c r="BK128" s="165">
        <f>BK129+BK157+BK184+BK190</f>
        <v>0</v>
      </c>
    </row>
    <row r="129" s="12" customFormat="1" ht="22.8" customHeight="1">
      <c r="A129" s="12"/>
      <c r="B129" s="155"/>
      <c r="C129" s="12"/>
      <c r="D129" s="156" t="s">
        <v>75</v>
      </c>
      <c r="E129" s="180" t="s">
        <v>185</v>
      </c>
      <c r="F129" s="180" t="s">
        <v>186</v>
      </c>
      <c r="G129" s="12"/>
      <c r="H129" s="12"/>
      <c r="I129" s="158"/>
      <c r="J129" s="181">
        <f>BK129</f>
        <v>0</v>
      </c>
      <c r="K129" s="12"/>
      <c r="L129" s="155"/>
      <c r="M129" s="160"/>
      <c r="N129" s="161"/>
      <c r="O129" s="161"/>
      <c r="P129" s="162">
        <f>SUM(P130:P156)</f>
        <v>0</v>
      </c>
      <c r="Q129" s="161"/>
      <c r="R129" s="162">
        <f>SUM(R130:R156)</f>
        <v>4.9627523999999994</v>
      </c>
      <c r="S129" s="161"/>
      <c r="T129" s="163">
        <f>SUM(T130:T156)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84</v>
      </c>
      <c r="AT129" s="164" t="s">
        <v>75</v>
      </c>
      <c r="AU129" s="164" t="s">
        <v>84</v>
      </c>
      <c r="AY129" s="156" t="s">
        <v>145</v>
      </c>
      <c r="BK129" s="165">
        <f>SUM(BK130:BK156)</f>
        <v>0</v>
      </c>
    </row>
    <row r="130" s="2" customFormat="1" ht="24.15" customHeight="1">
      <c r="A130" s="35"/>
      <c r="B130" s="166"/>
      <c r="C130" s="167" t="s">
        <v>84</v>
      </c>
      <c r="D130" s="167" t="s">
        <v>146</v>
      </c>
      <c r="E130" s="168" t="s">
        <v>374</v>
      </c>
      <c r="F130" s="169" t="s">
        <v>375</v>
      </c>
      <c r="G130" s="170" t="s">
        <v>189</v>
      </c>
      <c r="H130" s="171">
        <v>129.94</v>
      </c>
      <c r="I130" s="172"/>
      <c r="J130" s="173">
        <f>ROUND(I130*H130,2)</f>
        <v>0</v>
      </c>
      <c r="K130" s="169" t="s">
        <v>166</v>
      </c>
      <c r="L130" s="36"/>
      <c r="M130" s="174" t="s">
        <v>1</v>
      </c>
      <c r="N130" s="175" t="s">
        <v>41</v>
      </c>
      <c r="O130" s="74"/>
      <c r="P130" s="176">
        <f>O130*H130</f>
        <v>0</v>
      </c>
      <c r="Q130" s="176">
        <v>0.0040000000000000001</v>
      </c>
      <c r="R130" s="176">
        <f>Q130*H130</f>
        <v>0.51976</v>
      </c>
      <c r="S130" s="176">
        <v>0</v>
      </c>
      <c r="T130" s="17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8" t="s">
        <v>144</v>
      </c>
      <c r="AT130" s="178" t="s">
        <v>146</v>
      </c>
      <c r="AU130" s="178" t="s">
        <v>86</v>
      </c>
      <c r="AY130" s="16" t="s">
        <v>145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6" t="s">
        <v>84</v>
      </c>
      <c r="BK130" s="179">
        <f>ROUND(I130*H130,2)</f>
        <v>0</v>
      </c>
      <c r="BL130" s="16" t="s">
        <v>144</v>
      </c>
      <c r="BM130" s="178" t="s">
        <v>376</v>
      </c>
    </row>
    <row r="131" s="2" customFormat="1" ht="24.15" customHeight="1">
      <c r="A131" s="35"/>
      <c r="B131" s="166"/>
      <c r="C131" s="167" t="s">
        <v>86</v>
      </c>
      <c r="D131" s="167" t="s">
        <v>146</v>
      </c>
      <c r="E131" s="168" t="s">
        <v>191</v>
      </c>
      <c r="F131" s="169" t="s">
        <v>192</v>
      </c>
      <c r="G131" s="170" t="s">
        <v>189</v>
      </c>
      <c r="H131" s="171">
        <v>129.94</v>
      </c>
      <c r="I131" s="172"/>
      <c r="J131" s="173">
        <f>ROUND(I131*H131,2)</f>
        <v>0</v>
      </c>
      <c r="K131" s="169" t="s">
        <v>166</v>
      </c>
      <c r="L131" s="36"/>
      <c r="M131" s="174" t="s">
        <v>1</v>
      </c>
      <c r="N131" s="175" t="s">
        <v>41</v>
      </c>
      <c r="O131" s="74"/>
      <c r="P131" s="176">
        <f>O131*H131</f>
        <v>0</v>
      </c>
      <c r="Q131" s="176">
        <v>0.0051000000000000004</v>
      </c>
      <c r="R131" s="176">
        <f>Q131*H131</f>
        <v>0.66269400000000001</v>
      </c>
      <c r="S131" s="176">
        <v>0</v>
      </c>
      <c r="T131" s="17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8" t="s">
        <v>144</v>
      </c>
      <c r="AT131" s="178" t="s">
        <v>146</v>
      </c>
      <c r="AU131" s="178" t="s">
        <v>86</v>
      </c>
      <c r="AY131" s="16" t="s">
        <v>145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6" t="s">
        <v>84</v>
      </c>
      <c r="BK131" s="179">
        <f>ROUND(I131*H131,2)</f>
        <v>0</v>
      </c>
      <c r="BL131" s="16" t="s">
        <v>144</v>
      </c>
      <c r="BM131" s="178" t="s">
        <v>377</v>
      </c>
    </row>
    <row r="132" s="2" customFormat="1" ht="24.15" customHeight="1">
      <c r="A132" s="35"/>
      <c r="B132" s="166"/>
      <c r="C132" s="167" t="s">
        <v>162</v>
      </c>
      <c r="D132" s="167" t="s">
        <v>146</v>
      </c>
      <c r="E132" s="168" t="s">
        <v>194</v>
      </c>
      <c r="F132" s="169" t="s">
        <v>195</v>
      </c>
      <c r="G132" s="170" t="s">
        <v>189</v>
      </c>
      <c r="H132" s="171">
        <v>410.90199999999999</v>
      </c>
      <c r="I132" s="172"/>
      <c r="J132" s="173">
        <f>ROUND(I132*H132,2)</f>
        <v>0</v>
      </c>
      <c r="K132" s="169" t="s">
        <v>166</v>
      </c>
      <c r="L132" s="36"/>
      <c r="M132" s="174" t="s">
        <v>1</v>
      </c>
      <c r="N132" s="175" t="s">
        <v>41</v>
      </c>
      <c r="O132" s="74"/>
      <c r="P132" s="176">
        <f>O132*H132</f>
        <v>0</v>
      </c>
      <c r="Q132" s="176">
        <v>0.0040000000000000001</v>
      </c>
      <c r="R132" s="176">
        <f>Q132*H132</f>
        <v>1.643608</v>
      </c>
      <c r="S132" s="176">
        <v>0</v>
      </c>
      <c r="T132" s="17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8" t="s">
        <v>144</v>
      </c>
      <c r="AT132" s="178" t="s">
        <v>146</v>
      </c>
      <c r="AU132" s="178" t="s">
        <v>86</v>
      </c>
      <c r="AY132" s="16" t="s">
        <v>145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6" t="s">
        <v>84</v>
      </c>
      <c r="BK132" s="179">
        <f>ROUND(I132*H132,2)</f>
        <v>0</v>
      </c>
      <c r="BL132" s="16" t="s">
        <v>144</v>
      </c>
      <c r="BM132" s="178" t="s">
        <v>378</v>
      </c>
    </row>
    <row r="133" s="2" customFormat="1" ht="24.15" customHeight="1">
      <c r="A133" s="35"/>
      <c r="B133" s="166"/>
      <c r="C133" s="167" t="s">
        <v>144</v>
      </c>
      <c r="D133" s="167" t="s">
        <v>146</v>
      </c>
      <c r="E133" s="168" t="s">
        <v>203</v>
      </c>
      <c r="F133" s="169" t="s">
        <v>204</v>
      </c>
      <c r="G133" s="170" t="s">
        <v>189</v>
      </c>
      <c r="H133" s="171">
        <v>410.90199999999999</v>
      </c>
      <c r="I133" s="172"/>
      <c r="J133" s="173">
        <f>ROUND(I133*H133,2)</f>
        <v>0</v>
      </c>
      <c r="K133" s="169" t="s">
        <v>166</v>
      </c>
      <c r="L133" s="36"/>
      <c r="M133" s="174" t="s">
        <v>1</v>
      </c>
      <c r="N133" s="175" t="s">
        <v>41</v>
      </c>
      <c r="O133" s="74"/>
      <c r="P133" s="176">
        <f>O133*H133</f>
        <v>0</v>
      </c>
      <c r="Q133" s="176">
        <v>0.0051999999999999998</v>
      </c>
      <c r="R133" s="176">
        <f>Q133*H133</f>
        <v>2.1366904</v>
      </c>
      <c r="S133" s="176">
        <v>0</v>
      </c>
      <c r="T133" s="17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144</v>
      </c>
      <c r="AT133" s="178" t="s">
        <v>146</v>
      </c>
      <c r="AU133" s="178" t="s">
        <v>86</v>
      </c>
      <c r="AY133" s="16" t="s">
        <v>145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6" t="s">
        <v>84</v>
      </c>
      <c r="BK133" s="179">
        <f>ROUND(I133*H133,2)</f>
        <v>0</v>
      </c>
      <c r="BL133" s="16" t="s">
        <v>144</v>
      </c>
      <c r="BM133" s="178" t="s">
        <v>392</v>
      </c>
    </row>
    <row r="134" s="13" customFormat="1">
      <c r="A134" s="13"/>
      <c r="B134" s="187"/>
      <c r="C134" s="13"/>
      <c r="D134" s="188" t="s">
        <v>197</v>
      </c>
      <c r="E134" s="189" t="s">
        <v>1</v>
      </c>
      <c r="F134" s="190" t="s">
        <v>647</v>
      </c>
      <c r="G134" s="13"/>
      <c r="H134" s="191">
        <v>103.859</v>
      </c>
      <c r="I134" s="192"/>
      <c r="J134" s="13"/>
      <c r="K134" s="13"/>
      <c r="L134" s="187"/>
      <c r="M134" s="193"/>
      <c r="N134" s="194"/>
      <c r="O134" s="194"/>
      <c r="P134" s="194"/>
      <c r="Q134" s="194"/>
      <c r="R134" s="194"/>
      <c r="S134" s="194"/>
      <c r="T134" s="19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9" t="s">
        <v>197</v>
      </c>
      <c r="AU134" s="189" t="s">
        <v>86</v>
      </c>
      <c r="AV134" s="13" t="s">
        <v>86</v>
      </c>
      <c r="AW134" s="13" t="s">
        <v>32</v>
      </c>
      <c r="AX134" s="13" t="s">
        <v>76</v>
      </c>
      <c r="AY134" s="189" t="s">
        <v>145</v>
      </c>
    </row>
    <row r="135" s="13" customFormat="1">
      <c r="A135" s="13"/>
      <c r="B135" s="187"/>
      <c r="C135" s="13"/>
      <c r="D135" s="188" t="s">
        <v>197</v>
      </c>
      <c r="E135" s="189" t="s">
        <v>1</v>
      </c>
      <c r="F135" s="190" t="s">
        <v>648</v>
      </c>
      <c r="G135" s="13"/>
      <c r="H135" s="191">
        <v>-4.7999999999999998</v>
      </c>
      <c r="I135" s="192"/>
      <c r="J135" s="13"/>
      <c r="K135" s="13"/>
      <c r="L135" s="187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9" t="s">
        <v>197</v>
      </c>
      <c r="AU135" s="189" t="s">
        <v>86</v>
      </c>
      <c r="AV135" s="13" t="s">
        <v>86</v>
      </c>
      <c r="AW135" s="13" t="s">
        <v>32</v>
      </c>
      <c r="AX135" s="13" t="s">
        <v>76</v>
      </c>
      <c r="AY135" s="189" t="s">
        <v>145</v>
      </c>
    </row>
    <row r="136" s="13" customFormat="1">
      <c r="A136" s="13"/>
      <c r="B136" s="187"/>
      <c r="C136" s="13"/>
      <c r="D136" s="188" t="s">
        <v>197</v>
      </c>
      <c r="E136" s="189" t="s">
        <v>1</v>
      </c>
      <c r="F136" s="190" t="s">
        <v>386</v>
      </c>
      <c r="G136" s="13"/>
      <c r="H136" s="191">
        <v>-1.2</v>
      </c>
      <c r="I136" s="192"/>
      <c r="J136" s="13"/>
      <c r="K136" s="13"/>
      <c r="L136" s="187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9" t="s">
        <v>197</v>
      </c>
      <c r="AU136" s="189" t="s">
        <v>86</v>
      </c>
      <c r="AV136" s="13" t="s">
        <v>86</v>
      </c>
      <c r="AW136" s="13" t="s">
        <v>32</v>
      </c>
      <c r="AX136" s="13" t="s">
        <v>76</v>
      </c>
      <c r="AY136" s="189" t="s">
        <v>145</v>
      </c>
    </row>
    <row r="137" s="13" customFormat="1">
      <c r="A137" s="13"/>
      <c r="B137" s="187"/>
      <c r="C137" s="13"/>
      <c r="D137" s="188" t="s">
        <v>197</v>
      </c>
      <c r="E137" s="189" t="s">
        <v>1</v>
      </c>
      <c r="F137" s="190" t="s">
        <v>383</v>
      </c>
      <c r="G137" s="13"/>
      <c r="H137" s="191">
        <v>-1.8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197</v>
      </c>
      <c r="AU137" s="189" t="s">
        <v>86</v>
      </c>
      <c r="AV137" s="13" t="s">
        <v>86</v>
      </c>
      <c r="AW137" s="13" t="s">
        <v>32</v>
      </c>
      <c r="AX137" s="13" t="s">
        <v>76</v>
      </c>
      <c r="AY137" s="189" t="s">
        <v>145</v>
      </c>
    </row>
    <row r="138" s="13" customFormat="1">
      <c r="A138" s="13"/>
      <c r="B138" s="187"/>
      <c r="C138" s="13"/>
      <c r="D138" s="188" t="s">
        <v>197</v>
      </c>
      <c r="E138" s="189" t="s">
        <v>1</v>
      </c>
      <c r="F138" s="190" t="s">
        <v>649</v>
      </c>
      <c r="G138" s="13"/>
      <c r="H138" s="191">
        <v>-0.93600000000000005</v>
      </c>
      <c r="I138" s="192"/>
      <c r="J138" s="13"/>
      <c r="K138" s="13"/>
      <c r="L138" s="187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9" t="s">
        <v>197</v>
      </c>
      <c r="AU138" s="189" t="s">
        <v>86</v>
      </c>
      <c r="AV138" s="13" t="s">
        <v>86</v>
      </c>
      <c r="AW138" s="13" t="s">
        <v>32</v>
      </c>
      <c r="AX138" s="13" t="s">
        <v>76</v>
      </c>
      <c r="AY138" s="189" t="s">
        <v>145</v>
      </c>
    </row>
    <row r="139" s="13" customFormat="1">
      <c r="A139" s="13"/>
      <c r="B139" s="187"/>
      <c r="C139" s="13"/>
      <c r="D139" s="188" t="s">
        <v>197</v>
      </c>
      <c r="E139" s="189" t="s">
        <v>1</v>
      </c>
      <c r="F139" s="190" t="s">
        <v>650</v>
      </c>
      <c r="G139" s="13"/>
      <c r="H139" s="191">
        <v>-1.2290000000000001</v>
      </c>
      <c r="I139" s="192"/>
      <c r="J139" s="13"/>
      <c r="K139" s="13"/>
      <c r="L139" s="187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197</v>
      </c>
      <c r="AU139" s="189" t="s">
        <v>86</v>
      </c>
      <c r="AV139" s="13" t="s">
        <v>86</v>
      </c>
      <c r="AW139" s="13" t="s">
        <v>32</v>
      </c>
      <c r="AX139" s="13" t="s">
        <v>76</v>
      </c>
      <c r="AY139" s="189" t="s">
        <v>145</v>
      </c>
    </row>
    <row r="140" s="13" customFormat="1">
      <c r="A140" s="13"/>
      <c r="B140" s="187"/>
      <c r="C140" s="13"/>
      <c r="D140" s="188" t="s">
        <v>197</v>
      </c>
      <c r="E140" s="189" t="s">
        <v>1</v>
      </c>
      <c r="F140" s="190" t="s">
        <v>651</v>
      </c>
      <c r="G140" s="13"/>
      <c r="H140" s="191">
        <v>65.152000000000001</v>
      </c>
      <c r="I140" s="192"/>
      <c r="J140" s="13"/>
      <c r="K140" s="13"/>
      <c r="L140" s="187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197</v>
      </c>
      <c r="AU140" s="189" t="s">
        <v>86</v>
      </c>
      <c r="AV140" s="13" t="s">
        <v>86</v>
      </c>
      <c r="AW140" s="13" t="s">
        <v>32</v>
      </c>
      <c r="AX140" s="13" t="s">
        <v>76</v>
      </c>
      <c r="AY140" s="189" t="s">
        <v>145</v>
      </c>
    </row>
    <row r="141" s="13" customFormat="1">
      <c r="A141" s="13"/>
      <c r="B141" s="187"/>
      <c r="C141" s="13"/>
      <c r="D141" s="188" t="s">
        <v>197</v>
      </c>
      <c r="E141" s="189" t="s">
        <v>1</v>
      </c>
      <c r="F141" s="190" t="s">
        <v>652</v>
      </c>
      <c r="G141" s="13"/>
      <c r="H141" s="191">
        <v>-1.6000000000000001</v>
      </c>
      <c r="I141" s="192"/>
      <c r="J141" s="13"/>
      <c r="K141" s="13"/>
      <c r="L141" s="187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197</v>
      </c>
      <c r="AU141" s="189" t="s">
        <v>86</v>
      </c>
      <c r="AV141" s="13" t="s">
        <v>86</v>
      </c>
      <c r="AW141" s="13" t="s">
        <v>32</v>
      </c>
      <c r="AX141" s="13" t="s">
        <v>76</v>
      </c>
      <c r="AY141" s="189" t="s">
        <v>145</v>
      </c>
    </row>
    <row r="142" s="13" customFormat="1">
      <c r="A142" s="13"/>
      <c r="B142" s="187"/>
      <c r="C142" s="13"/>
      <c r="D142" s="188" t="s">
        <v>197</v>
      </c>
      <c r="E142" s="189" t="s">
        <v>1</v>
      </c>
      <c r="F142" s="190" t="s">
        <v>653</v>
      </c>
      <c r="G142" s="13"/>
      <c r="H142" s="191">
        <v>65.117000000000004</v>
      </c>
      <c r="I142" s="192"/>
      <c r="J142" s="13"/>
      <c r="K142" s="13"/>
      <c r="L142" s="187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9" t="s">
        <v>197</v>
      </c>
      <c r="AU142" s="189" t="s">
        <v>86</v>
      </c>
      <c r="AV142" s="13" t="s">
        <v>86</v>
      </c>
      <c r="AW142" s="13" t="s">
        <v>32</v>
      </c>
      <c r="AX142" s="13" t="s">
        <v>76</v>
      </c>
      <c r="AY142" s="189" t="s">
        <v>145</v>
      </c>
    </row>
    <row r="143" s="13" customFormat="1">
      <c r="A143" s="13"/>
      <c r="B143" s="187"/>
      <c r="C143" s="13"/>
      <c r="D143" s="188" t="s">
        <v>197</v>
      </c>
      <c r="E143" s="189" t="s">
        <v>1</v>
      </c>
      <c r="F143" s="190" t="s">
        <v>652</v>
      </c>
      <c r="G143" s="13"/>
      <c r="H143" s="191">
        <v>-1.6000000000000001</v>
      </c>
      <c r="I143" s="192"/>
      <c r="J143" s="13"/>
      <c r="K143" s="13"/>
      <c r="L143" s="187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9" t="s">
        <v>197</v>
      </c>
      <c r="AU143" s="189" t="s">
        <v>86</v>
      </c>
      <c r="AV143" s="13" t="s">
        <v>86</v>
      </c>
      <c r="AW143" s="13" t="s">
        <v>32</v>
      </c>
      <c r="AX143" s="13" t="s">
        <v>76</v>
      </c>
      <c r="AY143" s="189" t="s">
        <v>145</v>
      </c>
    </row>
    <row r="144" s="13" customFormat="1">
      <c r="A144" s="13"/>
      <c r="B144" s="187"/>
      <c r="C144" s="13"/>
      <c r="D144" s="188" t="s">
        <v>197</v>
      </c>
      <c r="E144" s="189" t="s">
        <v>1</v>
      </c>
      <c r="F144" s="190" t="s">
        <v>654</v>
      </c>
      <c r="G144" s="13"/>
      <c r="H144" s="191">
        <v>57.365000000000002</v>
      </c>
      <c r="I144" s="192"/>
      <c r="J144" s="13"/>
      <c r="K144" s="13"/>
      <c r="L144" s="187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9" t="s">
        <v>197</v>
      </c>
      <c r="AU144" s="189" t="s">
        <v>86</v>
      </c>
      <c r="AV144" s="13" t="s">
        <v>86</v>
      </c>
      <c r="AW144" s="13" t="s">
        <v>32</v>
      </c>
      <c r="AX144" s="13" t="s">
        <v>76</v>
      </c>
      <c r="AY144" s="189" t="s">
        <v>145</v>
      </c>
    </row>
    <row r="145" s="13" customFormat="1">
      <c r="A145" s="13"/>
      <c r="B145" s="187"/>
      <c r="C145" s="13"/>
      <c r="D145" s="188" t="s">
        <v>197</v>
      </c>
      <c r="E145" s="189" t="s">
        <v>1</v>
      </c>
      <c r="F145" s="190" t="s">
        <v>648</v>
      </c>
      <c r="G145" s="13"/>
      <c r="H145" s="191">
        <v>-4.7999999999999998</v>
      </c>
      <c r="I145" s="192"/>
      <c r="J145" s="13"/>
      <c r="K145" s="13"/>
      <c r="L145" s="187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197</v>
      </c>
      <c r="AU145" s="189" t="s">
        <v>86</v>
      </c>
      <c r="AV145" s="13" t="s">
        <v>86</v>
      </c>
      <c r="AW145" s="13" t="s">
        <v>32</v>
      </c>
      <c r="AX145" s="13" t="s">
        <v>76</v>
      </c>
      <c r="AY145" s="189" t="s">
        <v>145</v>
      </c>
    </row>
    <row r="146" s="13" customFormat="1">
      <c r="A146" s="13"/>
      <c r="B146" s="187"/>
      <c r="C146" s="13"/>
      <c r="D146" s="188" t="s">
        <v>197</v>
      </c>
      <c r="E146" s="189" t="s">
        <v>1</v>
      </c>
      <c r="F146" s="190" t="s">
        <v>655</v>
      </c>
      <c r="G146" s="13"/>
      <c r="H146" s="191">
        <v>65.471999999999994</v>
      </c>
      <c r="I146" s="192"/>
      <c r="J146" s="13"/>
      <c r="K146" s="13"/>
      <c r="L146" s="187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9" t="s">
        <v>197</v>
      </c>
      <c r="AU146" s="189" t="s">
        <v>86</v>
      </c>
      <c r="AV146" s="13" t="s">
        <v>86</v>
      </c>
      <c r="AW146" s="13" t="s">
        <v>32</v>
      </c>
      <c r="AX146" s="13" t="s">
        <v>76</v>
      </c>
      <c r="AY146" s="189" t="s">
        <v>145</v>
      </c>
    </row>
    <row r="147" s="13" customFormat="1">
      <c r="A147" s="13"/>
      <c r="B147" s="187"/>
      <c r="C147" s="13"/>
      <c r="D147" s="188" t="s">
        <v>197</v>
      </c>
      <c r="E147" s="189" t="s">
        <v>1</v>
      </c>
      <c r="F147" s="190" t="s">
        <v>652</v>
      </c>
      <c r="G147" s="13"/>
      <c r="H147" s="191">
        <v>-1.6000000000000001</v>
      </c>
      <c r="I147" s="192"/>
      <c r="J147" s="13"/>
      <c r="K147" s="13"/>
      <c r="L147" s="187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197</v>
      </c>
      <c r="AU147" s="189" t="s">
        <v>86</v>
      </c>
      <c r="AV147" s="13" t="s">
        <v>86</v>
      </c>
      <c r="AW147" s="13" t="s">
        <v>32</v>
      </c>
      <c r="AX147" s="13" t="s">
        <v>76</v>
      </c>
      <c r="AY147" s="189" t="s">
        <v>145</v>
      </c>
    </row>
    <row r="148" s="13" customFormat="1">
      <c r="A148" s="13"/>
      <c r="B148" s="187"/>
      <c r="C148" s="13"/>
      <c r="D148" s="188" t="s">
        <v>197</v>
      </c>
      <c r="E148" s="189" t="s">
        <v>1</v>
      </c>
      <c r="F148" s="190" t="s">
        <v>656</v>
      </c>
      <c r="G148" s="13"/>
      <c r="H148" s="191">
        <v>56.640000000000001</v>
      </c>
      <c r="I148" s="192"/>
      <c r="J148" s="13"/>
      <c r="K148" s="13"/>
      <c r="L148" s="187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9" t="s">
        <v>197</v>
      </c>
      <c r="AU148" s="189" t="s">
        <v>86</v>
      </c>
      <c r="AV148" s="13" t="s">
        <v>86</v>
      </c>
      <c r="AW148" s="13" t="s">
        <v>32</v>
      </c>
      <c r="AX148" s="13" t="s">
        <v>76</v>
      </c>
      <c r="AY148" s="189" t="s">
        <v>145</v>
      </c>
    </row>
    <row r="149" s="13" customFormat="1">
      <c r="A149" s="13"/>
      <c r="B149" s="187"/>
      <c r="C149" s="13"/>
      <c r="D149" s="188" t="s">
        <v>197</v>
      </c>
      <c r="E149" s="189" t="s">
        <v>1</v>
      </c>
      <c r="F149" s="190" t="s">
        <v>652</v>
      </c>
      <c r="G149" s="13"/>
      <c r="H149" s="191">
        <v>-1.6000000000000001</v>
      </c>
      <c r="I149" s="192"/>
      <c r="J149" s="13"/>
      <c r="K149" s="13"/>
      <c r="L149" s="187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197</v>
      </c>
      <c r="AU149" s="189" t="s">
        <v>86</v>
      </c>
      <c r="AV149" s="13" t="s">
        <v>86</v>
      </c>
      <c r="AW149" s="13" t="s">
        <v>32</v>
      </c>
      <c r="AX149" s="13" t="s">
        <v>76</v>
      </c>
      <c r="AY149" s="189" t="s">
        <v>145</v>
      </c>
    </row>
    <row r="150" s="13" customFormat="1">
      <c r="A150" s="13"/>
      <c r="B150" s="187"/>
      <c r="C150" s="13"/>
      <c r="D150" s="188" t="s">
        <v>197</v>
      </c>
      <c r="E150" s="189" t="s">
        <v>1</v>
      </c>
      <c r="F150" s="190" t="s">
        <v>657</v>
      </c>
      <c r="G150" s="13"/>
      <c r="H150" s="191">
        <v>19.661999999999999</v>
      </c>
      <c r="I150" s="192"/>
      <c r="J150" s="13"/>
      <c r="K150" s="13"/>
      <c r="L150" s="187"/>
      <c r="M150" s="193"/>
      <c r="N150" s="194"/>
      <c r="O150" s="194"/>
      <c r="P150" s="194"/>
      <c r="Q150" s="194"/>
      <c r="R150" s="194"/>
      <c r="S150" s="194"/>
      <c r="T150" s="19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9" t="s">
        <v>197</v>
      </c>
      <c r="AU150" s="189" t="s">
        <v>86</v>
      </c>
      <c r="AV150" s="13" t="s">
        <v>86</v>
      </c>
      <c r="AW150" s="13" t="s">
        <v>32</v>
      </c>
      <c r="AX150" s="13" t="s">
        <v>76</v>
      </c>
      <c r="AY150" s="189" t="s">
        <v>145</v>
      </c>
    </row>
    <row r="151" s="13" customFormat="1">
      <c r="A151" s="13"/>
      <c r="B151" s="187"/>
      <c r="C151" s="13"/>
      <c r="D151" s="188" t="s">
        <v>197</v>
      </c>
      <c r="E151" s="189" t="s">
        <v>1</v>
      </c>
      <c r="F151" s="190" t="s">
        <v>386</v>
      </c>
      <c r="G151" s="13"/>
      <c r="H151" s="191">
        <v>-1.2</v>
      </c>
      <c r="I151" s="192"/>
      <c r="J151" s="13"/>
      <c r="K151" s="13"/>
      <c r="L151" s="187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9" t="s">
        <v>197</v>
      </c>
      <c r="AU151" s="189" t="s">
        <v>86</v>
      </c>
      <c r="AV151" s="13" t="s">
        <v>86</v>
      </c>
      <c r="AW151" s="13" t="s">
        <v>32</v>
      </c>
      <c r="AX151" s="13" t="s">
        <v>76</v>
      </c>
      <c r="AY151" s="189" t="s">
        <v>145</v>
      </c>
    </row>
    <row r="152" s="2" customFormat="1" ht="24.15" customHeight="1">
      <c r="A152" s="35"/>
      <c r="B152" s="166"/>
      <c r="C152" s="167" t="s">
        <v>159</v>
      </c>
      <c r="D152" s="167" t="s">
        <v>146</v>
      </c>
      <c r="E152" s="168" t="s">
        <v>206</v>
      </c>
      <c r="F152" s="169" t="s">
        <v>207</v>
      </c>
      <c r="G152" s="170" t="s">
        <v>189</v>
      </c>
      <c r="H152" s="171">
        <v>28.966999999999999</v>
      </c>
      <c r="I152" s="172"/>
      <c r="J152" s="173">
        <f>ROUND(I152*H152,2)</f>
        <v>0</v>
      </c>
      <c r="K152" s="169" t="s">
        <v>166</v>
      </c>
      <c r="L152" s="36"/>
      <c r="M152" s="174" t="s">
        <v>1</v>
      </c>
      <c r="N152" s="175" t="s">
        <v>41</v>
      </c>
      <c r="O152" s="7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8" t="s">
        <v>144</v>
      </c>
      <c r="AT152" s="178" t="s">
        <v>146</v>
      </c>
      <c r="AU152" s="178" t="s">
        <v>86</v>
      </c>
      <c r="AY152" s="16" t="s">
        <v>145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6" t="s">
        <v>84</v>
      </c>
      <c r="BK152" s="179">
        <f>ROUND(I152*H152,2)</f>
        <v>0</v>
      </c>
      <c r="BL152" s="16" t="s">
        <v>144</v>
      </c>
      <c r="BM152" s="178" t="s">
        <v>393</v>
      </c>
    </row>
    <row r="153" s="13" customFormat="1">
      <c r="A153" s="13"/>
      <c r="B153" s="187"/>
      <c r="C153" s="13"/>
      <c r="D153" s="188" t="s">
        <v>197</v>
      </c>
      <c r="E153" s="189" t="s">
        <v>1</v>
      </c>
      <c r="F153" s="190" t="s">
        <v>658</v>
      </c>
      <c r="G153" s="13"/>
      <c r="H153" s="191">
        <v>26.321999999999999</v>
      </c>
      <c r="I153" s="192"/>
      <c r="J153" s="13"/>
      <c r="K153" s="13"/>
      <c r="L153" s="187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197</v>
      </c>
      <c r="AU153" s="189" t="s">
        <v>86</v>
      </c>
      <c r="AV153" s="13" t="s">
        <v>86</v>
      </c>
      <c r="AW153" s="13" t="s">
        <v>32</v>
      </c>
      <c r="AX153" s="13" t="s">
        <v>76</v>
      </c>
      <c r="AY153" s="189" t="s">
        <v>145</v>
      </c>
    </row>
    <row r="154" s="13" customFormat="1">
      <c r="A154" s="13"/>
      <c r="B154" s="187"/>
      <c r="C154" s="13"/>
      <c r="D154" s="188" t="s">
        <v>197</v>
      </c>
      <c r="E154" s="189" t="s">
        <v>1</v>
      </c>
      <c r="F154" s="190" t="s">
        <v>659</v>
      </c>
      <c r="G154" s="13"/>
      <c r="H154" s="191">
        <v>1.2290000000000001</v>
      </c>
      <c r="I154" s="192"/>
      <c r="J154" s="13"/>
      <c r="K154" s="13"/>
      <c r="L154" s="187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9" t="s">
        <v>197</v>
      </c>
      <c r="AU154" s="189" t="s">
        <v>86</v>
      </c>
      <c r="AV154" s="13" t="s">
        <v>86</v>
      </c>
      <c r="AW154" s="13" t="s">
        <v>32</v>
      </c>
      <c r="AX154" s="13" t="s">
        <v>76</v>
      </c>
      <c r="AY154" s="189" t="s">
        <v>145</v>
      </c>
    </row>
    <row r="155" s="13" customFormat="1">
      <c r="A155" s="13"/>
      <c r="B155" s="187"/>
      <c r="C155" s="13"/>
      <c r="D155" s="188" t="s">
        <v>197</v>
      </c>
      <c r="E155" s="189" t="s">
        <v>1</v>
      </c>
      <c r="F155" s="190" t="s">
        <v>660</v>
      </c>
      <c r="G155" s="13"/>
      <c r="H155" s="191">
        <v>0.93600000000000005</v>
      </c>
      <c r="I155" s="192"/>
      <c r="J155" s="13"/>
      <c r="K155" s="13"/>
      <c r="L155" s="187"/>
      <c r="M155" s="193"/>
      <c r="N155" s="194"/>
      <c r="O155" s="194"/>
      <c r="P155" s="194"/>
      <c r="Q155" s="194"/>
      <c r="R155" s="194"/>
      <c r="S155" s="194"/>
      <c r="T155" s="19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9" t="s">
        <v>197</v>
      </c>
      <c r="AU155" s="189" t="s">
        <v>86</v>
      </c>
      <c r="AV155" s="13" t="s">
        <v>86</v>
      </c>
      <c r="AW155" s="13" t="s">
        <v>32</v>
      </c>
      <c r="AX155" s="13" t="s">
        <v>76</v>
      </c>
      <c r="AY155" s="189" t="s">
        <v>145</v>
      </c>
    </row>
    <row r="156" s="13" customFormat="1">
      <c r="A156" s="13"/>
      <c r="B156" s="187"/>
      <c r="C156" s="13"/>
      <c r="D156" s="188" t="s">
        <v>197</v>
      </c>
      <c r="E156" s="189" t="s">
        <v>1</v>
      </c>
      <c r="F156" s="190" t="s">
        <v>661</v>
      </c>
      <c r="G156" s="13"/>
      <c r="H156" s="191">
        <v>0.47999999999999998</v>
      </c>
      <c r="I156" s="192"/>
      <c r="J156" s="13"/>
      <c r="K156" s="13"/>
      <c r="L156" s="187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197</v>
      </c>
      <c r="AU156" s="189" t="s">
        <v>86</v>
      </c>
      <c r="AV156" s="13" t="s">
        <v>86</v>
      </c>
      <c r="AW156" s="13" t="s">
        <v>32</v>
      </c>
      <c r="AX156" s="13" t="s">
        <v>76</v>
      </c>
      <c r="AY156" s="189" t="s">
        <v>145</v>
      </c>
    </row>
    <row r="157" s="12" customFormat="1" ht="22.8" customHeight="1">
      <c r="A157" s="12"/>
      <c r="B157" s="155"/>
      <c r="C157" s="12"/>
      <c r="D157" s="156" t="s">
        <v>75</v>
      </c>
      <c r="E157" s="180" t="s">
        <v>213</v>
      </c>
      <c r="F157" s="180" t="s">
        <v>214</v>
      </c>
      <c r="G157" s="12"/>
      <c r="H157" s="12"/>
      <c r="I157" s="158"/>
      <c r="J157" s="181">
        <f>BK157</f>
        <v>0</v>
      </c>
      <c r="K157" s="12"/>
      <c r="L157" s="155"/>
      <c r="M157" s="160"/>
      <c r="N157" s="161"/>
      <c r="O157" s="161"/>
      <c r="P157" s="162">
        <f>SUM(P158:P183)</f>
        <v>0</v>
      </c>
      <c r="Q157" s="161"/>
      <c r="R157" s="162">
        <f>SUM(R158:R183)</f>
        <v>0.0259724</v>
      </c>
      <c r="S157" s="161"/>
      <c r="T157" s="163">
        <f>SUM(T158:T183)</f>
        <v>2.1456840000000001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6" t="s">
        <v>84</v>
      </c>
      <c r="AT157" s="164" t="s">
        <v>75</v>
      </c>
      <c r="AU157" s="164" t="s">
        <v>84</v>
      </c>
      <c r="AY157" s="156" t="s">
        <v>145</v>
      </c>
      <c r="BK157" s="165">
        <f>SUM(BK158:BK183)</f>
        <v>0</v>
      </c>
    </row>
    <row r="158" s="2" customFormat="1" ht="33" customHeight="1">
      <c r="A158" s="35"/>
      <c r="B158" s="166"/>
      <c r="C158" s="167" t="s">
        <v>185</v>
      </c>
      <c r="D158" s="167" t="s">
        <v>146</v>
      </c>
      <c r="E158" s="168" t="s">
        <v>215</v>
      </c>
      <c r="F158" s="169" t="s">
        <v>216</v>
      </c>
      <c r="G158" s="170" t="s">
        <v>189</v>
      </c>
      <c r="H158" s="171">
        <v>145.72</v>
      </c>
      <c r="I158" s="172"/>
      <c r="J158" s="173">
        <f>ROUND(I158*H158,2)</f>
        <v>0</v>
      </c>
      <c r="K158" s="169" t="s">
        <v>166</v>
      </c>
      <c r="L158" s="36"/>
      <c r="M158" s="174" t="s">
        <v>1</v>
      </c>
      <c r="N158" s="175" t="s">
        <v>41</v>
      </c>
      <c r="O158" s="74"/>
      <c r="P158" s="176">
        <f>O158*H158</f>
        <v>0</v>
      </c>
      <c r="Q158" s="176">
        <v>0.00012999999999999999</v>
      </c>
      <c r="R158" s="176">
        <f>Q158*H158</f>
        <v>0.018943599999999998</v>
      </c>
      <c r="S158" s="176">
        <v>0</v>
      </c>
      <c r="T158" s="17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8" t="s">
        <v>144</v>
      </c>
      <c r="AT158" s="178" t="s">
        <v>146</v>
      </c>
      <c r="AU158" s="178" t="s">
        <v>86</v>
      </c>
      <c r="AY158" s="16" t="s">
        <v>145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6" t="s">
        <v>84</v>
      </c>
      <c r="BK158" s="179">
        <f>ROUND(I158*H158,2)</f>
        <v>0</v>
      </c>
      <c r="BL158" s="16" t="s">
        <v>144</v>
      </c>
      <c r="BM158" s="178" t="s">
        <v>662</v>
      </c>
    </row>
    <row r="159" s="2" customFormat="1" ht="24.15" customHeight="1">
      <c r="A159" s="35"/>
      <c r="B159" s="166"/>
      <c r="C159" s="167" t="s">
        <v>218</v>
      </c>
      <c r="D159" s="167" t="s">
        <v>146</v>
      </c>
      <c r="E159" s="168" t="s">
        <v>219</v>
      </c>
      <c r="F159" s="169" t="s">
        <v>220</v>
      </c>
      <c r="G159" s="170" t="s">
        <v>189</v>
      </c>
      <c r="H159" s="171">
        <v>175.72</v>
      </c>
      <c r="I159" s="172"/>
      <c r="J159" s="173">
        <f>ROUND(I159*H159,2)</f>
        <v>0</v>
      </c>
      <c r="K159" s="169" t="s">
        <v>166</v>
      </c>
      <c r="L159" s="36"/>
      <c r="M159" s="174" t="s">
        <v>1</v>
      </c>
      <c r="N159" s="175" t="s">
        <v>41</v>
      </c>
      <c r="O159" s="74"/>
      <c r="P159" s="176">
        <f>O159*H159</f>
        <v>0</v>
      </c>
      <c r="Q159" s="176">
        <v>4.0000000000000003E-05</v>
      </c>
      <c r="R159" s="176">
        <f>Q159*H159</f>
        <v>0.0070288000000000008</v>
      </c>
      <c r="S159" s="176">
        <v>0</v>
      </c>
      <c r="T159" s="17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8" t="s">
        <v>144</v>
      </c>
      <c r="AT159" s="178" t="s">
        <v>146</v>
      </c>
      <c r="AU159" s="178" t="s">
        <v>86</v>
      </c>
      <c r="AY159" s="16" t="s">
        <v>145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6" t="s">
        <v>84</v>
      </c>
      <c r="BK159" s="179">
        <f>ROUND(I159*H159,2)</f>
        <v>0</v>
      </c>
      <c r="BL159" s="16" t="s">
        <v>144</v>
      </c>
      <c r="BM159" s="178" t="s">
        <v>663</v>
      </c>
    </row>
    <row r="160" s="2" customFormat="1" ht="21.75" customHeight="1">
      <c r="A160" s="35"/>
      <c r="B160" s="166"/>
      <c r="C160" s="167" t="s">
        <v>222</v>
      </c>
      <c r="D160" s="167" t="s">
        <v>146</v>
      </c>
      <c r="E160" s="168" t="s">
        <v>223</v>
      </c>
      <c r="F160" s="169" t="s">
        <v>224</v>
      </c>
      <c r="G160" s="170" t="s">
        <v>189</v>
      </c>
      <c r="H160" s="171">
        <v>14</v>
      </c>
      <c r="I160" s="172"/>
      <c r="J160" s="173">
        <f>ROUND(I160*H160,2)</f>
        <v>0</v>
      </c>
      <c r="K160" s="169" t="s">
        <v>166</v>
      </c>
      <c r="L160" s="36"/>
      <c r="M160" s="174" t="s">
        <v>1</v>
      </c>
      <c r="N160" s="175" t="s">
        <v>41</v>
      </c>
      <c r="O160" s="74"/>
      <c r="P160" s="176">
        <f>O160*H160</f>
        <v>0</v>
      </c>
      <c r="Q160" s="176">
        <v>0</v>
      </c>
      <c r="R160" s="176">
        <f>Q160*H160</f>
        <v>0</v>
      </c>
      <c r="S160" s="176">
        <v>0.075999999999999998</v>
      </c>
      <c r="T160" s="177">
        <f>S160*H160</f>
        <v>1.0640000000000001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8" t="s">
        <v>144</v>
      </c>
      <c r="AT160" s="178" t="s">
        <v>146</v>
      </c>
      <c r="AU160" s="178" t="s">
        <v>86</v>
      </c>
      <c r="AY160" s="16" t="s">
        <v>145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6" t="s">
        <v>84</v>
      </c>
      <c r="BK160" s="179">
        <f>ROUND(I160*H160,2)</f>
        <v>0</v>
      </c>
      <c r="BL160" s="16" t="s">
        <v>144</v>
      </c>
      <c r="BM160" s="178" t="s">
        <v>416</v>
      </c>
    </row>
    <row r="161" s="13" customFormat="1">
      <c r="A161" s="13"/>
      <c r="B161" s="187"/>
      <c r="C161" s="13"/>
      <c r="D161" s="188" t="s">
        <v>197</v>
      </c>
      <c r="E161" s="189" t="s">
        <v>1</v>
      </c>
      <c r="F161" s="190" t="s">
        <v>664</v>
      </c>
      <c r="G161" s="13"/>
      <c r="H161" s="191">
        <v>12.800000000000001</v>
      </c>
      <c r="I161" s="192"/>
      <c r="J161" s="13"/>
      <c r="K161" s="13"/>
      <c r="L161" s="187"/>
      <c r="M161" s="193"/>
      <c r="N161" s="194"/>
      <c r="O161" s="194"/>
      <c r="P161" s="194"/>
      <c r="Q161" s="194"/>
      <c r="R161" s="194"/>
      <c r="S161" s="194"/>
      <c r="T161" s="19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9" t="s">
        <v>197</v>
      </c>
      <c r="AU161" s="189" t="s">
        <v>86</v>
      </c>
      <c r="AV161" s="13" t="s">
        <v>86</v>
      </c>
      <c r="AW161" s="13" t="s">
        <v>32</v>
      </c>
      <c r="AX161" s="13" t="s">
        <v>76</v>
      </c>
      <c r="AY161" s="189" t="s">
        <v>145</v>
      </c>
    </row>
    <row r="162" s="13" customFormat="1">
      <c r="A162" s="13"/>
      <c r="B162" s="187"/>
      <c r="C162" s="13"/>
      <c r="D162" s="188" t="s">
        <v>197</v>
      </c>
      <c r="E162" s="189" t="s">
        <v>1</v>
      </c>
      <c r="F162" s="190" t="s">
        <v>665</v>
      </c>
      <c r="G162" s="13"/>
      <c r="H162" s="191">
        <v>1.2</v>
      </c>
      <c r="I162" s="192"/>
      <c r="J162" s="13"/>
      <c r="K162" s="13"/>
      <c r="L162" s="187"/>
      <c r="M162" s="193"/>
      <c r="N162" s="194"/>
      <c r="O162" s="194"/>
      <c r="P162" s="194"/>
      <c r="Q162" s="194"/>
      <c r="R162" s="194"/>
      <c r="S162" s="194"/>
      <c r="T162" s="19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9" t="s">
        <v>197</v>
      </c>
      <c r="AU162" s="189" t="s">
        <v>86</v>
      </c>
      <c r="AV162" s="13" t="s">
        <v>86</v>
      </c>
      <c r="AW162" s="13" t="s">
        <v>32</v>
      </c>
      <c r="AX162" s="13" t="s">
        <v>76</v>
      </c>
      <c r="AY162" s="189" t="s">
        <v>145</v>
      </c>
    </row>
    <row r="163" s="2" customFormat="1" ht="33" customHeight="1">
      <c r="A163" s="35"/>
      <c r="B163" s="166"/>
      <c r="C163" s="167" t="s">
        <v>213</v>
      </c>
      <c r="D163" s="167" t="s">
        <v>146</v>
      </c>
      <c r="E163" s="168" t="s">
        <v>227</v>
      </c>
      <c r="F163" s="169" t="s">
        <v>228</v>
      </c>
      <c r="G163" s="170" t="s">
        <v>189</v>
      </c>
      <c r="H163" s="171">
        <v>129.94</v>
      </c>
      <c r="I163" s="172"/>
      <c r="J163" s="173">
        <f>ROUND(I163*H163,2)</f>
        <v>0</v>
      </c>
      <c r="K163" s="169" t="s">
        <v>166</v>
      </c>
      <c r="L163" s="36"/>
      <c r="M163" s="174" t="s">
        <v>1</v>
      </c>
      <c r="N163" s="175" t="s">
        <v>41</v>
      </c>
      <c r="O163" s="74"/>
      <c r="P163" s="176">
        <f>O163*H163</f>
        <v>0</v>
      </c>
      <c r="Q163" s="176">
        <v>0</v>
      </c>
      <c r="R163" s="176">
        <f>Q163*H163</f>
        <v>0</v>
      </c>
      <c r="S163" s="176">
        <v>0.002</v>
      </c>
      <c r="T163" s="177">
        <f>S163*H163</f>
        <v>0.25988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8" t="s">
        <v>144</v>
      </c>
      <c r="AT163" s="178" t="s">
        <v>146</v>
      </c>
      <c r="AU163" s="178" t="s">
        <v>86</v>
      </c>
      <c r="AY163" s="16" t="s">
        <v>145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6" t="s">
        <v>84</v>
      </c>
      <c r="BK163" s="179">
        <f>ROUND(I163*H163,2)</f>
        <v>0</v>
      </c>
      <c r="BL163" s="16" t="s">
        <v>144</v>
      </c>
      <c r="BM163" s="178" t="s">
        <v>420</v>
      </c>
    </row>
    <row r="164" s="13" customFormat="1">
      <c r="A164" s="13"/>
      <c r="B164" s="187"/>
      <c r="C164" s="13"/>
      <c r="D164" s="188" t="s">
        <v>197</v>
      </c>
      <c r="E164" s="189" t="s">
        <v>1</v>
      </c>
      <c r="F164" s="190" t="s">
        <v>666</v>
      </c>
      <c r="G164" s="13"/>
      <c r="H164" s="191">
        <v>129.94</v>
      </c>
      <c r="I164" s="192"/>
      <c r="J164" s="13"/>
      <c r="K164" s="13"/>
      <c r="L164" s="187"/>
      <c r="M164" s="193"/>
      <c r="N164" s="194"/>
      <c r="O164" s="194"/>
      <c r="P164" s="194"/>
      <c r="Q164" s="194"/>
      <c r="R164" s="194"/>
      <c r="S164" s="194"/>
      <c r="T164" s="19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9" t="s">
        <v>197</v>
      </c>
      <c r="AU164" s="189" t="s">
        <v>86</v>
      </c>
      <c r="AV164" s="13" t="s">
        <v>86</v>
      </c>
      <c r="AW164" s="13" t="s">
        <v>32</v>
      </c>
      <c r="AX164" s="13" t="s">
        <v>84</v>
      </c>
      <c r="AY164" s="189" t="s">
        <v>145</v>
      </c>
    </row>
    <row r="165" s="2" customFormat="1" ht="33" customHeight="1">
      <c r="A165" s="35"/>
      <c r="B165" s="166"/>
      <c r="C165" s="167" t="s">
        <v>87</v>
      </c>
      <c r="D165" s="167" t="s">
        <v>146</v>
      </c>
      <c r="E165" s="168" t="s">
        <v>230</v>
      </c>
      <c r="F165" s="169" t="s">
        <v>231</v>
      </c>
      <c r="G165" s="170" t="s">
        <v>189</v>
      </c>
      <c r="H165" s="171">
        <v>410.90199999999999</v>
      </c>
      <c r="I165" s="172"/>
      <c r="J165" s="173">
        <f>ROUND(I165*H165,2)</f>
        <v>0</v>
      </c>
      <c r="K165" s="169" t="s">
        <v>166</v>
      </c>
      <c r="L165" s="36"/>
      <c r="M165" s="174" t="s">
        <v>1</v>
      </c>
      <c r="N165" s="175" t="s">
        <v>41</v>
      </c>
      <c r="O165" s="74"/>
      <c r="P165" s="176">
        <f>O165*H165</f>
        <v>0</v>
      </c>
      <c r="Q165" s="176">
        <v>0</v>
      </c>
      <c r="R165" s="176">
        <f>Q165*H165</f>
        <v>0</v>
      </c>
      <c r="S165" s="176">
        <v>0.002</v>
      </c>
      <c r="T165" s="177">
        <f>S165*H165</f>
        <v>0.82180399999999998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8" t="s">
        <v>144</v>
      </c>
      <c r="AT165" s="178" t="s">
        <v>146</v>
      </c>
      <c r="AU165" s="178" t="s">
        <v>86</v>
      </c>
      <c r="AY165" s="16" t="s">
        <v>145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6" t="s">
        <v>84</v>
      </c>
      <c r="BK165" s="179">
        <f>ROUND(I165*H165,2)</f>
        <v>0</v>
      </c>
      <c r="BL165" s="16" t="s">
        <v>144</v>
      </c>
      <c r="BM165" s="178" t="s">
        <v>421</v>
      </c>
    </row>
    <row r="166" s="13" customFormat="1">
      <c r="A166" s="13"/>
      <c r="B166" s="187"/>
      <c r="C166" s="13"/>
      <c r="D166" s="188" t="s">
        <v>197</v>
      </c>
      <c r="E166" s="189" t="s">
        <v>1</v>
      </c>
      <c r="F166" s="190" t="s">
        <v>647</v>
      </c>
      <c r="G166" s="13"/>
      <c r="H166" s="191">
        <v>103.859</v>
      </c>
      <c r="I166" s="192"/>
      <c r="J166" s="13"/>
      <c r="K166" s="13"/>
      <c r="L166" s="187"/>
      <c r="M166" s="193"/>
      <c r="N166" s="194"/>
      <c r="O166" s="194"/>
      <c r="P166" s="194"/>
      <c r="Q166" s="194"/>
      <c r="R166" s="194"/>
      <c r="S166" s="194"/>
      <c r="T166" s="19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197</v>
      </c>
      <c r="AU166" s="189" t="s">
        <v>86</v>
      </c>
      <c r="AV166" s="13" t="s">
        <v>86</v>
      </c>
      <c r="AW166" s="13" t="s">
        <v>32</v>
      </c>
      <c r="AX166" s="13" t="s">
        <v>76</v>
      </c>
      <c r="AY166" s="189" t="s">
        <v>145</v>
      </c>
    </row>
    <row r="167" s="13" customFormat="1">
      <c r="A167" s="13"/>
      <c r="B167" s="187"/>
      <c r="C167" s="13"/>
      <c r="D167" s="188" t="s">
        <v>197</v>
      </c>
      <c r="E167" s="189" t="s">
        <v>1</v>
      </c>
      <c r="F167" s="190" t="s">
        <v>648</v>
      </c>
      <c r="G167" s="13"/>
      <c r="H167" s="191">
        <v>-4.7999999999999998</v>
      </c>
      <c r="I167" s="192"/>
      <c r="J167" s="13"/>
      <c r="K167" s="13"/>
      <c r="L167" s="187"/>
      <c r="M167" s="193"/>
      <c r="N167" s="194"/>
      <c r="O167" s="194"/>
      <c r="P167" s="194"/>
      <c r="Q167" s="194"/>
      <c r="R167" s="194"/>
      <c r="S167" s="194"/>
      <c r="T167" s="19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9" t="s">
        <v>197</v>
      </c>
      <c r="AU167" s="189" t="s">
        <v>86</v>
      </c>
      <c r="AV167" s="13" t="s">
        <v>86</v>
      </c>
      <c r="AW167" s="13" t="s">
        <v>32</v>
      </c>
      <c r="AX167" s="13" t="s">
        <v>76</v>
      </c>
      <c r="AY167" s="189" t="s">
        <v>145</v>
      </c>
    </row>
    <row r="168" s="13" customFormat="1">
      <c r="A168" s="13"/>
      <c r="B168" s="187"/>
      <c r="C168" s="13"/>
      <c r="D168" s="188" t="s">
        <v>197</v>
      </c>
      <c r="E168" s="189" t="s">
        <v>1</v>
      </c>
      <c r="F168" s="190" t="s">
        <v>386</v>
      </c>
      <c r="G168" s="13"/>
      <c r="H168" s="191">
        <v>-1.2</v>
      </c>
      <c r="I168" s="192"/>
      <c r="J168" s="13"/>
      <c r="K168" s="13"/>
      <c r="L168" s="187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9" t="s">
        <v>197</v>
      </c>
      <c r="AU168" s="189" t="s">
        <v>86</v>
      </c>
      <c r="AV168" s="13" t="s">
        <v>86</v>
      </c>
      <c r="AW168" s="13" t="s">
        <v>32</v>
      </c>
      <c r="AX168" s="13" t="s">
        <v>76</v>
      </c>
      <c r="AY168" s="189" t="s">
        <v>145</v>
      </c>
    </row>
    <row r="169" s="13" customFormat="1">
      <c r="A169" s="13"/>
      <c r="B169" s="187"/>
      <c r="C169" s="13"/>
      <c r="D169" s="188" t="s">
        <v>197</v>
      </c>
      <c r="E169" s="189" t="s">
        <v>1</v>
      </c>
      <c r="F169" s="190" t="s">
        <v>383</v>
      </c>
      <c r="G169" s="13"/>
      <c r="H169" s="191">
        <v>-1.8</v>
      </c>
      <c r="I169" s="192"/>
      <c r="J169" s="13"/>
      <c r="K169" s="13"/>
      <c r="L169" s="187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197</v>
      </c>
      <c r="AU169" s="189" t="s">
        <v>86</v>
      </c>
      <c r="AV169" s="13" t="s">
        <v>86</v>
      </c>
      <c r="AW169" s="13" t="s">
        <v>32</v>
      </c>
      <c r="AX169" s="13" t="s">
        <v>76</v>
      </c>
      <c r="AY169" s="189" t="s">
        <v>145</v>
      </c>
    </row>
    <row r="170" s="13" customFormat="1">
      <c r="A170" s="13"/>
      <c r="B170" s="187"/>
      <c r="C170" s="13"/>
      <c r="D170" s="188" t="s">
        <v>197</v>
      </c>
      <c r="E170" s="189" t="s">
        <v>1</v>
      </c>
      <c r="F170" s="190" t="s">
        <v>649</v>
      </c>
      <c r="G170" s="13"/>
      <c r="H170" s="191">
        <v>-0.93600000000000005</v>
      </c>
      <c r="I170" s="192"/>
      <c r="J170" s="13"/>
      <c r="K170" s="13"/>
      <c r="L170" s="187"/>
      <c r="M170" s="193"/>
      <c r="N170" s="194"/>
      <c r="O170" s="194"/>
      <c r="P170" s="194"/>
      <c r="Q170" s="194"/>
      <c r="R170" s="194"/>
      <c r="S170" s="194"/>
      <c r="T170" s="19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9" t="s">
        <v>197</v>
      </c>
      <c r="AU170" s="189" t="s">
        <v>86</v>
      </c>
      <c r="AV170" s="13" t="s">
        <v>86</v>
      </c>
      <c r="AW170" s="13" t="s">
        <v>32</v>
      </c>
      <c r="AX170" s="13" t="s">
        <v>76</v>
      </c>
      <c r="AY170" s="189" t="s">
        <v>145</v>
      </c>
    </row>
    <row r="171" s="13" customFormat="1">
      <c r="A171" s="13"/>
      <c r="B171" s="187"/>
      <c r="C171" s="13"/>
      <c r="D171" s="188" t="s">
        <v>197</v>
      </c>
      <c r="E171" s="189" t="s">
        <v>1</v>
      </c>
      <c r="F171" s="190" t="s">
        <v>650</v>
      </c>
      <c r="G171" s="13"/>
      <c r="H171" s="191">
        <v>-1.2290000000000001</v>
      </c>
      <c r="I171" s="192"/>
      <c r="J171" s="13"/>
      <c r="K171" s="13"/>
      <c r="L171" s="187"/>
      <c r="M171" s="193"/>
      <c r="N171" s="194"/>
      <c r="O171" s="194"/>
      <c r="P171" s="194"/>
      <c r="Q171" s="194"/>
      <c r="R171" s="194"/>
      <c r="S171" s="194"/>
      <c r="T171" s="19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9" t="s">
        <v>197</v>
      </c>
      <c r="AU171" s="189" t="s">
        <v>86</v>
      </c>
      <c r="AV171" s="13" t="s">
        <v>86</v>
      </c>
      <c r="AW171" s="13" t="s">
        <v>32</v>
      </c>
      <c r="AX171" s="13" t="s">
        <v>76</v>
      </c>
      <c r="AY171" s="189" t="s">
        <v>145</v>
      </c>
    </row>
    <row r="172" s="13" customFormat="1">
      <c r="A172" s="13"/>
      <c r="B172" s="187"/>
      <c r="C172" s="13"/>
      <c r="D172" s="188" t="s">
        <v>197</v>
      </c>
      <c r="E172" s="189" t="s">
        <v>1</v>
      </c>
      <c r="F172" s="190" t="s">
        <v>651</v>
      </c>
      <c r="G172" s="13"/>
      <c r="H172" s="191">
        <v>65.152000000000001</v>
      </c>
      <c r="I172" s="192"/>
      <c r="J172" s="13"/>
      <c r="K172" s="13"/>
      <c r="L172" s="187"/>
      <c r="M172" s="193"/>
      <c r="N172" s="194"/>
      <c r="O172" s="194"/>
      <c r="P172" s="194"/>
      <c r="Q172" s="194"/>
      <c r="R172" s="194"/>
      <c r="S172" s="194"/>
      <c r="T172" s="19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9" t="s">
        <v>197</v>
      </c>
      <c r="AU172" s="189" t="s">
        <v>86</v>
      </c>
      <c r="AV172" s="13" t="s">
        <v>86</v>
      </c>
      <c r="AW172" s="13" t="s">
        <v>32</v>
      </c>
      <c r="AX172" s="13" t="s">
        <v>76</v>
      </c>
      <c r="AY172" s="189" t="s">
        <v>145</v>
      </c>
    </row>
    <row r="173" s="13" customFormat="1">
      <c r="A173" s="13"/>
      <c r="B173" s="187"/>
      <c r="C173" s="13"/>
      <c r="D173" s="188" t="s">
        <v>197</v>
      </c>
      <c r="E173" s="189" t="s">
        <v>1</v>
      </c>
      <c r="F173" s="190" t="s">
        <v>652</v>
      </c>
      <c r="G173" s="13"/>
      <c r="H173" s="191">
        <v>-1.6000000000000001</v>
      </c>
      <c r="I173" s="192"/>
      <c r="J173" s="13"/>
      <c r="K173" s="13"/>
      <c r="L173" s="187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197</v>
      </c>
      <c r="AU173" s="189" t="s">
        <v>86</v>
      </c>
      <c r="AV173" s="13" t="s">
        <v>86</v>
      </c>
      <c r="AW173" s="13" t="s">
        <v>32</v>
      </c>
      <c r="AX173" s="13" t="s">
        <v>76</v>
      </c>
      <c r="AY173" s="189" t="s">
        <v>145</v>
      </c>
    </row>
    <row r="174" s="13" customFormat="1">
      <c r="A174" s="13"/>
      <c r="B174" s="187"/>
      <c r="C174" s="13"/>
      <c r="D174" s="188" t="s">
        <v>197</v>
      </c>
      <c r="E174" s="189" t="s">
        <v>1</v>
      </c>
      <c r="F174" s="190" t="s">
        <v>653</v>
      </c>
      <c r="G174" s="13"/>
      <c r="H174" s="191">
        <v>65.117000000000004</v>
      </c>
      <c r="I174" s="192"/>
      <c r="J174" s="13"/>
      <c r="K174" s="13"/>
      <c r="L174" s="187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197</v>
      </c>
      <c r="AU174" s="189" t="s">
        <v>86</v>
      </c>
      <c r="AV174" s="13" t="s">
        <v>86</v>
      </c>
      <c r="AW174" s="13" t="s">
        <v>32</v>
      </c>
      <c r="AX174" s="13" t="s">
        <v>76</v>
      </c>
      <c r="AY174" s="189" t="s">
        <v>145</v>
      </c>
    </row>
    <row r="175" s="13" customFormat="1">
      <c r="A175" s="13"/>
      <c r="B175" s="187"/>
      <c r="C175" s="13"/>
      <c r="D175" s="188" t="s">
        <v>197</v>
      </c>
      <c r="E175" s="189" t="s">
        <v>1</v>
      </c>
      <c r="F175" s="190" t="s">
        <v>652</v>
      </c>
      <c r="G175" s="13"/>
      <c r="H175" s="191">
        <v>-1.6000000000000001</v>
      </c>
      <c r="I175" s="192"/>
      <c r="J175" s="13"/>
      <c r="K175" s="13"/>
      <c r="L175" s="187"/>
      <c r="M175" s="193"/>
      <c r="N175" s="194"/>
      <c r="O175" s="194"/>
      <c r="P175" s="194"/>
      <c r="Q175" s="194"/>
      <c r="R175" s="194"/>
      <c r="S175" s="194"/>
      <c r="T175" s="19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197</v>
      </c>
      <c r="AU175" s="189" t="s">
        <v>86</v>
      </c>
      <c r="AV175" s="13" t="s">
        <v>86</v>
      </c>
      <c r="AW175" s="13" t="s">
        <v>32</v>
      </c>
      <c r="AX175" s="13" t="s">
        <v>76</v>
      </c>
      <c r="AY175" s="189" t="s">
        <v>145</v>
      </c>
    </row>
    <row r="176" s="13" customFormat="1">
      <c r="A176" s="13"/>
      <c r="B176" s="187"/>
      <c r="C176" s="13"/>
      <c r="D176" s="188" t="s">
        <v>197</v>
      </c>
      <c r="E176" s="189" t="s">
        <v>1</v>
      </c>
      <c r="F176" s="190" t="s">
        <v>654</v>
      </c>
      <c r="G176" s="13"/>
      <c r="H176" s="191">
        <v>57.365000000000002</v>
      </c>
      <c r="I176" s="192"/>
      <c r="J176" s="13"/>
      <c r="K176" s="13"/>
      <c r="L176" s="187"/>
      <c r="M176" s="193"/>
      <c r="N176" s="194"/>
      <c r="O176" s="194"/>
      <c r="P176" s="194"/>
      <c r="Q176" s="194"/>
      <c r="R176" s="194"/>
      <c r="S176" s="194"/>
      <c r="T176" s="19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9" t="s">
        <v>197</v>
      </c>
      <c r="AU176" s="189" t="s">
        <v>86</v>
      </c>
      <c r="AV176" s="13" t="s">
        <v>86</v>
      </c>
      <c r="AW176" s="13" t="s">
        <v>32</v>
      </c>
      <c r="AX176" s="13" t="s">
        <v>76</v>
      </c>
      <c r="AY176" s="189" t="s">
        <v>145</v>
      </c>
    </row>
    <row r="177" s="13" customFormat="1">
      <c r="A177" s="13"/>
      <c r="B177" s="187"/>
      <c r="C177" s="13"/>
      <c r="D177" s="188" t="s">
        <v>197</v>
      </c>
      <c r="E177" s="189" t="s">
        <v>1</v>
      </c>
      <c r="F177" s="190" t="s">
        <v>648</v>
      </c>
      <c r="G177" s="13"/>
      <c r="H177" s="191">
        <v>-4.7999999999999998</v>
      </c>
      <c r="I177" s="192"/>
      <c r="J177" s="13"/>
      <c r="K177" s="13"/>
      <c r="L177" s="187"/>
      <c r="M177" s="193"/>
      <c r="N177" s="194"/>
      <c r="O177" s="194"/>
      <c r="P177" s="194"/>
      <c r="Q177" s="194"/>
      <c r="R177" s="194"/>
      <c r="S177" s="194"/>
      <c r="T177" s="19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9" t="s">
        <v>197</v>
      </c>
      <c r="AU177" s="189" t="s">
        <v>86</v>
      </c>
      <c r="AV177" s="13" t="s">
        <v>86</v>
      </c>
      <c r="AW177" s="13" t="s">
        <v>32</v>
      </c>
      <c r="AX177" s="13" t="s">
        <v>76</v>
      </c>
      <c r="AY177" s="189" t="s">
        <v>145</v>
      </c>
    </row>
    <row r="178" s="13" customFormat="1">
      <c r="A178" s="13"/>
      <c r="B178" s="187"/>
      <c r="C178" s="13"/>
      <c r="D178" s="188" t="s">
        <v>197</v>
      </c>
      <c r="E178" s="189" t="s">
        <v>1</v>
      </c>
      <c r="F178" s="190" t="s">
        <v>655</v>
      </c>
      <c r="G178" s="13"/>
      <c r="H178" s="191">
        <v>65.471999999999994</v>
      </c>
      <c r="I178" s="192"/>
      <c r="J178" s="13"/>
      <c r="K178" s="13"/>
      <c r="L178" s="187"/>
      <c r="M178" s="193"/>
      <c r="N178" s="194"/>
      <c r="O178" s="194"/>
      <c r="P178" s="194"/>
      <c r="Q178" s="194"/>
      <c r="R178" s="194"/>
      <c r="S178" s="194"/>
      <c r="T178" s="19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197</v>
      </c>
      <c r="AU178" s="189" t="s">
        <v>86</v>
      </c>
      <c r="AV178" s="13" t="s">
        <v>86</v>
      </c>
      <c r="AW178" s="13" t="s">
        <v>32</v>
      </c>
      <c r="AX178" s="13" t="s">
        <v>76</v>
      </c>
      <c r="AY178" s="189" t="s">
        <v>145</v>
      </c>
    </row>
    <row r="179" s="13" customFormat="1">
      <c r="A179" s="13"/>
      <c r="B179" s="187"/>
      <c r="C179" s="13"/>
      <c r="D179" s="188" t="s">
        <v>197</v>
      </c>
      <c r="E179" s="189" t="s">
        <v>1</v>
      </c>
      <c r="F179" s="190" t="s">
        <v>652</v>
      </c>
      <c r="G179" s="13"/>
      <c r="H179" s="191">
        <v>-1.6000000000000001</v>
      </c>
      <c r="I179" s="192"/>
      <c r="J179" s="13"/>
      <c r="K179" s="13"/>
      <c r="L179" s="187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197</v>
      </c>
      <c r="AU179" s="189" t="s">
        <v>86</v>
      </c>
      <c r="AV179" s="13" t="s">
        <v>86</v>
      </c>
      <c r="AW179" s="13" t="s">
        <v>32</v>
      </c>
      <c r="AX179" s="13" t="s">
        <v>76</v>
      </c>
      <c r="AY179" s="189" t="s">
        <v>145</v>
      </c>
    </row>
    <row r="180" s="13" customFormat="1">
      <c r="A180" s="13"/>
      <c r="B180" s="187"/>
      <c r="C180" s="13"/>
      <c r="D180" s="188" t="s">
        <v>197</v>
      </c>
      <c r="E180" s="189" t="s">
        <v>1</v>
      </c>
      <c r="F180" s="190" t="s">
        <v>656</v>
      </c>
      <c r="G180" s="13"/>
      <c r="H180" s="191">
        <v>56.640000000000001</v>
      </c>
      <c r="I180" s="192"/>
      <c r="J180" s="13"/>
      <c r="K180" s="13"/>
      <c r="L180" s="187"/>
      <c r="M180" s="193"/>
      <c r="N180" s="194"/>
      <c r="O180" s="194"/>
      <c r="P180" s="194"/>
      <c r="Q180" s="194"/>
      <c r="R180" s="194"/>
      <c r="S180" s="194"/>
      <c r="T180" s="19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9" t="s">
        <v>197</v>
      </c>
      <c r="AU180" s="189" t="s">
        <v>86</v>
      </c>
      <c r="AV180" s="13" t="s">
        <v>86</v>
      </c>
      <c r="AW180" s="13" t="s">
        <v>32</v>
      </c>
      <c r="AX180" s="13" t="s">
        <v>76</v>
      </c>
      <c r="AY180" s="189" t="s">
        <v>145</v>
      </c>
    </row>
    <row r="181" s="13" customFormat="1">
      <c r="A181" s="13"/>
      <c r="B181" s="187"/>
      <c r="C181" s="13"/>
      <c r="D181" s="188" t="s">
        <v>197</v>
      </c>
      <c r="E181" s="189" t="s">
        <v>1</v>
      </c>
      <c r="F181" s="190" t="s">
        <v>652</v>
      </c>
      <c r="G181" s="13"/>
      <c r="H181" s="191">
        <v>-1.6000000000000001</v>
      </c>
      <c r="I181" s="192"/>
      <c r="J181" s="13"/>
      <c r="K181" s="13"/>
      <c r="L181" s="187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9" t="s">
        <v>197</v>
      </c>
      <c r="AU181" s="189" t="s">
        <v>86</v>
      </c>
      <c r="AV181" s="13" t="s">
        <v>86</v>
      </c>
      <c r="AW181" s="13" t="s">
        <v>32</v>
      </c>
      <c r="AX181" s="13" t="s">
        <v>76</v>
      </c>
      <c r="AY181" s="189" t="s">
        <v>145</v>
      </c>
    </row>
    <row r="182" s="13" customFormat="1">
      <c r="A182" s="13"/>
      <c r="B182" s="187"/>
      <c r="C182" s="13"/>
      <c r="D182" s="188" t="s">
        <v>197</v>
      </c>
      <c r="E182" s="189" t="s">
        <v>1</v>
      </c>
      <c r="F182" s="190" t="s">
        <v>657</v>
      </c>
      <c r="G182" s="13"/>
      <c r="H182" s="191">
        <v>19.661999999999999</v>
      </c>
      <c r="I182" s="192"/>
      <c r="J182" s="13"/>
      <c r="K182" s="13"/>
      <c r="L182" s="187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9" t="s">
        <v>197</v>
      </c>
      <c r="AU182" s="189" t="s">
        <v>86</v>
      </c>
      <c r="AV182" s="13" t="s">
        <v>86</v>
      </c>
      <c r="AW182" s="13" t="s">
        <v>32</v>
      </c>
      <c r="AX182" s="13" t="s">
        <v>76</v>
      </c>
      <c r="AY182" s="189" t="s">
        <v>145</v>
      </c>
    </row>
    <row r="183" s="13" customFormat="1">
      <c r="A183" s="13"/>
      <c r="B183" s="187"/>
      <c r="C183" s="13"/>
      <c r="D183" s="188" t="s">
        <v>197</v>
      </c>
      <c r="E183" s="189" t="s">
        <v>1</v>
      </c>
      <c r="F183" s="190" t="s">
        <v>386</v>
      </c>
      <c r="G183" s="13"/>
      <c r="H183" s="191">
        <v>-1.2</v>
      </c>
      <c r="I183" s="192"/>
      <c r="J183" s="13"/>
      <c r="K183" s="13"/>
      <c r="L183" s="187"/>
      <c r="M183" s="193"/>
      <c r="N183" s="194"/>
      <c r="O183" s="194"/>
      <c r="P183" s="194"/>
      <c r="Q183" s="194"/>
      <c r="R183" s="194"/>
      <c r="S183" s="194"/>
      <c r="T183" s="19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9" t="s">
        <v>197</v>
      </c>
      <c r="AU183" s="189" t="s">
        <v>86</v>
      </c>
      <c r="AV183" s="13" t="s">
        <v>86</v>
      </c>
      <c r="AW183" s="13" t="s">
        <v>32</v>
      </c>
      <c r="AX183" s="13" t="s">
        <v>76</v>
      </c>
      <c r="AY183" s="189" t="s">
        <v>145</v>
      </c>
    </row>
    <row r="184" s="12" customFormat="1" ht="22.8" customHeight="1">
      <c r="A184" s="12"/>
      <c r="B184" s="155"/>
      <c r="C184" s="12"/>
      <c r="D184" s="156" t="s">
        <v>75</v>
      </c>
      <c r="E184" s="180" t="s">
        <v>233</v>
      </c>
      <c r="F184" s="180" t="s">
        <v>234</v>
      </c>
      <c r="G184" s="12"/>
      <c r="H184" s="12"/>
      <c r="I184" s="158"/>
      <c r="J184" s="181">
        <f>BK184</f>
        <v>0</v>
      </c>
      <c r="K184" s="12"/>
      <c r="L184" s="155"/>
      <c r="M184" s="160"/>
      <c r="N184" s="161"/>
      <c r="O184" s="161"/>
      <c r="P184" s="162">
        <f>SUM(P185:P189)</f>
        <v>0</v>
      </c>
      <c r="Q184" s="161"/>
      <c r="R184" s="162">
        <f>SUM(R185:R189)</f>
        <v>0</v>
      </c>
      <c r="S184" s="161"/>
      <c r="T184" s="163">
        <f>SUM(T185:T189)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6" t="s">
        <v>84</v>
      </c>
      <c r="AT184" s="164" t="s">
        <v>75</v>
      </c>
      <c r="AU184" s="164" t="s">
        <v>84</v>
      </c>
      <c r="AY184" s="156" t="s">
        <v>145</v>
      </c>
      <c r="BK184" s="165">
        <f>SUM(BK185:BK189)</f>
        <v>0</v>
      </c>
    </row>
    <row r="185" s="2" customFormat="1" ht="24.15" customHeight="1">
      <c r="A185" s="35"/>
      <c r="B185" s="166"/>
      <c r="C185" s="167" t="s">
        <v>235</v>
      </c>
      <c r="D185" s="167" t="s">
        <v>146</v>
      </c>
      <c r="E185" s="168" t="s">
        <v>236</v>
      </c>
      <c r="F185" s="169" t="s">
        <v>237</v>
      </c>
      <c r="G185" s="170" t="s">
        <v>238</v>
      </c>
      <c r="H185" s="171">
        <v>2.6280000000000001</v>
      </c>
      <c r="I185" s="172"/>
      <c r="J185" s="173">
        <f>ROUND(I185*H185,2)</f>
        <v>0</v>
      </c>
      <c r="K185" s="169" t="s">
        <v>166</v>
      </c>
      <c r="L185" s="36"/>
      <c r="M185" s="174" t="s">
        <v>1</v>
      </c>
      <c r="N185" s="175" t="s">
        <v>41</v>
      </c>
      <c r="O185" s="74"/>
      <c r="P185" s="176">
        <f>O185*H185</f>
        <v>0</v>
      </c>
      <c r="Q185" s="176">
        <v>0</v>
      </c>
      <c r="R185" s="176">
        <f>Q185*H185</f>
        <v>0</v>
      </c>
      <c r="S185" s="176">
        <v>0</v>
      </c>
      <c r="T185" s="17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78" t="s">
        <v>144</v>
      </c>
      <c r="AT185" s="178" t="s">
        <v>146</v>
      </c>
      <c r="AU185" s="178" t="s">
        <v>86</v>
      </c>
      <c r="AY185" s="16" t="s">
        <v>145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16" t="s">
        <v>84</v>
      </c>
      <c r="BK185" s="179">
        <f>ROUND(I185*H185,2)</f>
        <v>0</v>
      </c>
      <c r="BL185" s="16" t="s">
        <v>144</v>
      </c>
      <c r="BM185" s="178" t="s">
        <v>448</v>
      </c>
    </row>
    <row r="186" s="2" customFormat="1" ht="24.15" customHeight="1">
      <c r="A186" s="35"/>
      <c r="B186" s="166"/>
      <c r="C186" s="167" t="s">
        <v>240</v>
      </c>
      <c r="D186" s="167" t="s">
        <v>146</v>
      </c>
      <c r="E186" s="168" t="s">
        <v>241</v>
      </c>
      <c r="F186" s="169" t="s">
        <v>242</v>
      </c>
      <c r="G186" s="170" t="s">
        <v>238</v>
      </c>
      <c r="H186" s="171">
        <v>2.6280000000000001</v>
      </c>
      <c r="I186" s="172"/>
      <c r="J186" s="173">
        <f>ROUND(I186*H186,2)</f>
        <v>0</v>
      </c>
      <c r="K186" s="169" t="s">
        <v>166</v>
      </c>
      <c r="L186" s="36"/>
      <c r="M186" s="174" t="s">
        <v>1</v>
      </c>
      <c r="N186" s="175" t="s">
        <v>41</v>
      </c>
      <c r="O186" s="74"/>
      <c r="P186" s="176">
        <f>O186*H186</f>
        <v>0</v>
      </c>
      <c r="Q186" s="176">
        <v>0</v>
      </c>
      <c r="R186" s="176">
        <f>Q186*H186</f>
        <v>0</v>
      </c>
      <c r="S186" s="176">
        <v>0</v>
      </c>
      <c r="T186" s="17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8" t="s">
        <v>144</v>
      </c>
      <c r="AT186" s="178" t="s">
        <v>146</v>
      </c>
      <c r="AU186" s="178" t="s">
        <v>86</v>
      </c>
      <c r="AY186" s="16" t="s">
        <v>145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6" t="s">
        <v>84</v>
      </c>
      <c r="BK186" s="179">
        <f>ROUND(I186*H186,2)</f>
        <v>0</v>
      </c>
      <c r="BL186" s="16" t="s">
        <v>144</v>
      </c>
      <c r="BM186" s="178" t="s">
        <v>449</v>
      </c>
    </row>
    <row r="187" s="2" customFormat="1" ht="24.15" customHeight="1">
      <c r="A187" s="35"/>
      <c r="B187" s="166"/>
      <c r="C187" s="167" t="s">
        <v>244</v>
      </c>
      <c r="D187" s="167" t="s">
        <v>146</v>
      </c>
      <c r="E187" s="168" t="s">
        <v>245</v>
      </c>
      <c r="F187" s="169" t="s">
        <v>246</v>
      </c>
      <c r="G187" s="170" t="s">
        <v>238</v>
      </c>
      <c r="H187" s="171">
        <v>23.652000000000001</v>
      </c>
      <c r="I187" s="172"/>
      <c r="J187" s="173">
        <f>ROUND(I187*H187,2)</f>
        <v>0</v>
      </c>
      <c r="K187" s="169" t="s">
        <v>166</v>
      </c>
      <c r="L187" s="36"/>
      <c r="M187" s="174" t="s">
        <v>1</v>
      </c>
      <c r="N187" s="175" t="s">
        <v>41</v>
      </c>
      <c r="O187" s="74"/>
      <c r="P187" s="176">
        <f>O187*H187</f>
        <v>0</v>
      </c>
      <c r="Q187" s="176">
        <v>0</v>
      </c>
      <c r="R187" s="176">
        <f>Q187*H187</f>
        <v>0</v>
      </c>
      <c r="S187" s="176">
        <v>0</v>
      </c>
      <c r="T187" s="17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8" t="s">
        <v>144</v>
      </c>
      <c r="AT187" s="178" t="s">
        <v>146</v>
      </c>
      <c r="AU187" s="178" t="s">
        <v>86</v>
      </c>
      <c r="AY187" s="16" t="s">
        <v>145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6" t="s">
        <v>84</v>
      </c>
      <c r="BK187" s="179">
        <f>ROUND(I187*H187,2)</f>
        <v>0</v>
      </c>
      <c r="BL187" s="16" t="s">
        <v>144</v>
      </c>
      <c r="BM187" s="178" t="s">
        <v>450</v>
      </c>
    </row>
    <row r="188" s="13" customFormat="1">
      <c r="A188" s="13"/>
      <c r="B188" s="187"/>
      <c r="C188" s="13"/>
      <c r="D188" s="188" t="s">
        <v>197</v>
      </c>
      <c r="E188" s="13"/>
      <c r="F188" s="190" t="s">
        <v>667</v>
      </c>
      <c r="G188" s="13"/>
      <c r="H188" s="191">
        <v>23.652000000000001</v>
      </c>
      <c r="I188" s="192"/>
      <c r="J188" s="13"/>
      <c r="K188" s="13"/>
      <c r="L188" s="187"/>
      <c r="M188" s="193"/>
      <c r="N188" s="194"/>
      <c r="O188" s="194"/>
      <c r="P188" s="194"/>
      <c r="Q188" s="194"/>
      <c r="R188" s="194"/>
      <c r="S188" s="194"/>
      <c r="T188" s="19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9" t="s">
        <v>197</v>
      </c>
      <c r="AU188" s="189" t="s">
        <v>86</v>
      </c>
      <c r="AV188" s="13" t="s">
        <v>86</v>
      </c>
      <c r="AW188" s="13" t="s">
        <v>3</v>
      </c>
      <c r="AX188" s="13" t="s">
        <v>84</v>
      </c>
      <c r="AY188" s="189" t="s">
        <v>145</v>
      </c>
    </row>
    <row r="189" s="2" customFormat="1" ht="33" customHeight="1">
      <c r="A189" s="35"/>
      <c r="B189" s="166"/>
      <c r="C189" s="167" t="s">
        <v>249</v>
      </c>
      <c r="D189" s="167" t="s">
        <v>146</v>
      </c>
      <c r="E189" s="168" t="s">
        <v>250</v>
      </c>
      <c r="F189" s="169" t="s">
        <v>251</v>
      </c>
      <c r="G189" s="170" t="s">
        <v>238</v>
      </c>
      <c r="H189" s="171">
        <v>2.6280000000000001</v>
      </c>
      <c r="I189" s="172"/>
      <c r="J189" s="173">
        <f>ROUND(I189*H189,2)</f>
        <v>0</v>
      </c>
      <c r="K189" s="169" t="s">
        <v>166</v>
      </c>
      <c r="L189" s="36"/>
      <c r="M189" s="174" t="s">
        <v>1</v>
      </c>
      <c r="N189" s="175" t="s">
        <v>41</v>
      </c>
      <c r="O189" s="74"/>
      <c r="P189" s="176">
        <f>O189*H189</f>
        <v>0</v>
      </c>
      <c r="Q189" s="176">
        <v>0</v>
      </c>
      <c r="R189" s="176">
        <f>Q189*H189</f>
        <v>0</v>
      </c>
      <c r="S189" s="176">
        <v>0</v>
      </c>
      <c r="T189" s="17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78" t="s">
        <v>144</v>
      </c>
      <c r="AT189" s="178" t="s">
        <v>146</v>
      </c>
      <c r="AU189" s="178" t="s">
        <v>86</v>
      </c>
      <c r="AY189" s="16" t="s">
        <v>145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6" t="s">
        <v>84</v>
      </c>
      <c r="BK189" s="179">
        <f>ROUND(I189*H189,2)</f>
        <v>0</v>
      </c>
      <c r="BL189" s="16" t="s">
        <v>144</v>
      </c>
      <c r="BM189" s="178" t="s">
        <v>452</v>
      </c>
    </row>
    <row r="190" s="12" customFormat="1" ht="22.8" customHeight="1">
      <c r="A190" s="12"/>
      <c r="B190" s="155"/>
      <c r="C190" s="12"/>
      <c r="D190" s="156" t="s">
        <v>75</v>
      </c>
      <c r="E190" s="180" t="s">
        <v>253</v>
      </c>
      <c r="F190" s="180" t="s">
        <v>254</v>
      </c>
      <c r="G190" s="12"/>
      <c r="H190" s="12"/>
      <c r="I190" s="158"/>
      <c r="J190" s="181">
        <f>BK190</f>
        <v>0</v>
      </c>
      <c r="K190" s="12"/>
      <c r="L190" s="155"/>
      <c r="M190" s="160"/>
      <c r="N190" s="161"/>
      <c r="O190" s="161"/>
      <c r="P190" s="162">
        <f>P191</f>
        <v>0</v>
      </c>
      <c r="Q190" s="161"/>
      <c r="R190" s="162">
        <f>R191</f>
        <v>0</v>
      </c>
      <c r="S190" s="161"/>
      <c r="T190" s="163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6" t="s">
        <v>84</v>
      </c>
      <c r="AT190" s="164" t="s">
        <v>75</v>
      </c>
      <c r="AU190" s="164" t="s">
        <v>84</v>
      </c>
      <c r="AY190" s="156" t="s">
        <v>145</v>
      </c>
      <c r="BK190" s="165">
        <f>BK191</f>
        <v>0</v>
      </c>
    </row>
    <row r="191" s="2" customFormat="1" ht="16.5" customHeight="1">
      <c r="A191" s="35"/>
      <c r="B191" s="166"/>
      <c r="C191" s="167" t="s">
        <v>8</v>
      </c>
      <c r="D191" s="167" t="s">
        <v>146</v>
      </c>
      <c r="E191" s="168" t="s">
        <v>255</v>
      </c>
      <c r="F191" s="169" t="s">
        <v>256</v>
      </c>
      <c r="G191" s="170" t="s">
        <v>238</v>
      </c>
      <c r="H191" s="171">
        <v>4.9889999999999999</v>
      </c>
      <c r="I191" s="172"/>
      <c r="J191" s="173">
        <f>ROUND(I191*H191,2)</f>
        <v>0</v>
      </c>
      <c r="K191" s="169" t="s">
        <v>166</v>
      </c>
      <c r="L191" s="36"/>
      <c r="M191" s="174" t="s">
        <v>1</v>
      </c>
      <c r="N191" s="175" t="s">
        <v>41</v>
      </c>
      <c r="O191" s="74"/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8" t="s">
        <v>144</v>
      </c>
      <c r="AT191" s="178" t="s">
        <v>146</v>
      </c>
      <c r="AU191" s="178" t="s">
        <v>86</v>
      </c>
      <c r="AY191" s="16" t="s">
        <v>145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6" t="s">
        <v>84</v>
      </c>
      <c r="BK191" s="179">
        <f>ROUND(I191*H191,2)</f>
        <v>0</v>
      </c>
      <c r="BL191" s="16" t="s">
        <v>144</v>
      </c>
      <c r="BM191" s="178" t="s">
        <v>453</v>
      </c>
    </row>
    <row r="192" s="12" customFormat="1" ht="25.92" customHeight="1">
      <c r="A192" s="12"/>
      <c r="B192" s="155"/>
      <c r="C192" s="12"/>
      <c r="D192" s="156" t="s">
        <v>75</v>
      </c>
      <c r="E192" s="157" t="s">
        <v>258</v>
      </c>
      <c r="F192" s="157" t="s">
        <v>259</v>
      </c>
      <c r="G192" s="12"/>
      <c r="H192" s="12"/>
      <c r="I192" s="158"/>
      <c r="J192" s="159">
        <f>BK192</f>
        <v>0</v>
      </c>
      <c r="K192" s="12"/>
      <c r="L192" s="155"/>
      <c r="M192" s="160"/>
      <c r="N192" s="161"/>
      <c r="O192" s="161"/>
      <c r="P192" s="162">
        <f>P193+P197+P208+P216+P234</f>
        <v>0</v>
      </c>
      <c r="Q192" s="161"/>
      <c r="R192" s="162">
        <f>R193+R197+R208+R216+R234</f>
        <v>3.30924782</v>
      </c>
      <c r="S192" s="161"/>
      <c r="T192" s="163">
        <f>T193+T197+T208+T216+T234</f>
        <v>0.48191102000000002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6" t="s">
        <v>86</v>
      </c>
      <c r="AT192" s="164" t="s">
        <v>75</v>
      </c>
      <c r="AU192" s="164" t="s">
        <v>76</v>
      </c>
      <c r="AY192" s="156" t="s">
        <v>145</v>
      </c>
      <c r="BK192" s="165">
        <f>BK193+BK197+BK208+BK216+BK234</f>
        <v>0</v>
      </c>
    </row>
    <row r="193" s="12" customFormat="1" ht="22.8" customHeight="1">
      <c r="A193" s="12"/>
      <c r="B193" s="155"/>
      <c r="C193" s="12"/>
      <c r="D193" s="156" t="s">
        <v>75</v>
      </c>
      <c r="E193" s="180" t="s">
        <v>475</v>
      </c>
      <c r="F193" s="180" t="s">
        <v>476</v>
      </c>
      <c r="G193" s="12"/>
      <c r="H193" s="12"/>
      <c r="I193" s="158"/>
      <c r="J193" s="181">
        <f>BK193</f>
        <v>0</v>
      </c>
      <c r="K193" s="12"/>
      <c r="L193" s="155"/>
      <c r="M193" s="160"/>
      <c r="N193" s="161"/>
      <c r="O193" s="161"/>
      <c r="P193" s="162">
        <f>SUM(P194:P196)</f>
        <v>0</v>
      </c>
      <c r="Q193" s="161"/>
      <c r="R193" s="162">
        <f>SUM(R194:R196)</f>
        <v>1.8437265000000001</v>
      </c>
      <c r="S193" s="161"/>
      <c r="T193" s="163">
        <f>SUM(T194:T196)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6" t="s">
        <v>86</v>
      </c>
      <c r="AT193" s="164" t="s">
        <v>75</v>
      </c>
      <c r="AU193" s="164" t="s">
        <v>84</v>
      </c>
      <c r="AY193" s="156" t="s">
        <v>145</v>
      </c>
      <c r="BK193" s="165">
        <f>SUM(BK194:BK196)</f>
        <v>0</v>
      </c>
    </row>
    <row r="194" s="2" customFormat="1" ht="33" customHeight="1">
      <c r="A194" s="35"/>
      <c r="B194" s="166"/>
      <c r="C194" s="167" t="s">
        <v>262</v>
      </c>
      <c r="D194" s="167" t="s">
        <v>146</v>
      </c>
      <c r="E194" s="168" t="s">
        <v>477</v>
      </c>
      <c r="F194" s="169" t="s">
        <v>478</v>
      </c>
      <c r="G194" s="170" t="s">
        <v>189</v>
      </c>
      <c r="H194" s="171">
        <v>117.81</v>
      </c>
      <c r="I194" s="172"/>
      <c r="J194" s="173">
        <f>ROUND(I194*H194,2)</f>
        <v>0</v>
      </c>
      <c r="K194" s="169" t="s">
        <v>166</v>
      </c>
      <c r="L194" s="36"/>
      <c r="M194" s="174" t="s">
        <v>1</v>
      </c>
      <c r="N194" s="175" t="s">
        <v>41</v>
      </c>
      <c r="O194" s="74"/>
      <c r="P194" s="176">
        <f>O194*H194</f>
        <v>0</v>
      </c>
      <c r="Q194" s="176">
        <v>0.015650000000000001</v>
      </c>
      <c r="R194" s="176">
        <f>Q194*H194</f>
        <v>1.8437265000000001</v>
      </c>
      <c r="S194" s="176">
        <v>0</v>
      </c>
      <c r="T194" s="17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8" t="s">
        <v>262</v>
      </c>
      <c r="AT194" s="178" t="s">
        <v>146</v>
      </c>
      <c r="AU194" s="178" t="s">
        <v>86</v>
      </c>
      <c r="AY194" s="16" t="s">
        <v>145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6" t="s">
        <v>84</v>
      </c>
      <c r="BK194" s="179">
        <f>ROUND(I194*H194,2)</f>
        <v>0</v>
      </c>
      <c r="BL194" s="16" t="s">
        <v>262</v>
      </c>
      <c r="BM194" s="178" t="s">
        <v>668</v>
      </c>
    </row>
    <row r="195" s="13" customFormat="1">
      <c r="A195" s="13"/>
      <c r="B195" s="187"/>
      <c r="C195" s="13"/>
      <c r="D195" s="188" t="s">
        <v>197</v>
      </c>
      <c r="E195" s="189" t="s">
        <v>1</v>
      </c>
      <c r="F195" s="190" t="s">
        <v>669</v>
      </c>
      <c r="G195" s="13"/>
      <c r="H195" s="191">
        <v>117.81</v>
      </c>
      <c r="I195" s="192"/>
      <c r="J195" s="13"/>
      <c r="K195" s="13"/>
      <c r="L195" s="187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9" t="s">
        <v>197</v>
      </c>
      <c r="AU195" s="189" t="s">
        <v>86</v>
      </c>
      <c r="AV195" s="13" t="s">
        <v>86</v>
      </c>
      <c r="AW195" s="13" t="s">
        <v>32</v>
      </c>
      <c r="AX195" s="13" t="s">
        <v>76</v>
      </c>
      <c r="AY195" s="189" t="s">
        <v>145</v>
      </c>
    </row>
    <row r="196" s="2" customFormat="1" ht="24.15" customHeight="1">
      <c r="A196" s="35"/>
      <c r="B196" s="166"/>
      <c r="C196" s="167" t="s">
        <v>266</v>
      </c>
      <c r="D196" s="167" t="s">
        <v>146</v>
      </c>
      <c r="E196" s="168" t="s">
        <v>506</v>
      </c>
      <c r="F196" s="169" t="s">
        <v>507</v>
      </c>
      <c r="G196" s="170" t="s">
        <v>309</v>
      </c>
      <c r="H196" s="206"/>
      <c r="I196" s="172"/>
      <c r="J196" s="173">
        <f>ROUND(I196*H196,2)</f>
        <v>0</v>
      </c>
      <c r="K196" s="169" t="s">
        <v>166</v>
      </c>
      <c r="L196" s="36"/>
      <c r="M196" s="174" t="s">
        <v>1</v>
      </c>
      <c r="N196" s="175" t="s">
        <v>41</v>
      </c>
      <c r="O196" s="74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8" t="s">
        <v>262</v>
      </c>
      <c r="AT196" s="178" t="s">
        <v>146</v>
      </c>
      <c r="AU196" s="178" t="s">
        <v>86</v>
      </c>
      <c r="AY196" s="16" t="s">
        <v>145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6" t="s">
        <v>84</v>
      </c>
      <c r="BK196" s="179">
        <f>ROUND(I196*H196,2)</f>
        <v>0</v>
      </c>
      <c r="BL196" s="16" t="s">
        <v>262</v>
      </c>
      <c r="BM196" s="178" t="s">
        <v>508</v>
      </c>
    </row>
    <row r="197" s="12" customFormat="1" ht="22.8" customHeight="1">
      <c r="A197" s="12"/>
      <c r="B197" s="155"/>
      <c r="C197" s="12"/>
      <c r="D197" s="156" t="s">
        <v>75</v>
      </c>
      <c r="E197" s="180" t="s">
        <v>260</v>
      </c>
      <c r="F197" s="180" t="s">
        <v>261</v>
      </c>
      <c r="G197" s="12"/>
      <c r="H197" s="12"/>
      <c r="I197" s="158"/>
      <c r="J197" s="181">
        <f>BK197</f>
        <v>0</v>
      </c>
      <c r="K197" s="12"/>
      <c r="L197" s="155"/>
      <c r="M197" s="160"/>
      <c r="N197" s="161"/>
      <c r="O197" s="161"/>
      <c r="P197" s="162">
        <f>SUM(P198:P207)</f>
        <v>0</v>
      </c>
      <c r="Q197" s="161"/>
      <c r="R197" s="162">
        <f>SUM(R198:R207)</f>
        <v>0.12421</v>
      </c>
      <c r="S197" s="161"/>
      <c r="T197" s="163">
        <f>SUM(T198:T207)</f>
        <v>0.216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6" t="s">
        <v>86</v>
      </c>
      <c r="AT197" s="164" t="s">
        <v>75</v>
      </c>
      <c r="AU197" s="164" t="s">
        <v>84</v>
      </c>
      <c r="AY197" s="156" t="s">
        <v>145</v>
      </c>
      <c r="BK197" s="165">
        <f>SUM(BK198:BK207)</f>
        <v>0</v>
      </c>
    </row>
    <row r="198" s="2" customFormat="1" ht="24.15" customHeight="1">
      <c r="A198" s="35"/>
      <c r="B198" s="166"/>
      <c r="C198" s="167" t="s">
        <v>272</v>
      </c>
      <c r="D198" s="167" t="s">
        <v>146</v>
      </c>
      <c r="E198" s="168" t="s">
        <v>518</v>
      </c>
      <c r="F198" s="169" t="s">
        <v>519</v>
      </c>
      <c r="G198" s="170" t="s">
        <v>165</v>
      </c>
      <c r="H198" s="171">
        <v>3</v>
      </c>
      <c r="I198" s="172"/>
      <c r="J198" s="173">
        <f>ROUND(I198*H198,2)</f>
        <v>0</v>
      </c>
      <c r="K198" s="169" t="s">
        <v>1</v>
      </c>
      <c r="L198" s="36"/>
      <c r="M198" s="174" t="s">
        <v>1</v>
      </c>
      <c r="N198" s="175" t="s">
        <v>41</v>
      </c>
      <c r="O198" s="74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8" t="s">
        <v>262</v>
      </c>
      <c r="AT198" s="178" t="s">
        <v>146</v>
      </c>
      <c r="AU198" s="178" t="s">
        <v>86</v>
      </c>
      <c r="AY198" s="16" t="s">
        <v>145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6" t="s">
        <v>84</v>
      </c>
      <c r="BK198" s="179">
        <f>ROUND(I198*H198,2)</f>
        <v>0</v>
      </c>
      <c r="BL198" s="16" t="s">
        <v>262</v>
      </c>
      <c r="BM198" s="178" t="s">
        <v>520</v>
      </c>
    </row>
    <row r="199" s="2" customFormat="1" ht="24.15" customHeight="1">
      <c r="A199" s="35"/>
      <c r="B199" s="166"/>
      <c r="C199" s="167" t="s">
        <v>276</v>
      </c>
      <c r="D199" s="167" t="s">
        <v>146</v>
      </c>
      <c r="E199" s="168" t="s">
        <v>263</v>
      </c>
      <c r="F199" s="169" t="s">
        <v>264</v>
      </c>
      <c r="G199" s="170" t="s">
        <v>165</v>
      </c>
      <c r="H199" s="171">
        <v>3</v>
      </c>
      <c r="I199" s="172"/>
      <c r="J199" s="173">
        <f>ROUND(I199*H199,2)</f>
        <v>0</v>
      </c>
      <c r="K199" s="169" t="s">
        <v>166</v>
      </c>
      <c r="L199" s="36"/>
      <c r="M199" s="174" t="s">
        <v>1</v>
      </c>
      <c r="N199" s="175" t="s">
        <v>41</v>
      </c>
      <c r="O199" s="74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78" t="s">
        <v>262</v>
      </c>
      <c r="AT199" s="178" t="s">
        <v>146</v>
      </c>
      <c r="AU199" s="178" t="s">
        <v>86</v>
      </c>
      <c r="AY199" s="16" t="s">
        <v>145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6" t="s">
        <v>84</v>
      </c>
      <c r="BK199" s="179">
        <f>ROUND(I199*H199,2)</f>
        <v>0</v>
      </c>
      <c r="BL199" s="16" t="s">
        <v>262</v>
      </c>
      <c r="BM199" s="178" t="s">
        <v>521</v>
      </c>
    </row>
    <row r="200" s="2" customFormat="1" ht="24.15" customHeight="1">
      <c r="A200" s="35"/>
      <c r="B200" s="166"/>
      <c r="C200" s="196" t="s">
        <v>90</v>
      </c>
      <c r="D200" s="196" t="s">
        <v>267</v>
      </c>
      <c r="E200" s="197" t="s">
        <v>268</v>
      </c>
      <c r="F200" s="198" t="s">
        <v>269</v>
      </c>
      <c r="G200" s="199" t="s">
        <v>165</v>
      </c>
      <c r="H200" s="200">
        <v>2</v>
      </c>
      <c r="I200" s="201"/>
      <c r="J200" s="202">
        <f>ROUND(I200*H200,2)</f>
        <v>0</v>
      </c>
      <c r="K200" s="198" t="s">
        <v>166</v>
      </c>
      <c r="L200" s="203"/>
      <c r="M200" s="204" t="s">
        <v>1</v>
      </c>
      <c r="N200" s="205" t="s">
        <v>41</v>
      </c>
      <c r="O200" s="74"/>
      <c r="P200" s="176">
        <f>O200*H200</f>
        <v>0</v>
      </c>
      <c r="Q200" s="176">
        <v>0.0195</v>
      </c>
      <c r="R200" s="176">
        <f>Q200*H200</f>
        <v>0.039</v>
      </c>
      <c r="S200" s="176">
        <v>0</v>
      </c>
      <c r="T200" s="17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78" t="s">
        <v>270</v>
      </c>
      <c r="AT200" s="178" t="s">
        <v>267</v>
      </c>
      <c r="AU200" s="178" t="s">
        <v>86</v>
      </c>
      <c r="AY200" s="16" t="s">
        <v>145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6" t="s">
        <v>84</v>
      </c>
      <c r="BK200" s="179">
        <f>ROUND(I200*H200,2)</f>
        <v>0</v>
      </c>
      <c r="BL200" s="16" t="s">
        <v>262</v>
      </c>
      <c r="BM200" s="178" t="s">
        <v>522</v>
      </c>
    </row>
    <row r="201" s="2" customFormat="1" ht="24.15" customHeight="1">
      <c r="A201" s="35"/>
      <c r="B201" s="166"/>
      <c r="C201" s="196" t="s">
        <v>7</v>
      </c>
      <c r="D201" s="196" t="s">
        <v>267</v>
      </c>
      <c r="E201" s="197" t="s">
        <v>523</v>
      </c>
      <c r="F201" s="198" t="s">
        <v>524</v>
      </c>
      <c r="G201" s="199" t="s">
        <v>165</v>
      </c>
      <c r="H201" s="200">
        <v>1</v>
      </c>
      <c r="I201" s="201"/>
      <c r="J201" s="202">
        <f>ROUND(I201*H201,2)</f>
        <v>0</v>
      </c>
      <c r="K201" s="198" t="s">
        <v>166</v>
      </c>
      <c r="L201" s="203"/>
      <c r="M201" s="204" t="s">
        <v>1</v>
      </c>
      <c r="N201" s="205" t="s">
        <v>41</v>
      </c>
      <c r="O201" s="74"/>
      <c r="P201" s="176">
        <f>O201*H201</f>
        <v>0</v>
      </c>
      <c r="Q201" s="176">
        <v>0.016</v>
      </c>
      <c r="R201" s="176">
        <f>Q201*H201</f>
        <v>0.016</v>
      </c>
      <c r="S201" s="176">
        <v>0</v>
      </c>
      <c r="T201" s="17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78" t="s">
        <v>270</v>
      </c>
      <c r="AT201" s="178" t="s">
        <v>267</v>
      </c>
      <c r="AU201" s="178" t="s">
        <v>86</v>
      </c>
      <c r="AY201" s="16" t="s">
        <v>145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6" t="s">
        <v>84</v>
      </c>
      <c r="BK201" s="179">
        <f>ROUND(I201*H201,2)</f>
        <v>0</v>
      </c>
      <c r="BL201" s="16" t="s">
        <v>262</v>
      </c>
      <c r="BM201" s="178" t="s">
        <v>525</v>
      </c>
    </row>
    <row r="202" s="2" customFormat="1" ht="21.75" customHeight="1">
      <c r="A202" s="35"/>
      <c r="B202" s="166"/>
      <c r="C202" s="167" t="s">
        <v>286</v>
      </c>
      <c r="D202" s="167" t="s">
        <v>146</v>
      </c>
      <c r="E202" s="168" t="s">
        <v>287</v>
      </c>
      <c r="F202" s="169" t="s">
        <v>288</v>
      </c>
      <c r="G202" s="170" t="s">
        <v>165</v>
      </c>
      <c r="H202" s="171">
        <v>9</v>
      </c>
      <c r="I202" s="172"/>
      <c r="J202" s="173">
        <f>ROUND(I202*H202,2)</f>
        <v>0</v>
      </c>
      <c r="K202" s="169" t="s">
        <v>166</v>
      </c>
      <c r="L202" s="36"/>
      <c r="M202" s="174" t="s">
        <v>1</v>
      </c>
      <c r="N202" s="175" t="s">
        <v>41</v>
      </c>
      <c r="O202" s="74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78" t="s">
        <v>262</v>
      </c>
      <c r="AT202" s="178" t="s">
        <v>146</v>
      </c>
      <c r="AU202" s="178" t="s">
        <v>86</v>
      </c>
      <c r="AY202" s="16" t="s">
        <v>145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6" t="s">
        <v>84</v>
      </c>
      <c r="BK202" s="179">
        <f>ROUND(I202*H202,2)</f>
        <v>0</v>
      </c>
      <c r="BL202" s="16" t="s">
        <v>262</v>
      </c>
      <c r="BM202" s="178" t="s">
        <v>527</v>
      </c>
    </row>
    <row r="203" s="2" customFormat="1" ht="16.5" customHeight="1">
      <c r="A203" s="35"/>
      <c r="B203" s="166"/>
      <c r="C203" s="196" t="s">
        <v>290</v>
      </c>
      <c r="D203" s="196" t="s">
        <v>267</v>
      </c>
      <c r="E203" s="197" t="s">
        <v>291</v>
      </c>
      <c r="F203" s="198" t="s">
        <v>292</v>
      </c>
      <c r="G203" s="199" t="s">
        <v>165</v>
      </c>
      <c r="H203" s="200">
        <v>9</v>
      </c>
      <c r="I203" s="201"/>
      <c r="J203" s="202">
        <f>ROUND(I203*H203,2)</f>
        <v>0</v>
      </c>
      <c r="K203" s="198" t="s">
        <v>166</v>
      </c>
      <c r="L203" s="203"/>
      <c r="M203" s="204" t="s">
        <v>1</v>
      </c>
      <c r="N203" s="205" t="s">
        <v>41</v>
      </c>
      <c r="O203" s="74"/>
      <c r="P203" s="176">
        <f>O203*H203</f>
        <v>0</v>
      </c>
      <c r="Q203" s="176">
        <v>0.0022000000000000001</v>
      </c>
      <c r="R203" s="176">
        <f>Q203*H203</f>
        <v>0.019800000000000002</v>
      </c>
      <c r="S203" s="176">
        <v>0</v>
      </c>
      <c r="T203" s="17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78" t="s">
        <v>270</v>
      </c>
      <c r="AT203" s="178" t="s">
        <v>267</v>
      </c>
      <c r="AU203" s="178" t="s">
        <v>86</v>
      </c>
      <c r="AY203" s="16" t="s">
        <v>145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6" t="s">
        <v>84</v>
      </c>
      <c r="BK203" s="179">
        <f>ROUND(I203*H203,2)</f>
        <v>0</v>
      </c>
      <c r="BL203" s="16" t="s">
        <v>262</v>
      </c>
      <c r="BM203" s="178" t="s">
        <v>529</v>
      </c>
    </row>
    <row r="204" s="2" customFormat="1" ht="24.15" customHeight="1">
      <c r="A204" s="35"/>
      <c r="B204" s="166"/>
      <c r="C204" s="167" t="s">
        <v>294</v>
      </c>
      <c r="D204" s="167" t="s">
        <v>146</v>
      </c>
      <c r="E204" s="168" t="s">
        <v>295</v>
      </c>
      <c r="F204" s="169" t="s">
        <v>296</v>
      </c>
      <c r="G204" s="170" t="s">
        <v>165</v>
      </c>
      <c r="H204" s="171">
        <v>3</v>
      </c>
      <c r="I204" s="172"/>
      <c r="J204" s="173">
        <f>ROUND(I204*H204,2)</f>
        <v>0</v>
      </c>
      <c r="K204" s="169" t="s">
        <v>166</v>
      </c>
      <c r="L204" s="36"/>
      <c r="M204" s="174" t="s">
        <v>1</v>
      </c>
      <c r="N204" s="175" t="s">
        <v>41</v>
      </c>
      <c r="O204" s="74"/>
      <c r="P204" s="176">
        <f>O204*H204</f>
        <v>0</v>
      </c>
      <c r="Q204" s="176">
        <v>0.00046999999999999999</v>
      </c>
      <c r="R204" s="176">
        <f>Q204*H204</f>
        <v>0.00141</v>
      </c>
      <c r="S204" s="176">
        <v>0</v>
      </c>
      <c r="T204" s="17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78" t="s">
        <v>262</v>
      </c>
      <c r="AT204" s="178" t="s">
        <v>146</v>
      </c>
      <c r="AU204" s="178" t="s">
        <v>86</v>
      </c>
      <c r="AY204" s="16" t="s">
        <v>145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6" t="s">
        <v>84</v>
      </c>
      <c r="BK204" s="179">
        <f>ROUND(I204*H204,2)</f>
        <v>0</v>
      </c>
      <c r="BL204" s="16" t="s">
        <v>262</v>
      </c>
      <c r="BM204" s="178" t="s">
        <v>531</v>
      </c>
    </row>
    <row r="205" s="2" customFormat="1" ht="37.8" customHeight="1">
      <c r="A205" s="35"/>
      <c r="B205" s="166"/>
      <c r="C205" s="196" t="s">
        <v>298</v>
      </c>
      <c r="D205" s="196" t="s">
        <v>267</v>
      </c>
      <c r="E205" s="197" t="s">
        <v>299</v>
      </c>
      <c r="F205" s="198" t="s">
        <v>300</v>
      </c>
      <c r="G205" s="199" t="s">
        <v>165</v>
      </c>
      <c r="H205" s="200">
        <v>3</v>
      </c>
      <c r="I205" s="201"/>
      <c r="J205" s="202">
        <f>ROUND(I205*H205,2)</f>
        <v>0</v>
      </c>
      <c r="K205" s="198" t="s">
        <v>166</v>
      </c>
      <c r="L205" s="203"/>
      <c r="M205" s="204" t="s">
        <v>1</v>
      </c>
      <c r="N205" s="205" t="s">
        <v>41</v>
      </c>
      <c r="O205" s="74"/>
      <c r="P205" s="176">
        <f>O205*H205</f>
        <v>0</v>
      </c>
      <c r="Q205" s="176">
        <v>0.016</v>
      </c>
      <c r="R205" s="176">
        <f>Q205*H205</f>
        <v>0.048000000000000001</v>
      </c>
      <c r="S205" s="176">
        <v>0</v>
      </c>
      <c r="T205" s="17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8" t="s">
        <v>270</v>
      </c>
      <c r="AT205" s="178" t="s">
        <v>267</v>
      </c>
      <c r="AU205" s="178" t="s">
        <v>86</v>
      </c>
      <c r="AY205" s="16" t="s">
        <v>145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6" t="s">
        <v>84</v>
      </c>
      <c r="BK205" s="179">
        <f>ROUND(I205*H205,2)</f>
        <v>0</v>
      </c>
      <c r="BL205" s="16" t="s">
        <v>262</v>
      </c>
      <c r="BM205" s="178" t="s">
        <v>533</v>
      </c>
    </row>
    <row r="206" s="2" customFormat="1" ht="24.15" customHeight="1">
      <c r="A206" s="35"/>
      <c r="B206" s="166"/>
      <c r="C206" s="167" t="s">
        <v>302</v>
      </c>
      <c r="D206" s="167" t="s">
        <v>146</v>
      </c>
      <c r="E206" s="168" t="s">
        <v>303</v>
      </c>
      <c r="F206" s="169" t="s">
        <v>304</v>
      </c>
      <c r="G206" s="170" t="s">
        <v>165</v>
      </c>
      <c r="H206" s="171">
        <v>9</v>
      </c>
      <c r="I206" s="172"/>
      <c r="J206" s="173">
        <f>ROUND(I206*H206,2)</f>
        <v>0</v>
      </c>
      <c r="K206" s="169" t="s">
        <v>166</v>
      </c>
      <c r="L206" s="36"/>
      <c r="M206" s="174" t="s">
        <v>1</v>
      </c>
      <c r="N206" s="175" t="s">
        <v>41</v>
      </c>
      <c r="O206" s="74"/>
      <c r="P206" s="176">
        <f>O206*H206</f>
        <v>0</v>
      </c>
      <c r="Q206" s="176">
        <v>0</v>
      </c>
      <c r="R206" s="176">
        <f>Q206*H206</f>
        <v>0</v>
      </c>
      <c r="S206" s="176">
        <v>0.024</v>
      </c>
      <c r="T206" s="177">
        <f>S206*H206</f>
        <v>0.216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78" t="s">
        <v>262</v>
      </c>
      <c r="AT206" s="178" t="s">
        <v>146</v>
      </c>
      <c r="AU206" s="178" t="s">
        <v>86</v>
      </c>
      <c r="AY206" s="16" t="s">
        <v>145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6" t="s">
        <v>84</v>
      </c>
      <c r="BK206" s="179">
        <f>ROUND(I206*H206,2)</f>
        <v>0</v>
      </c>
      <c r="BL206" s="16" t="s">
        <v>262</v>
      </c>
      <c r="BM206" s="178" t="s">
        <v>535</v>
      </c>
    </row>
    <row r="207" s="2" customFormat="1" ht="24.15" customHeight="1">
      <c r="A207" s="35"/>
      <c r="B207" s="166"/>
      <c r="C207" s="167" t="s">
        <v>306</v>
      </c>
      <c r="D207" s="167" t="s">
        <v>146</v>
      </c>
      <c r="E207" s="168" t="s">
        <v>307</v>
      </c>
      <c r="F207" s="169" t="s">
        <v>308</v>
      </c>
      <c r="G207" s="170" t="s">
        <v>309</v>
      </c>
      <c r="H207" s="206"/>
      <c r="I207" s="172"/>
      <c r="J207" s="173">
        <f>ROUND(I207*H207,2)</f>
        <v>0</v>
      </c>
      <c r="K207" s="169" t="s">
        <v>166</v>
      </c>
      <c r="L207" s="36"/>
      <c r="M207" s="174" t="s">
        <v>1</v>
      </c>
      <c r="N207" s="175" t="s">
        <v>41</v>
      </c>
      <c r="O207" s="74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78" t="s">
        <v>262</v>
      </c>
      <c r="AT207" s="178" t="s">
        <v>146</v>
      </c>
      <c r="AU207" s="178" t="s">
        <v>86</v>
      </c>
      <c r="AY207" s="16" t="s">
        <v>145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6" t="s">
        <v>84</v>
      </c>
      <c r="BK207" s="179">
        <f>ROUND(I207*H207,2)</f>
        <v>0</v>
      </c>
      <c r="BL207" s="16" t="s">
        <v>262</v>
      </c>
      <c r="BM207" s="178" t="s">
        <v>537</v>
      </c>
    </row>
    <row r="208" s="12" customFormat="1" ht="22.8" customHeight="1">
      <c r="A208" s="12"/>
      <c r="B208" s="155"/>
      <c r="C208" s="12"/>
      <c r="D208" s="156" t="s">
        <v>75</v>
      </c>
      <c r="E208" s="180" t="s">
        <v>670</v>
      </c>
      <c r="F208" s="180" t="s">
        <v>671</v>
      </c>
      <c r="G208" s="12"/>
      <c r="H208" s="12"/>
      <c r="I208" s="158"/>
      <c r="J208" s="181">
        <f>BK208</f>
        <v>0</v>
      </c>
      <c r="K208" s="12"/>
      <c r="L208" s="155"/>
      <c r="M208" s="160"/>
      <c r="N208" s="161"/>
      <c r="O208" s="161"/>
      <c r="P208" s="162">
        <f>SUM(P209:P215)</f>
        <v>0</v>
      </c>
      <c r="Q208" s="161"/>
      <c r="R208" s="162">
        <f>SUM(R209:R215)</f>
        <v>0</v>
      </c>
      <c r="S208" s="161"/>
      <c r="T208" s="163">
        <f>SUM(T209:T215)</f>
        <v>0.098250000000000004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6" t="s">
        <v>86</v>
      </c>
      <c r="AT208" s="164" t="s">
        <v>75</v>
      </c>
      <c r="AU208" s="164" t="s">
        <v>84</v>
      </c>
      <c r="AY208" s="156" t="s">
        <v>145</v>
      </c>
      <c r="BK208" s="165">
        <f>SUM(BK209:BK215)</f>
        <v>0</v>
      </c>
    </row>
    <row r="209" s="2" customFormat="1" ht="24.15" customHeight="1">
      <c r="A209" s="35"/>
      <c r="B209" s="166"/>
      <c r="C209" s="167" t="s">
        <v>313</v>
      </c>
      <c r="D209" s="167" t="s">
        <v>146</v>
      </c>
      <c r="E209" s="168" t="s">
        <v>672</v>
      </c>
      <c r="F209" s="169" t="s">
        <v>673</v>
      </c>
      <c r="G209" s="170" t="s">
        <v>332</v>
      </c>
      <c r="H209" s="171">
        <v>98.25</v>
      </c>
      <c r="I209" s="172"/>
      <c r="J209" s="173">
        <f>ROUND(I209*H209,2)</f>
        <v>0</v>
      </c>
      <c r="K209" s="169" t="s">
        <v>166</v>
      </c>
      <c r="L209" s="36"/>
      <c r="M209" s="174" t="s">
        <v>1</v>
      </c>
      <c r="N209" s="175" t="s">
        <v>41</v>
      </c>
      <c r="O209" s="74"/>
      <c r="P209" s="176">
        <f>O209*H209</f>
        <v>0</v>
      </c>
      <c r="Q209" s="176">
        <v>0</v>
      </c>
      <c r="R209" s="176">
        <f>Q209*H209</f>
        <v>0</v>
      </c>
      <c r="S209" s="176">
        <v>0.001</v>
      </c>
      <c r="T209" s="177">
        <f>S209*H209</f>
        <v>0.098250000000000004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78" t="s">
        <v>262</v>
      </c>
      <c r="AT209" s="178" t="s">
        <v>146</v>
      </c>
      <c r="AU209" s="178" t="s">
        <v>86</v>
      </c>
      <c r="AY209" s="16" t="s">
        <v>145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6" t="s">
        <v>84</v>
      </c>
      <c r="BK209" s="179">
        <f>ROUND(I209*H209,2)</f>
        <v>0</v>
      </c>
      <c r="BL209" s="16" t="s">
        <v>262</v>
      </c>
      <c r="BM209" s="178" t="s">
        <v>674</v>
      </c>
    </row>
    <row r="210" s="13" customFormat="1">
      <c r="A210" s="13"/>
      <c r="B210" s="187"/>
      <c r="C210" s="13"/>
      <c r="D210" s="188" t="s">
        <v>197</v>
      </c>
      <c r="E210" s="189" t="s">
        <v>1</v>
      </c>
      <c r="F210" s="190" t="s">
        <v>675</v>
      </c>
      <c r="G210" s="13"/>
      <c r="H210" s="191">
        <v>19.460000000000001</v>
      </c>
      <c r="I210" s="192"/>
      <c r="J210" s="13"/>
      <c r="K210" s="13"/>
      <c r="L210" s="187"/>
      <c r="M210" s="193"/>
      <c r="N210" s="194"/>
      <c r="O210" s="194"/>
      <c r="P210" s="194"/>
      <c r="Q210" s="194"/>
      <c r="R210" s="194"/>
      <c r="S210" s="194"/>
      <c r="T210" s="19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9" t="s">
        <v>197</v>
      </c>
      <c r="AU210" s="189" t="s">
        <v>86</v>
      </c>
      <c r="AV210" s="13" t="s">
        <v>86</v>
      </c>
      <c r="AW210" s="13" t="s">
        <v>32</v>
      </c>
      <c r="AX210" s="13" t="s">
        <v>76</v>
      </c>
      <c r="AY210" s="189" t="s">
        <v>145</v>
      </c>
    </row>
    <row r="211" s="13" customFormat="1">
      <c r="A211" s="13"/>
      <c r="B211" s="187"/>
      <c r="C211" s="13"/>
      <c r="D211" s="188" t="s">
        <v>197</v>
      </c>
      <c r="E211" s="189" t="s">
        <v>1</v>
      </c>
      <c r="F211" s="190" t="s">
        <v>676</v>
      </c>
      <c r="G211" s="13"/>
      <c r="H211" s="191">
        <v>19.260000000000002</v>
      </c>
      <c r="I211" s="192"/>
      <c r="J211" s="13"/>
      <c r="K211" s="13"/>
      <c r="L211" s="187"/>
      <c r="M211" s="193"/>
      <c r="N211" s="194"/>
      <c r="O211" s="194"/>
      <c r="P211" s="194"/>
      <c r="Q211" s="194"/>
      <c r="R211" s="194"/>
      <c r="S211" s="194"/>
      <c r="T211" s="19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9" t="s">
        <v>197</v>
      </c>
      <c r="AU211" s="189" t="s">
        <v>86</v>
      </c>
      <c r="AV211" s="13" t="s">
        <v>86</v>
      </c>
      <c r="AW211" s="13" t="s">
        <v>32</v>
      </c>
      <c r="AX211" s="13" t="s">
        <v>76</v>
      </c>
      <c r="AY211" s="189" t="s">
        <v>145</v>
      </c>
    </row>
    <row r="212" s="13" customFormat="1">
      <c r="A212" s="13"/>
      <c r="B212" s="187"/>
      <c r="C212" s="13"/>
      <c r="D212" s="188" t="s">
        <v>197</v>
      </c>
      <c r="E212" s="189" t="s">
        <v>1</v>
      </c>
      <c r="F212" s="190" t="s">
        <v>677</v>
      </c>
      <c r="G212" s="13"/>
      <c r="H212" s="191">
        <v>15.060000000000001</v>
      </c>
      <c r="I212" s="192"/>
      <c r="J212" s="13"/>
      <c r="K212" s="13"/>
      <c r="L212" s="187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197</v>
      </c>
      <c r="AU212" s="189" t="s">
        <v>86</v>
      </c>
      <c r="AV212" s="13" t="s">
        <v>86</v>
      </c>
      <c r="AW212" s="13" t="s">
        <v>32</v>
      </c>
      <c r="AX212" s="13" t="s">
        <v>76</v>
      </c>
      <c r="AY212" s="189" t="s">
        <v>145</v>
      </c>
    </row>
    <row r="213" s="13" customFormat="1">
      <c r="A213" s="13"/>
      <c r="B213" s="187"/>
      <c r="C213" s="13"/>
      <c r="D213" s="188" t="s">
        <v>197</v>
      </c>
      <c r="E213" s="189" t="s">
        <v>1</v>
      </c>
      <c r="F213" s="190" t="s">
        <v>678</v>
      </c>
      <c r="G213" s="13"/>
      <c r="H213" s="191">
        <v>19.469999999999999</v>
      </c>
      <c r="I213" s="192"/>
      <c r="J213" s="13"/>
      <c r="K213" s="13"/>
      <c r="L213" s="187"/>
      <c r="M213" s="193"/>
      <c r="N213" s="194"/>
      <c r="O213" s="194"/>
      <c r="P213" s="194"/>
      <c r="Q213" s="194"/>
      <c r="R213" s="194"/>
      <c r="S213" s="194"/>
      <c r="T213" s="19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9" t="s">
        <v>197</v>
      </c>
      <c r="AU213" s="189" t="s">
        <v>86</v>
      </c>
      <c r="AV213" s="13" t="s">
        <v>86</v>
      </c>
      <c r="AW213" s="13" t="s">
        <v>32</v>
      </c>
      <c r="AX213" s="13" t="s">
        <v>76</v>
      </c>
      <c r="AY213" s="189" t="s">
        <v>145</v>
      </c>
    </row>
    <row r="214" s="13" customFormat="1">
      <c r="A214" s="13"/>
      <c r="B214" s="187"/>
      <c r="C214" s="13"/>
      <c r="D214" s="188" t="s">
        <v>197</v>
      </c>
      <c r="E214" s="189" t="s">
        <v>1</v>
      </c>
      <c r="F214" s="190" t="s">
        <v>679</v>
      </c>
      <c r="G214" s="13"/>
      <c r="H214" s="191">
        <v>16.899999999999999</v>
      </c>
      <c r="I214" s="192"/>
      <c r="J214" s="13"/>
      <c r="K214" s="13"/>
      <c r="L214" s="187"/>
      <c r="M214" s="193"/>
      <c r="N214" s="194"/>
      <c r="O214" s="194"/>
      <c r="P214" s="194"/>
      <c r="Q214" s="194"/>
      <c r="R214" s="194"/>
      <c r="S214" s="194"/>
      <c r="T214" s="19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9" t="s">
        <v>197</v>
      </c>
      <c r="AU214" s="189" t="s">
        <v>86</v>
      </c>
      <c r="AV214" s="13" t="s">
        <v>86</v>
      </c>
      <c r="AW214" s="13" t="s">
        <v>32</v>
      </c>
      <c r="AX214" s="13" t="s">
        <v>76</v>
      </c>
      <c r="AY214" s="189" t="s">
        <v>145</v>
      </c>
    </row>
    <row r="215" s="13" customFormat="1">
      <c r="A215" s="13"/>
      <c r="B215" s="187"/>
      <c r="C215" s="13"/>
      <c r="D215" s="188" t="s">
        <v>197</v>
      </c>
      <c r="E215" s="189" t="s">
        <v>1</v>
      </c>
      <c r="F215" s="190" t="s">
        <v>680</v>
      </c>
      <c r="G215" s="13"/>
      <c r="H215" s="191">
        <v>8.0999999999999996</v>
      </c>
      <c r="I215" s="192"/>
      <c r="J215" s="13"/>
      <c r="K215" s="13"/>
      <c r="L215" s="187"/>
      <c r="M215" s="193"/>
      <c r="N215" s="194"/>
      <c r="O215" s="194"/>
      <c r="P215" s="194"/>
      <c r="Q215" s="194"/>
      <c r="R215" s="194"/>
      <c r="S215" s="194"/>
      <c r="T215" s="19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9" t="s">
        <v>197</v>
      </c>
      <c r="AU215" s="189" t="s">
        <v>86</v>
      </c>
      <c r="AV215" s="13" t="s">
        <v>86</v>
      </c>
      <c r="AW215" s="13" t="s">
        <v>32</v>
      </c>
      <c r="AX215" s="13" t="s">
        <v>76</v>
      </c>
      <c r="AY215" s="189" t="s">
        <v>145</v>
      </c>
    </row>
    <row r="216" s="12" customFormat="1" ht="22.8" customHeight="1">
      <c r="A216" s="12"/>
      <c r="B216" s="155"/>
      <c r="C216" s="12"/>
      <c r="D216" s="156" t="s">
        <v>75</v>
      </c>
      <c r="E216" s="180" t="s">
        <v>564</v>
      </c>
      <c r="F216" s="180" t="s">
        <v>565</v>
      </c>
      <c r="G216" s="12"/>
      <c r="H216" s="12"/>
      <c r="I216" s="158"/>
      <c r="J216" s="181">
        <f>BK216</f>
        <v>0</v>
      </c>
      <c r="K216" s="12"/>
      <c r="L216" s="155"/>
      <c r="M216" s="160"/>
      <c r="N216" s="161"/>
      <c r="O216" s="161"/>
      <c r="P216" s="162">
        <f>SUM(P217:P233)</f>
        <v>0</v>
      </c>
      <c r="Q216" s="161"/>
      <c r="R216" s="162">
        <f>SUM(R217:R233)</f>
        <v>0.51767604</v>
      </c>
      <c r="S216" s="161"/>
      <c r="T216" s="163">
        <f>SUM(T217:T233)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56" t="s">
        <v>86</v>
      </c>
      <c r="AT216" s="164" t="s">
        <v>75</v>
      </c>
      <c r="AU216" s="164" t="s">
        <v>84</v>
      </c>
      <c r="AY216" s="156" t="s">
        <v>145</v>
      </c>
      <c r="BK216" s="165">
        <f>SUM(BK217:BK233)</f>
        <v>0</v>
      </c>
    </row>
    <row r="217" s="2" customFormat="1" ht="16.5" customHeight="1">
      <c r="A217" s="35"/>
      <c r="B217" s="166"/>
      <c r="C217" s="167" t="s">
        <v>318</v>
      </c>
      <c r="D217" s="167" t="s">
        <v>146</v>
      </c>
      <c r="E217" s="168" t="s">
        <v>567</v>
      </c>
      <c r="F217" s="169" t="s">
        <v>568</v>
      </c>
      <c r="G217" s="170" t="s">
        <v>189</v>
      </c>
      <c r="H217" s="171">
        <v>117.81</v>
      </c>
      <c r="I217" s="172"/>
      <c r="J217" s="173">
        <f>ROUND(I217*H217,2)</f>
        <v>0</v>
      </c>
      <c r="K217" s="169" t="s">
        <v>166</v>
      </c>
      <c r="L217" s="36"/>
      <c r="M217" s="174" t="s">
        <v>1</v>
      </c>
      <c r="N217" s="175" t="s">
        <v>41</v>
      </c>
      <c r="O217" s="74"/>
      <c r="P217" s="176">
        <f>O217*H217</f>
        <v>0</v>
      </c>
      <c r="Q217" s="176">
        <v>0.00010000000000000001</v>
      </c>
      <c r="R217" s="176">
        <f>Q217*H217</f>
        <v>0.011781000000000002</v>
      </c>
      <c r="S217" s="176">
        <v>0</v>
      </c>
      <c r="T217" s="17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78" t="s">
        <v>262</v>
      </c>
      <c r="AT217" s="178" t="s">
        <v>146</v>
      </c>
      <c r="AU217" s="178" t="s">
        <v>86</v>
      </c>
      <c r="AY217" s="16" t="s">
        <v>145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16" t="s">
        <v>84</v>
      </c>
      <c r="BK217" s="179">
        <f>ROUND(I217*H217,2)</f>
        <v>0</v>
      </c>
      <c r="BL217" s="16" t="s">
        <v>262</v>
      </c>
      <c r="BM217" s="178" t="s">
        <v>681</v>
      </c>
    </row>
    <row r="218" s="13" customFormat="1">
      <c r="A218" s="13"/>
      <c r="B218" s="187"/>
      <c r="C218" s="13"/>
      <c r="D218" s="188" t="s">
        <v>197</v>
      </c>
      <c r="E218" s="189" t="s">
        <v>1</v>
      </c>
      <c r="F218" s="190" t="s">
        <v>669</v>
      </c>
      <c r="G218" s="13"/>
      <c r="H218" s="191">
        <v>117.81</v>
      </c>
      <c r="I218" s="192"/>
      <c r="J218" s="13"/>
      <c r="K218" s="13"/>
      <c r="L218" s="187"/>
      <c r="M218" s="193"/>
      <c r="N218" s="194"/>
      <c r="O218" s="194"/>
      <c r="P218" s="194"/>
      <c r="Q218" s="194"/>
      <c r="R218" s="194"/>
      <c r="S218" s="194"/>
      <c r="T218" s="19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9" t="s">
        <v>197</v>
      </c>
      <c r="AU218" s="189" t="s">
        <v>86</v>
      </c>
      <c r="AV218" s="13" t="s">
        <v>86</v>
      </c>
      <c r="AW218" s="13" t="s">
        <v>32</v>
      </c>
      <c r="AX218" s="13" t="s">
        <v>76</v>
      </c>
      <c r="AY218" s="189" t="s">
        <v>145</v>
      </c>
    </row>
    <row r="219" s="2" customFormat="1" ht="16.5" customHeight="1">
      <c r="A219" s="35"/>
      <c r="B219" s="166"/>
      <c r="C219" s="196" t="s">
        <v>93</v>
      </c>
      <c r="D219" s="196" t="s">
        <v>267</v>
      </c>
      <c r="E219" s="197" t="s">
        <v>571</v>
      </c>
      <c r="F219" s="198" t="s">
        <v>572</v>
      </c>
      <c r="G219" s="199" t="s">
        <v>189</v>
      </c>
      <c r="H219" s="200">
        <v>129.59100000000001</v>
      </c>
      <c r="I219" s="201"/>
      <c r="J219" s="202">
        <f>ROUND(I219*H219,2)</f>
        <v>0</v>
      </c>
      <c r="K219" s="198" t="s">
        <v>166</v>
      </c>
      <c r="L219" s="203"/>
      <c r="M219" s="204" t="s">
        <v>1</v>
      </c>
      <c r="N219" s="205" t="s">
        <v>41</v>
      </c>
      <c r="O219" s="74"/>
      <c r="P219" s="176">
        <f>O219*H219</f>
        <v>0</v>
      </c>
      <c r="Q219" s="176">
        <v>0.00080000000000000004</v>
      </c>
      <c r="R219" s="176">
        <f>Q219*H219</f>
        <v>0.10367280000000001</v>
      </c>
      <c r="S219" s="176">
        <v>0</v>
      </c>
      <c r="T219" s="17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78" t="s">
        <v>270</v>
      </c>
      <c r="AT219" s="178" t="s">
        <v>267</v>
      </c>
      <c r="AU219" s="178" t="s">
        <v>86</v>
      </c>
      <c r="AY219" s="16" t="s">
        <v>145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6" t="s">
        <v>84</v>
      </c>
      <c r="BK219" s="179">
        <f>ROUND(I219*H219,2)</f>
        <v>0</v>
      </c>
      <c r="BL219" s="16" t="s">
        <v>262</v>
      </c>
      <c r="BM219" s="178" t="s">
        <v>682</v>
      </c>
    </row>
    <row r="220" s="13" customFormat="1">
      <c r="A220" s="13"/>
      <c r="B220" s="187"/>
      <c r="C220" s="13"/>
      <c r="D220" s="188" t="s">
        <v>197</v>
      </c>
      <c r="E220" s="13"/>
      <c r="F220" s="190" t="s">
        <v>683</v>
      </c>
      <c r="G220" s="13"/>
      <c r="H220" s="191">
        <v>129.59100000000001</v>
      </c>
      <c r="I220" s="192"/>
      <c r="J220" s="13"/>
      <c r="K220" s="13"/>
      <c r="L220" s="187"/>
      <c r="M220" s="193"/>
      <c r="N220" s="194"/>
      <c r="O220" s="194"/>
      <c r="P220" s="194"/>
      <c r="Q220" s="194"/>
      <c r="R220" s="194"/>
      <c r="S220" s="194"/>
      <c r="T220" s="19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9" t="s">
        <v>197</v>
      </c>
      <c r="AU220" s="189" t="s">
        <v>86</v>
      </c>
      <c r="AV220" s="13" t="s">
        <v>86</v>
      </c>
      <c r="AW220" s="13" t="s">
        <v>3</v>
      </c>
      <c r="AX220" s="13" t="s">
        <v>84</v>
      </c>
      <c r="AY220" s="189" t="s">
        <v>145</v>
      </c>
    </row>
    <row r="221" s="2" customFormat="1" ht="16.5" customHeight="1">
      <c r="A221" s="35"/>
      <c r="B221" s="166"/>
      <c r="C221" s="167" t="s">
        <v>326</v>
      </c>
      <c r="D221" s="167" t="s">
        <v>146</v>
      </c>
      <c r="E221" s="168" t="s">
        <v>580</v>
      </c>
      <c r="F221" s="169" t="s">
        <v>581</v>
      </c>
      <c r="G221" s="170" t="s">
        <v>189</v>
      </c>
      <c r="H221" s="171">
        <v>117.81</v>
      </c>
      <c r="I221" s="172"/>
      <c r="J221" s="173">
        <f>ROUND(I221*H221,2)</f>
        <v>0</v>
      </c>
      <c r="K221" s="169" t="s">
        <v>166</v>
      </c>
      <c r="L221" s="36"/>
      <c r="M221" s="174" t="s">
        <v>1</v>
      </c>
      <c r="N221" s="175" t="s">
        <v>41</v>
      </c>
      <c r="O221" s="74"/>
      <c r="P221" s="176">
        <f>O221*H221</f>
        <v>0</v>
      </c>
      <c r="Q221" s="176">
        <v>0.00029999999999999997</v>
      </c>
      <c r="R221" s="176">
        <f>Q221*H221</f>
        <v>0.035342999999999999</v>
      </c>
      <c r="S221" s="176">
        <v>0</v>
      </c>
      <c r="T221" s="17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78" t="s">
        <v>262</v>
      </c>
      <c r="AT221" s="178" t="s">
        <v>146</v>
      </c>
      <c r="AU221" s="178" t="s">
        <v>86</v>
      </c>
      <c r="AY221" s="16" t="s">
        <v>145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16" t="s">
        <v>84</v>
      </c>
      <c r="BK221" s="179">
        <f>ROUND(I221*H221,2)</f>
        <v>0</v>
      </c>
      <c r="BL221" s="16" t="s">
        <v>262</v>
      </c>
      <c r="BM221" s="178" t="s">
        <v>582</v>
      </c>
    </row>
    <row r="222" s="2" customFormat="1" ht="16.5" customHeight="1">
      <c r="A222" s="35"/>
      <c r="B222" s="166"/>
      <c r="C222" s="196" t="s">
        <v>270</v>
      </c>
      <c r="D222" s="196" t="s">
        <v>267</v>
      </c>
      <c r="E222" s="197" t="s">
        <v>584</v>
      </c>
      <c r="F222" s="198" t="s">
        <v>585</v>
      </c>
      <c r="G222" s="199" t="s">
        <v>189</v>
      </c>
      <c r="H222" s="200">
        <v>129.59100000000001</v>
      </c>
      <c r="I222" s="201"/>
      <c r="J222" s="202">
        <f>ROUND(I222*H222,2)</f>
        <v>0</v>
      </c>
      <c r="K222" s="198" t="s">
        <v>166</v>
      </c>
      <c r="L222" s="203"/>
      <c r="M222" s="204" t="s">
        <v>1</v>
      </c>
      <c r="N222" s="205" t="s">
        <v>41</v>
      </c>
      <c r="O222" s="74"/>
      <c r="P222" s="176">
        <f>O222*H222</f>
        <v>0</v>
      </c>
      <c r="Q222" s="176">
        <v>0.00264</v>
      </c>
      <c r="R222" s="176">
        <f>Q222*H222</f>
        <v>0.34212024000000002</v>
      </c>
      <c r="S222" s="176">
        <v>0</v>
      </c>
      <c r="T222" s="17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78" t="s">
        <v>270</v>
      </c>
      <c r="AT222" s="178" t="s">
        <v>267</v>
      </c>
      <c r="AU222" s="178" t="s">
        <v>86</v>
      </c>
      <c r="AY222" s="16" t="s">
        <v>145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6" t="s">
        <v>84</v>
      </c>
      <c r="BK222" s="179">
        <f>ROUND(I222*H222,2)</f>
        <v>0</v>
      </c>
      <c r="BL222" s="16" t="s">
        <v>262</v>
      </c>
      <c r="BM222" s="178" t="s">
        <v>586</v>
      </c>
    </row>
    <row r="223" s="13" customFormat="1">
      <c r="A223" s="13"/>
      <c r="B223" s="187"/>
      <c r="C223" s="13"/>
      <c r="D223" s="188" t="s">
        <v>197</v>
      </c>
      <c r="E223" s="13"/>
      <c r="F223" s="190" t="s">
        <v>683</v>
      </c>
      <c r="G223" s="13"/>
      <c r="H223" s="191">
        <v>129.59100000000001</v>
      </c>
      <c r="I223" s="192"/>
      <c r="J223" s="13"/>
      <c r="K223" s="13"/>
      <c r="L223" s="187"/>
      <c r="M223" s="193"/>
      <c r="N223" s="194"/>
      <c r="O223" s="194"/>
      <c r="P223" s="194"/>
      <c r="Q223" s="194"/>
      <c r="R223" s="194"/>
      <c r="S223" s="194"/>
      <c r="T223" s="19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9" t="s">
        <v>197</v>
      </c>
      <c r="AU223" s="189" t="s">
        <v>86</v>
      </c>
      <c r="AV223" s="13" t="s">
        <v>86</v>
      </c>
      <c r="AW223" s="13" t="s">
        <v>3</v>
      </c>
      <c r="AX223" s="13" t="s">
        <v>84</v>
      </c>
      <c r="AY223" s="189" t="s">
        <v>145</v>
      </c>
    </row>
    <row r="224" s="2" customFormat="1" ht="16.5" customHeight="1">
      <c r="A224" s="35"/>
      <c r="B224" s="166"/>
      <c r="C224" s="167" t="s">
        <v>335</v>
      </c>
      <c r="D224" s="167" t="s">
        <v>146</v>
      </c>
      <c r="E224" s="168" t="s">
        <v>594</v>
      </c>
      <c r="F224" s="169" t="s">
        <v>595</v>
      </c>
      <c r="G224" s="170" t="s">
        <v>332</v>
      </c>
      <c r="H224" s="171">
        <v>98.25</v>
      </c>
      <c r="I224" s="172"/>
      <c r="J224" s="173">
        <f>ROUND(I224*H224,2)</f>
        <v>0</v>
      </c>
      <c r="K224" s="169" t="s">
        <v>166</v>
      </c>
      <c r="L224" s="36"/>
      <c r="M224" s="174" t="s">
        <v>1</v>
      </c>
      <c r="N224" s="175" t="s">
        <v>41</v>
      </c>
      <c r="O224" s="74"/>
      <c r="P224" s="176">
        <f>O224*H224</f>
        <v>0</v>
      </c>
      <c r="Q224" s="176">
        <v>1.0000000000000001E-05</v>
      </c>
      <c r="R224" s="176">
        <f>Q224*H224</f>
        <v>0.00098250000000000008</v>
      </c>
      <c r="S224" s="176">
        <v>0</v>
      </c>
      <c r="T224" s="17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78" t="s">
        <v>262</v>
      </c>
      <c r="AT224" s="178" t="s">
        <v>146</v>
      </c>
      <c r="AU224" s="178" t="s">
        <v>86</v>
      </c>
      <c r="AY224" s="16" t="s">
        <v>145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6" t="s">
        <v>84</v>
      </c>
      <c r="BK224" s="179">
        <f>ROUND(I224*H224,2)</f>
        <v>0</v>
      </c>
      <c r="BL224" s="16" t="s">
        <v>262</v>
      </c>
      <c r="BM224" s="178" t="s">
        <v>596</v>
      </c>
    </row>
    <row r="225" s="13" customFormat="1">
      <c r="A225" s="13"/>
      <c r="B225" s="187"/>
      <c r="C225" s="13"/>
      <c r="D225" s="188" t="s">
        <v>197</v>
      </c>
      <c r="E225" s="189" t="s">
        <v>1</v>
      </c>
      <c r="F225" s="190" t="s">
        <v>675</v>
      </c>
      <c r="G225" s="13"/>
      <c r="H225" s="191">
        <v>19.460000000000001</v>
      </c>
      <c r="I225" s="192"/>
      <c r="J225" s="13"/>
      <c r="K225" s="13"/>
      <c r="L225" s="187"/>
      <c r="M225" s="193"/>
      <c r="N225" s="194"/>
      <c r="O225" s="194"/>
      <c r="P225" s="194"/>
      <c r="Q225" s="194"/>
      <c r="R225" s="194"/>
      <c r="S225" s="194"/>
      <c r="T225" s="19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9" t="s">
        <v>197</v>
      </c>
      <c r="AU225" s="189" t="s">
        <v>86</v>
      </c>
      <c r="AV225" s="13" t="s">
        <v>86</v>
      </c>
      <c r="AW225" s="13" t="s">
        <v>32</v>
      </c>
      <c r="AX225" s="13" t="s">
        <v>76</v>
      </c>
      <c r="AY225" s="189" t="s">
        <v>145</v>
      </c>
    </row>
    <row r="226" s="13" customFormat="1">
      <c r="A226" s="13"/>
      <c r="B226" s="187"/>
      <c r="C226" s="13"/>
      <c r="D226" s="188" t="s">
        <v>197</v>
      </c>
      <c r="E226" s="189" t="s">
        <v>1</v>
      </c>
      <c r="F226" s="190" t="s">
        <v>676</v>
      </c>
      <c r="G226" s="13"/>
      <c r="H226" s="191">
        <v>19.260000000000002</v>
      </c>
      <c r="I226" s="192"/>
      <c r="J226" s="13"/>
      <c r="K226" s="13"/>
      <c r="L226" s="187"/>
      <c r="M226" s="193"/>
      <c r="N226" s="194"/>
      <c r="O226" s="194"/>
      <c r="P226" s="194"/>
      <c r="Q226" s="194"/>
      <c r="R226" s="194"/>
      <c r="S226" s="194"/>
      <c r="T226" s="19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9" t="s">
        <v>197</v>
      </c>
      <c r="AU226" s="189" t="s">
        <v>86</v>
      </c>
      <c r="AV226" s="13" t="s">
        <v>86</v>
      </c>
      <c r="AW226" s="13" t="s">
        <v>32</v>
      </c>
      <c r="AX226" s="13" t="s">
        <v>76</v>
      </c>
      <c r="AY226" s="189" t="s">
        <v>145</v>
      </c>
    </row>
    <row r="227" s="13" customFormat="1">
      <c r="A227" s="13"/>
      <c r="B227" s="187"/>
      <c r="C227" s="13"/>
      <c r="D227" s="188" t="s">
        <v>197</v>
      </c>
      <c r="E227" s="189" t="s">
        <v>1</v>
      </c>
      <c r="F227" s="190" t="s">
        <v>677</v>
      </c>
      <c r="G227" s="13"/>
      <c r="H227" s="191">
        <v>15.060000000000001</v>
      </c>
      <c r="I227" s="192"/>
      <c r="J227" s="13"/>
      <c r="K227" s="13"/>
      <c r="L227" s="187"/>
      <c r="M227" s="193"/>
      <c r="N227" s="194"/>
      <c r="O227" s="194"/>
      <c r="P227" s="194"/>
      <c r="Q227" s="194"/>
      <c r="R227" s="194"/>
      <c r="S227" s="194"/>
      <c r="T227" s="19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9" t="s">
        <v>197</v>
      </c>
      <c r="AU227" s="189" t="s">
        <v>86</v>
      </c>
      <c r="AV227" s="13" t="s">
        <v>86</v>
      </c>
      <c r="AW227" s="13" t="s">
        <v>32</v>
      </c>
      <c r="AX227" s="13" t="s">
        <v>76</v>
      </c>
      <c r="AY227" s="189" t="s">
        <v>145</v>
      </c>
    </row>
    <row r="228" s="13" customFormat="1">
      <c r="A228" s="13"/>
      <c r="B228" s="187"/>
      <c r="C228" s="13"/>
      <c r="D228" s="188" t="s">
        <v>197</v>
      </c>
      <c r="E228" s="189" t="s">
        <v>1</v>
      </c>
      <c r="F228" s="190" t="s">
        <v>678</v>
      </c>
      <c r="G228" s="13"/>
      <c r="H228" s="191">
        <v>19.469999999999999</v>
      </c>
      <c r="I228" s="192"/>
      <c r="J228" s="13"/>
      <c r="K228" s="13"/>
      <c r="L228" s="187"/>
      <c r="M228" s="193"/>
      <c r="N228" s="194"/>
      <c r="O228" s="194"/>
      <c r="P228" s="194"/>
      <c r="Q228" s="194"/>
      <c r="R228" s="194"/>
      <c r="S228" s="194"/>
      <c r="T228" s="19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9" t="s">
        <v>197</v>
      </c>
      <c r="AU228" s="189" t="s">
        <v>86</v>
      </c>
      <c r="AV228" s="13" t="s">
        <v>86</v>
      </c>
      <c r="AW228" s="13" t="s">
        <v>32</v>
      </c>
      <c r="AX228" s="13" t="s">
        <v>76</v>
      </c>
      <c r="AY228" s="189" t="s">
        <v>145</v>
      </c>
    </row>
    <row r="229" s="13" customFormat="1">
      <c r="A229" s="13"/>
      <c r="B229" s="187"/>
      <c r="C229" s="13"/>
      <c r="D229" s="188" t="s">
        <v>197</v>
      </c>
      <c r="E229" s="189" t="s">
        <v>1</v>
      </c>
      <c r="F229" s="190" t="s">
        <v>679</v>
      </c>
      <c r="G229" s="13"/>
      <c r="H229" s="191">
        <v>16.899999999999999</v>
      </c>
      <c r="I229" s="192"/>
      <c r="J229" s="13"/>
      <c r="K229" s="13"/>
      <c r="L229" s="187"/>
      <c r="M229" s="193"/>
      <c r="N229" s="194"/>
      <c r="O229" s="194"/>
      <c r="P229" s="194"/>
      <c r="Q229" s="194"/>
      <c r="R229" s="194"/>
      <c r="S229" s="194"/>
      <c r="T229" s="19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9" t="s">
        <v>197</v>
      </c>
      <c r="AU229" s="189" t="s">
        <v>86</v>
      </c>
      <c r="AV229" s="13" t="s">
        <v>86</v>
      </c>
      <c r="AW229" s="13" t="s">
        <v>32</v>
      </c>
      <c r="AX229" s="13" t="s">
        <v>76</v>
      </c>
      <c r="AY229" s="189" t="s">
        <v>145</v>
      </c>
    </row>
    <row r="230" s="13" customFormat="1">
      <c r="A230" s="13"/>
      <c r="B230" s="187"/>
      <c r="C230" s="13"/>
      <c r="D230" s="188" t="s">
        <v>197</v>
      </c>
      <c r="E230" s="189" t="s">
        <v>1</v>
      </c>
      <c r="F230" s="190" t="s">
        <v>680</v>
      </c>
      <c r="G230" s="13"/>
      <c r="H230" s="191">
        <v>8.0999999999999996</v>
      </c>
      <c r="I230" s="192"/>
      <c r="J230" s="13"/>
      <c r="K230" s="13"/>
      <c r="L230" s="187"/>
      <c r="M230" s="193"/>
      <c r="N230" s="194"/>
      <c r="O230" s="194"/>
      <c r="P230" s="194"/>
      <c r="Q230" s="194"/>
      <c r="R230" s="194"/>
      <c r="S230" s="194"/>
      <c r="T230" s="19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9" t="s">
        <v>197</v>
      </c>
      <c r="AU230" s="189" t="s">
        <v>86</v>
      </c>
      <c r="AV230" s="13" t="s">
        <v>86</v>
      </c>
      <c r="AW230" s="13" t="s">
        <v>32</v>
      </c>
      <c r="AX230" s="13" t="s">
        <v>76</v>
      </c>
      <c r="AY230" s="189" t="s">
        <v>145</v>
      </c>
    </row>
    <row r="231" s="2" customFormat="1" ht="16.5" customHeight="1">
      <c r="A231" s="35"/>
      <c r="B231" s="166"/>
      <c r="C231" s="196" t="s">
        <v>340</v>
      </c>
      <c r="D231" s="196" t="s">
        <v>267</v>
      </c>
      <c r="E231" s="197" t="s">
        <v>597</v>
      </c>
      <c r="F231" s="198" t="s">
        <v>598</v>
      </c>
      <c r="G231" s="199" t="s">
        <v>332</v>
      </c>
      <c r="H231" s="200">
        <v>108.075</v>
      </c>
      <c r="I231" s="201"/>
      <c r="J231" s="202">
        <f>ROUND(I231*H231,2)</f>
        <v>0</v>
      </c>
      <c r="K231" s="198" t="s">
        <v>166</v>
      </c>
      <c r="L231" s="203"/>
      <c r="M231" s="204" t="s">
        <v>1</v>
      </c>
      <c r="N231" s="205" t="s">
        <v>41</v>
      </c>
      <c r="O231" s="74"/>
      <c r="P231" s="176">
        <f>O231*H231</f>
        <v>0</v>
      </c>
      <c r="Q231" s="176">
        <v>0.00022000000000000001</v>
      </c>
      <c r="R231" s="176">
        <f>Q231*H231</f>
        <v>0.023776500000000002</v>
      </c>
      <c r="S231" s="176">
        <v>0</v>
      </c>
      <c r="T231" s="17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78" t="s">
        <v>270</v>
      </c>
      <c r="AT231" s="178" t="s">
        <v>267</v>
      </c>
      <c r="AU231" s="178" t="s">
        <v>86</v>
      </c>
      <c r="AY231" s="16" t="s">
        <v>145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6" t="s">
        <v>84</v>
      </c>
      <c r="BK231" s="179">
        <f>ROUND(I231*H231,2)</f>
        <v>0</v>
      </c>
      <c r="BL231" s="16" t="s">
        <v>262</v>
      </c>
      <c r="BM231" s="178" t="s">
        <v>599</v>
      </c>
    </row>
    <row r="232" s="13" customFormat="1">
      <c r="A232" s="13"/>
      <c r="B232" s="187"/>
      <c r="C232" s="13"/>
      <c r="D232" s="188" t="s">
        <v>197</v>
      </c>
      <c r="E232" s="13"/>
      <c r="F232" s="190" t="s">
        <v>684</v>
      </c>
      <c r="G232" s="13"/>
      <c r="H232" s="191">
        <v>108.075</v>
      </c>
      <c r="I232" s="192"/>
      <c r="J232" s="13"/>
      <c r="K232" s="13"/>
      <c r="L232" s="187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9" t="s">
        <v>197</v>
      </c>
      <c r="AU232" s="189" t="s">
        <v>86</v>
      </c>
      <c r="AV232" s="13" t="s">
        <v>86</v>
      </c>
      <c r="AW232" s="13" t="s">
        <v>3</v>
      </c>
      <c r="AX232" s="13" t="s">
        <v>84</v>
      </c>
      <c r="AY232" s="189" t="s">
        <v>145</v>
      </c>
    </row>
    <row r="233" s="2" customFormat="1" ht="24.15" customHeight="1">
      <c r="A233" s="35"/>
      <c r="B233" s="166"/>
      <c r="C233" s="167" t="s">
        <v>346</v>
      </c>
      <c r="D233" s="167" t="s">
        <v>146</v>
      </c>
      <c r="E233" s="168" t="s">
        <v>602</v>
      </c>
      <c r="F233" s="169" t="s">
        <v>603</v>
      </c>
      <c r="G233" s="170" t="s">
        <v>309</v>
      </c>
      <c r="H233" s="206"/>
      <c r="I233" s="172"/>
      <c r="J233" s="173">
        <f>ROUND(I233*H233,2)</f>
        <v>0</v>
      </c>
      <c r="K233" s="169" t="s">
        <v>166</v>
      </c>
      <c r="L233" s="36"/>
      <c r="M233" s="174" t="s">
        <v>1</v>
      </c>
      <c r="N233" s="175" t="s">
        <v>41</v>
      </c>
      <c r="O233" s="74"/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78" t="s">
        <v>262</v>
      </c>
      <c r="AT233" s="178" t="s">
        <v>146</v>
      </c>
      <c r="AU233" s="178" t="s">
        <v>86</v>
      </c>
      <c r="AY233" s="16" t="s">
        <v>145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6" t="s">
        <v>84</v>
      </c>
      <c r="BK233" s="179">
        <f>ROUND(I233*H233,2)</f>
        <v>0</v>
      </c>
      <c r="BL233" s="16" t="s">
        <v>262</v>
      </c>
      <c r="BM233" s="178" t="s">
        <v>604</v>
      </c>
    </row>
    <row r="234" s="12" customFormat="1" ht="22.8" customHeight="1">
      <c r="A234" s="12"/>
      <c r="B234" s="155"/>
      <c r="C234" s="12"/>
      <c r="D234" s="156" t="s">
        <v>75</v>
      </c>
      <c r="E234" s="180" t="s">
        <v>344</v>
      </c>
      <c r="F234" s="180" t="s">
        <v>345</v>
      </c>
      <c r="G234" s="12"/>
      <c r="H234" s="12"/>
      <c r="I234" s="158"/>
      <c r="J234" s="181">
        <f>BK234</f>
        <v>0</v>
      </c>
      <c r="K234" s="12"/>
      <c r="L234" s="155"/>
      <c r="M234" s="160"/>
      <c r="N234" s="161"/>
      <c r="O234" s="161"/>
      <c r="P234" s="162">
        <f>SUM(P235:P267)</f>
        <v>0</v>
      </c>
      <c r="Q234" s="161"/>
      <c r="R234" s="162">
        <f>SUM(R235:R267)</f>
        <v>0.82363528000000008</v>
      </c>
      <c r="S234" s="161"/>
      <c r="T234" s="163">
        <f>SUM(T235:T267)</f>
        <v>0.16766101999999999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56" t="s">
        <v>86</v>
      </c>
      <c r="AT234" s="164" t="s">
        <v>75</v>
      </c>
      <c r="AU234" s="164" t="s">
        <v>84</v>
      </c>
      <c r="AY234" s="156" t="s">
        <v>145</v>
      </c>
      <c r="BK234" s="165">
        <f>SUM(BK235:BK267)</f>
        <v>0</v>
      </c>
    </row>
    <row r="235" s="2" customFormat="1" ht="21.75" customHeight="1">
      <c r="A235" s="35"/>
      <c r="B235" s="166"/>
      <c r="C235" s="167" t="s">
        <v>351</v>
      </c>
      <c r="D235" s="167" t="s">
        <v>146</v>
      </c>
      <c r="E235" s="168" t="s">
        <v>347</v>
      </c>
      <c r="F235" s="169" t="s">
        <v>348</v>
      </c>
      <c r="G235" s="170" t="s">
        <v>189</v>
      </c>
      <c r="H235" s="171">
        <v>540.84199999999998</v>
      </c>
      <c r="I235" s="172"/>
      <c r="J235" s="173">
        <f>ROUND(I235*H235,2)</f>
        <v>0</v>
      </c>
      <c r="K235" s="169" t="s">
        <v>166</v>
      </c>
      <c r="L235" s="36"/>
      <c r="M235" s="174" t="s">
        <v>1</v>
      </c>
      <c r="N235" s="175" t="s">
        <v>41</v>
      </c>
      <c r="O235" s="74"/>
      <c r="P235" s="176">
        <f>O235*H235</f>
        <v>0</v>
      </c>
      <c r="Q235" s="176">
        <v>0.001</v>
      </c>
      <c r="R235" s="176">
        <f>Q235*H235</f>
        <v>0.54084200000000004</v>
      </c>
      <c r="S235" s="176">
        <v>0.00031</v>
      </c>
      <c r="T235" s="177">
        <f>S235*H235</f>
        <v>0.16766101999999999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78" t="s">
        <v>262</v>
      </c>
      <c r="AT235" s="178" t="s">
        <v>146</v>
      </c>
      <c r="AU235" s="178" t="s">
        <v>86</v>
      </c>
      <c r="AY235" s="16" t="s">
        <v>145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16" t="s">
        <v>84</v>
      </c>
      <c r="BK235" s="179">
        <f>ROUND(I235*H235,2)</f>
        <v>0</v>
      </c>
      <c r="BL235" s="16" t="s">
        <v>262</v>
      </c>
      <c r="BM235" s="178" t="s">
        <v>634</v>
      </c>
    </row>
    <row r="236" s="13" customFormat="1">
      <c r="A236" s="13"/>
      <c r="B236" s="187"/>
      <c r="C236" s="13"/>
      <c r="D236" s="188" t="s">
        <v>197</v>
      </c>
      <c r="E236" s="189" t="s">
        <v>1</v>
      </c>
      <c r="F236" s="190" t="s">
        <v>666</v>
      </c>
      <c r="G236" s="13"/>
      <c r="H236" s="191">
        <v>129.94</v>
      </c>
      <c r="I236" s="192"/>
      <c r="J236" s="13"/>
      <c r="K236" s="13"/>
      <c r="L236" s="187"/>
      <c r="M236" s="193"/>
      <c r="N236" s="194"/>
      <c r="O236" s="194"/>
      <c r="P236" s="194"/>
      <c r="Q236" s="194"/>
      <c r="R236" s="194"/>
      <c r="S236" s="194"/>
      <c r="T236" s="19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9" t="s">
        <v>197</v>
      </c>
      <c r="AU236" s="189" t="s">
        <v>86</v>
      </c>
      <c r="AV236" s="13" t="s">
        <v>86</v>
      </c>
      <c r="AW236" s="13" t="s">
        <v>32</v>
      </c>
      <c r="AX236" s="13" t="s">
        <v>76</v>
      </c>
      <c r="AY236" s="189" t="s">
        <v>145</v>
      </c>
    </row>
    <row r="237" s="13" customFormat="1">
      <c r="A237" s="13"/>
      <c r="B237" s="187"/>
      <c r="C237" s="13"/>
      <c r="D237" s="188" t="s">
        <v>197</v>
      </c>
      <c r="E237" s="189" t="s">
        <v>1</v>
      </c>
      <c r="F237" s="190" t="s">
        <v>647</v>
      </c>
      <c r="G237" s="13"/>
      <c r="H237" s="191">
        <v>103.859</v>
      </c>
      <c r="I237" s="192"/>
      <c r="J237" s="13"/>
      <c r="K237" s="13"/>
      <c r="L237" s="187"/>
      <c r="M237" s="193"/>
      <c r="N237" s="194"/>
      <c r="O237" s="194"/>
      <c r="P237" s="194"/>
      <c r="Q237" s="194"/>
      <c r="R237" s="194"/>
      <c r="S237" s="194"/>
      <c r="T237" s="19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9" t="s">
        <v>197</v>
      </c>
      <c r="AU237" s="189" t="s">
        <v>86</v>
      </c>
      <c r="AV237" s="13" t="s">
        <v>86</v>
      </c>
      <c r="AW237" s="13" t="s">
        <v>32</v>
      </c>
      <c r="AX237" s="13" t="s">
        <v>76</v>
      </c>
      <c r="AY237" s="189" t="s">
        <v>145</v>
      </c>
    </row>
    <row r="238" s="13" customFormat="1">
      <c r="A238" s="13"/>
      <c r="B238" s="187"/>
      <c r="C238" s="13"/>
      <c r="D238" s="188" t="s">
        <v>197</v>
      </c>
      <c r="E238" s="189" t="s">
        <v>1</v>
      </c>
      <c r="F238" s="190" t="s">
        <v>648</v>
      </c>
      <c r="G238" s="13"/>
      <c r="H238" s="191">
        <v>-4.7999999999999998</v>
      </c>
      <c r="I238" s="192"/>
      <c r="J238" s="13"/>
      <c r="K238" s="13"/>
      <c r="L238" s="187"/>
      <c r="M238" s="193"/>
      <c r="N238" s="194"/>
      <c r="O238" s="194"/>
      <c r="P238" s="194"/>
      <c r="Q238" s="194"/>
      <c r="R238" s="194"/>
      <c r="S238" s="194"/>
      <c r="T238" s="19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9" t="s">
        <v>197</v>
      </c>
      <c r="AU238" s="189" t="s">
        <v>86</v>
      </c>
      <c r="AV238" s="13" t="s">
        <v>86</v>
      </c>
      <c r="AW238" s="13" t="s">
        <v>32</v>
      </c>
      <c r="AX238" s="13" t="s">
        <v>76</v>
      </c>
      <c r="AY238" s="189" t="s">
        <v>145</v>
      </c>
    </row>
    <row r="239" s="13" customFormat="1">
      <c r="A239" s="13"/>
      <c r="B239" s="187"/>
      <c r="C239" s="13"/>
      <c r="D239" s="188" t="s">
        <v>197</v>
      </c>
      <c r="E239" s="189" t="s">
        <v>1</v>
      </c>
      <c r="F239" s="190" t="s">
        <v>386</v>
      </c>
      <c r="G239" s="13"/>
      <c r="H239" s="191">
        <v>-1.2</v>
      </c>
      <c r="I239" s="192"/>
      <c r="J239" s="13"/>
      <c r="K239" s="13"/>
      <c r="L239" s="187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197</v>
      </c>
      <c r="AU239" s="189" t="s">
        <v>86</v>
      </c>
      <c r="AV239" s="13" t="s">
        <v>86</v>
      </c>
      <c r="AW239" s="13" t="s">
        <v>32</v>
      </c>
      <c r="AX239" s="13" t="s">
        <v>76</v>
      </c>
      <c r="AY239" s="189" t="s">
        <v>145</v>
      </c>
    </row>
    <row r="240" s="13" customFormat="1">
      <c r="A240" s="13"/>
      <c r="B240" s="187"/>
      <c r="C240" s="13"/>
      <c r="D240" s="188" t="s">
        <v>197</v>
      </c>
      <c r="E240" s="189" t="s">
        <v>1</v>
      </c>
      <c r="F240" s="190" t="s">
        <v>383</v>
      </c>
      <c r="G240" s="13"/>
      <c r="H240" s="191">
        <v>-1.8</v>
      </c>
      <c r="I240" s="192"/>
      <c r="J240" s="13"/>
      <c r="K240" s="13"/>
      <c r="L240" s="187"/>
      <c r="M240" s="193"/>
      <c r="N240" s="194"/>
      <c r="O240" s="194"/>
      <c r="P240" s="194"/>
      <c r="Q240" s="194"/>
      <c r="R240" s="194"/>
      <c r="S240" s="194"/>
      <c r="T240" s="19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9" t="s">
        <v>197</v>
      </c>
      <c r="AU240" s="189" t="s">
        <v>86</v>
      </c>
      <c r="AV240" s="13" t="s">
        <v>86</v>
      </c>
      <c r="AW240" s="13" t="s">
        <v>32</v>
      </c>
      <c r="AX240" s="13" t="s">
        <v>76</v>
      </c>
      <c r="AY240" s="189" t="s">
        <v>145</v>
      </c>
    </row>
    <row r="241" s="13" customFormat="1">
      <c r="A241" s="13"/>
      <c r="B241" s="187"/>
      <c r="C241" s="13"/>
      <c r="D241" s="188" t="s">
        <v>197</v>
      </c>
      <c r="E241" s="189" t="s">
        <v>1</v>
      </c>
      <c r="F241" s="190" t="s">
        <v>649</v>
      </c>
      <c r="G241" s="13"/>
      <c r="H241" s="191">
        <v>-0.93600000000000005</v>
      </c>
      <c r="I241" s="192"/>
      <c r="J241" s="13"/>
      <c r="K241" s="13"/>
      <c r="L241" s="187"/>
      <c r="M241" s="193"/>
      <c r="N241" s="194"/>
      <c r="O241" s="194"/>
      <c r="P241" s="194"/>
      <c r="Q241" s="194"/>
      <c r="R241" s="194"/>
      <c r="S241" s="194"/>
      <c r="T241" s="19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9" t="s">
        <v>197</v>
      </c>
      <c r="AU241" s="189" t="s">
        <v>86</v>
      </c>
      <c r="AV241" s="13" t="s">
        <v>86</v>
      </c>
      <c r="AW241" s="13" t="s">
        <v>32</v>
      </c>
      <c r="AX241" s="13" t="s">
        <v>76</v>
      </c>
      <c r="AY241" s="189" t="s">
        <v>145</v>
      </c>
    </row>
    <row r="242" s="13" customFormat="1">
      <c r="A242" s="13"/>
      <c r="B242" s="187"/>
      <c r="C242" s="13"/>
      <c r="D242" s="188" t="s">
        <v>197</v>
      </c>
      <c r="E242" s="189" t="s">
        <v>1</v>
      </c>
      <c r="F242" s="190" t="s">
        <v>650</v>
      </c>
      <c r="G242" s="13"/>
      <c r="H242" s="191">
        <v>-1.2290000000000001</v>
      </c>
      <c r="I242" s="192"/>
      <c r="J242" s="13"/>
      <c r="K242" s="13"/>
      <c r="L242" s="187"/>
      <c r="M242" s="193"/>
      <c r="N242" s="194"/>
      <c r="O242" s="194"/>
      <c r="P242" s="194"/>
      <c r="Q242" s="194"/>
      <c r="R242" s="194"/>
      <c r="S242" s="194"/>
      <c r="T242" s="19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9" t="s">
        <v>197</v>
      </c>
      <c r="AU242" s="189" t="s">
        <v>86</v>
      </c>
      <c r="AV242" s="13" t="s">
        <v>86</v>
      </c>
      <c r="AW242" s="13" t="s">
        <v>32</v>
      </c>
      <c r="AX242" s="13" t="s">
        <v>76</v>
      </c>
      <c r="AY242" s="189" t="s">
        <v>145</v>
      </c>
    </row>
    <row r="243" s="13" customFormat="1">
      <c r="A243" s="13"/>
      <c r="B243" s="187"/>
      <c r="C243" s="13"/>
      <c r="D243" s="188" t="s">
        <v>197</v>
      </c>
      <c r="E243" s="189" t="s">
        <v>1</v>
      </c>
      <c r="F243" s="190" t="s">
        <v>651</v>
      </c>
      <c r="G243" s="13"/>
      <c r="H243" s="191">
        <v>65.152000000000001</v>
      </c>
      <c r="I243" s="192"/>
      <c r="J243" s="13"/>
      <c r="K243" s="13"/>
      <c r="L243" s="187"/>
      <c r="M243" s="193"/>
      <c r="N243" s="194"/>
      <c r="O243" s="194"/>
      <c r="P243" s="194"/>
      <c r="Q243" s="194"/>
      <c r="R243" s="194"/>
      <c r="S243" s="194"/>
      <c r="T243" s="19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9" t="s">
        <v>197</v>
      </c>
      <c r="AU243" s="189" t="s">
        <v>86</v>
      </c>
      <c r="AV243" s="13" t="s">
        <v>86</v>
      </c>
      <c r="AW243" s="13" t="s">
        <v>32</v>
      </c>
      <c r="AX243" s="13" t="s">
        <v>76</v>
      </c>
      <c r="AY243" s="189" t="s">
        <v>145</v>
      </c>
    </row>
    <row r="244" s="13" customFormat="1">
      <c r="A244" s="13"/>
      <c r="B244" s="187"/>
      <c r="C244" s="13"/>
      <c r="D244" s="188" t="s">
        <v>197</v>
      </c>
      <c r="E244" s="189" t="s">
        <v>1</v>
      </c>
      <c r="F244" s="190" t="s">
        <v>652</v>
      </c>
      <c r="G244" s="13"/>
      <c r="H244" s="191">
        <v>-1.6000000000000001</v>
      </c>
      <c r="I244" s="192"/>
      <c r="J244" s="13"/>
      <c r="K244" s="13"/>
      <c r="L244" s="187"/>
      <c r="M244" s="193"/>
      <c r="N244" s="194"/>
      <c r="O244" s="194"/>
      <c r="P244" s="194"/>
      <c r="Q244" s="194"/>
      <c r="R244" s="194"/>
      <c r="S244" s="194"/>
      <c r="T244" s="19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9" t="s">
        <v>197</v>
      </c>
      <c r="AU244" s="189" t="s">
        <v>86</v>
      </c>
      <c r="AV244" s="13" t="s">
        <v>86</v>
      </c>
      <c r="AW244" s="13" t="s">
        <v>32</v>
      </c>
      <c r="AX244" s="13" t="s">
        <v>76</v>
      </c>
      <c r="AY244" s="189" t="s">
        <v>145</v>
      </c>
    </row>
    <row r="245" s="13" customFormat="1">
      <c r="A245" s="13"/>
      <c r="B245" s="187"/>
      <c r="C245" s="13"/>
      <c r="D245" s="188" t="s">
        <v>197</v>
      </c>
      <c r="E245" s="189" t="s">
        <v>1</v>
      </c>
      <c r="F245" s="190" t="s">
        <v>653</v>
      </c>
      <c r="G245" s="13"/>
      <c r="H245" s="191">
        <v>65.117000000000004</v>
      </c>
      <c r="I245" s="192"/>
      <c r="J245" s="13"/>
      <c r="K245" s="13"/>
      <c r="L245" s="187"/>
      <c r="M245" s="193"/>
      <c r="N245" s="194"/>
      <c r="O245" s="194"/>
      <c r="P245" s="194"/>
      <c r="Q245" s="194"/>
      <c r="R245" s="194"/>
      <c r="S245" s="194"/>
      <c r="T245" s="19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9" t="s">
        <v>197</v>
      </c>
      <c r="AU245" s="189" t="s">
        <v>86</v>
      </c>
      <c r="AV245" s="13" t="s">
        <v>86</v>
      </c>
      <c r="AW245" s="13" t="s">
        <v>32</v>
      </c>
      <c r="AX245" s="13" t="s">
        <v>76</v>
      </c>
      <c r="AY245" s="189" t="s">
        <v>145</v>
      </c>
    </row>
    <row r="246" s="13" customFormat="1">
      <c r="A246" s="13"/>
      <c r="B246" s="187"/>
      <c r="C246" s="13"/>
      <c r="D246" s="188" t="s">
        <v>197</v>
      </c>
      <c r="E246" s="189" t="s">
        <v>1</v>
      </c>
      <c r="F246" s="190" t="s">
        <v>652</v>
      </c>
      <c r="G246" s="13"/>
      <c r="H246" s="191">
        <v>-1.6000000000000001</v>
      </c>
      <c r="I246" s="192"/>
      <c r="J246" s="13"/>
      <c r="K246" s="13"/>
      <c r="L246" s="187"/>
      <c r="M246" s="193"/>
      <c r="N246" s="194"/>
      <c r="O246" s="194"/>
      <c r="P246" s="194"/>
      <c r="Q246" s="194"/>
      <c r="R246" s="194"/>
      <c r="S246" s="194"/>
      <c r="T246" s="19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9" t="s">
        <v>197</v>
      </c>
      <c r="AU246" s="189" t="s">
        <v>86</v>
      </c>
      <c r="AV246" s="13" t="s">
        <v>86</v>
      </c>
      <c r="AW246" s="13" t="s">
        <v>32</v>
      </c>
      <c r="AX246" s="13" t="s">
        <v>76</v>
      </c>
      <c r="AY246" s="189" t="s">
        <v>145</v>
      </c>
    </row>
    <row r="247" s="13" customFormat="1">
      <c r="A247" s="13"/>
      <c r="B247" s="187"/>
      <c r="C247" s="13"/>
      <c r="D247" s="188" t="s">
        <v>197</v>
      </c>
      <c r="E247" s="189" t="s">
        <v>1</v>
      </c>
      <c r="F247" s="190" t="s">
        <v>654</v>
      </c>
      <c r="G247" s="13"/>
      <c r="H247" s="191">
        <v>57.365000000000002</v>
      </c>
      <c r="I247" s="192"/>
      <c r="J247" s="13"/>
      <c r="K247" s="13"/>
      <c r="L247" s="187"/>
      <c r="M247" s="193"/>
      <c r="N247" s="194"/>
      <c r="O247" s="194"/>
      <c r="P247" s="194"/>
      <c r="Q247" s="194"/>
      <c r="R247" s="194"/>
      <c r="S247" s="194"/>
      <c r="T247" s="19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9" t="s">
        <v>197</v>
      </c>
      <c r="AU247" s="189" t="s">
        <v>86</v>
      </c>
      <c r="AV247" s="13" t="s">
        <v>86</v>
      </c>
      <c r="AW247" s="13" t="s">
        <v>32</v>
      </c>
      <c r="AX247" s="13" t="s">
        <v>76</v>
      </c>
      <c r="AY247" s="189" t="s">
        <v>145</v>
      </c>
    </row>
    <row r="248" s="13" customFormat="1">
      <c r="A248" s="13"/>
      <c r="B248" s="187"/>
      <c r="C248" s="13"/>
      <c r="D248" s="188" t="s">
        <v>197</v>
      </c>
      <c r="E248" s="189" t="s">
        <v>1</v>
      </c>
      <c r="F248" s="190" t="s">
        <v>648</v>
      </c>
      <c r="G248" s="13"/>
      <c r="H248" s="191">
        <v>-4.7999999999999998</v>
      </c>
      <c r="I248" s="192"/>
      <c r="J248" s="13"/>
      <c r="K248" s="13"/>
      <c r="L248" s="187"/>
      <c r="M248" s="193"/>
      <c r="N248" s="194"/>
      <c r="O248" s="194"/>
      <c r="P248" s="194"/>
      <c r="Q248" s="194"/>
      <c r="R248" s="194"/>
      <c r="S248" s="194"/>
      <c r="T248" s="19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9" t="s">
        <v>197</v>
      </c>
      <c r="AU248" s="189" t="s">
        <v>86</v>
      </c>
      <c r="AV248" s="13" t="s">
        <v>86</v>
      </c>
      <c r="AW248" s="13" t="s">
        <v>32</v>
      </c>
      <c r="AX248" s="13" t="s">
        <v>76</v>
      </c>
      <c r="AY248" s="189" t="s">
        <v>145</v>
      </c>
    </row>
    <row r="249" s="13" customFormat="1">
      <c r="A249" s="13"/>
      <c r="B249" s="187"/>
      <c r="C249" s="13"/>
      <c r="D249" s="188" t="s">
        <v>197</v>
      </c>
      <c r="E249" s="189" t="s">
        <v>1</v>
      </c>
      <c r="F249" s="190" t="s">
        <v>655</v>
      </c>
      <c r="G249" s="13"/>
      <c r="H249" s="191">
        <v>65.471999999999994</v>
      </c>
      <c r="I249" s="192"/>
      <c r="J249" s="13"/>
      <c r="K249" s="13"/>
      <c r="L249" s="187"/>
      <c r="M249" s="193"/>
      <c r="N249" s="194"/>
      <c r="O249" s="194"/>
      <c r="P249" s="194"/>
      <c r="Q249" s="194"/>
      <c r="R249" s="194"/>
      <c r="S249" s="194"/>
      <c r="T249" s="19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9" t="s">
        <v>197</v>
      </c>
      <c r="AU249" s="189" t="s">
        <v>86</v>
      </c>
      <c r="AV249" s="13" t="s">
        <v>86</v>
      </c>
      <c r="AW249" s="13" t="s">
        <v>32</v>
      </c>
      <c r="AX249" s="13" t="s">
        <v>76</v>
      </c>
      <c r="AY249" s="189" t="s">
        <v>145</v>
      </c>
    </row>
    <row r="250" s="13" customFormat="1">
      <c r="A250" s="13"/>
      <c r="B250" s="187"/>
      <c r="C250" s="13"/>
      <c r="D250" s="188" t="s">
        <v>197</v>
      </c>
      <c r="E250" s="189" t="s">
        <v>1</v>
      </c>
      <c r="F250" s="190" t="s">
        <v>652</v>
      </c>
      <c r="G250" s="13"/>
      <c r="H250" s="191">
        <v>-1.6000000000000001</v>
      </c>
      <c r="I250" s="192"/>
      <c r="J250" s="13"/>
      <c r="K250" s="13"/>
      <c r="L250" s="187"/>
      <c r="M250" s="193"/>
      <c r="N250" s="194"/>
      <c r="O250" s="194"/>
      <c r="P250" s="194"/>
      <c r="Q250" s="194"/>
      <c r="R250" s="194"/>
      <c r="S250" s="194"/>
      <c r="T250" s="19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9" t="s">
        <v>197</v>
      </c>
      <c r="AU250" s="189" t="s">
        <v>86</v>
      </c>
      <c r="AV250" s="13" t="s">
        <v>86</v>
      </c>
      <c r="AW250" s="13" t="s">
        <v>32</v>
      </c>
      <c r="AX250" s="13" t="s">
        <v>76</v>
      </c>
      <c r="AY250" s="189" t="s">
        <v>145</v>
      </c>
    </row>
    <row r="251" s="13" customFormat="1">
      <c r="A251" s="13"/>
      <c r="B251" s="187"/>
      <c r="C251" s="13"/>
      <c r="D251" s="188" t="s">
        <v>197</v>
      </c>
      <c r="E251" s="189" t="s">
        <v>1</v>
      </c>
      <c r="F251" s="190" t="s">
        <v>656</v>
      </c>
      <c r="G251" s="13"/>
      <c r="H251" s="191">
        <v>56.640000000000001</v>
      </c>
      <c r="I251" s="192"/>
      <c r="J251" s="13"/>
      <c r="K251" s="13"/>
      <c r="L251" s="187"/>
      <c r="M251" s="193"/>
      <c r="N251" s="194"/>
      <c r="O251" s="194"/>
      <c r="P251" s="194"/>
      <c r="Q251" s="194"/>
      <c r="R251" s="194"/>
      <c r="S251" s="194"/>
      <c r="T251" s="19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9" t="s">
        <v>197</v>
      </c>
      <c r="AU251" s="189" t="s">
        <v>86</v>
      </c>
      <c r="AV251" s="13" t="s">
        <v>86</v>
      </c>
      <c r="AW251" s="13" t="s">
        <v>32</v>
      </c>
      <c r="AX251" s="13" t="s">
        <v>76</v>
      </c>
      <c r="AY251" s="189" t="s">
        <v>145</v>
      </c>
    </row>
    <row r="252" s="13" customFormat="1">
      <c r="A252" s="13"/>
      <c r="B252" s="187"/>
      <c r="C252" s="13"/>
      <c r="D252" s="188" t="s">
        <v>197</v>
      </c>
      <c r="E252" s="189" t="s">
        <v>1</v>
      </c>
      <c r="F252" s="190" t="s">
        <v>652</v>
      </c>
      <c r="G252" s="13"/>
      <c r="H252" s="191">
        <v>-1.6000000000000001</v>
      </c>
      <c r="I252" s="192"/>
      <c r="J252" s="13"/>
      <c r="K252" s="13"/>
      <c r="L252" s="187"/>
      <c r="M252" s="193"/>
      <c r="N252" s="194"/>
      <c r="O252" s="194"/>
      <c r="P252" s="194"/>
      <c r="Q252" s="194"/>
      <c r="R252" s="194"/>
      <c r="S252" s="194"/>
      <c r="T252" s="19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9" t="s">
        <v>197</v>
      </c>
      <c r="AU252" s="189" t="s">
        <v>86</v>
      </c>
      <c r="AV252" s="13" t="s">
        <v>86</v>
      </c>
      <c r="AW252" s="13" t="s">
        <v>32</v>
      </c>
      <c r="AX252" s="13" t="s">
        <v>76</v>
      </c>
      <c r="AY252" s="189" t="s">
        <v>145</v>
      </c>
    </row>
    <row r="253" s="13" customFormat="1">
      <c r="A253" s="13"/>
      <c r="B253" s="187"/>
      <c r="C253" s="13"/>
      <c r="D253" s="188" t="s">
        <v>197</v>
      </c>
      <c r="E253" s="189" t="s">
        <v>1</v>
      </c>
      <c r="F253" s="190" t="s">
        <v>657</v>
      </c>
      <c r="G253" s="13"/>
      <c r="H253" s="191">
        <v>19.661999999999999</v>
      </c>
      <c r="I253" s="192"/>
      <c r="J253" s="13"/>
      <c r="K253" s="13"/>
      <c r="L253" s="187"/>
      <c r="M253" s="193"/>
      <c r="N253" s="194"/>
      <c r="O253" s="194"/>
      <c r="P253" s="194"/>
      <c r="Q253" s="194"/>
      <c r="R253" s="194"/>
      <c r="S253" s="194"/>
      <c r="T253" s="19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9" t="s">
        <v>197</v>
      </c>
      <c r="AU253" s="189" t="s">
        <v>86</v>
      </c>
      <c r="AV253" s="13" t="s">
        <v>86</v>
      </c>
      <c r="AW253" s="13" t="s">
        <v>32</v>
      </c>
      <c r="AX253" s="13" t="s">
        <v>76</v>
      </c>
      <c r="AY253" s="189" t="s">
        <v>145</v>
      </c>
    </row>
    <row r="254" s="13" customFormat="1">
      <c r="A254" s="13"/>
      <c r="B254" s="187"/>
      <c r="C254" s="13"/>
      <c r="D254" s="188" t="s">
        <v>197</v>
      </c>
      <c r="E254" s="189" t="s">
        <v>1</v>
      </c>
      <c r="F254" s="190" t="s">
        <v>386</v>
      </c>
      <c r="G254" s="13"/>
      <c r="H254" s="191">
        <v>-1.2</v>
      </c>
      <c r="I254" s="192"/>
      <c r="J254" s="13"/>
      <c r="K254" s="13"/>
      <c r="L254" s="187"/>
      <c r="M254" s="193"/>
      <c r="N254" s="194"/>
      <c r="O254" s="194"/>
      <c r="P254" s="194"/>
      <c r="Q254" s="194"/>
      <c r="R254" s="194"/>
      <c r="S254" s="194"/>
      <c r="T254" s="19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9" t="s">
        <v>197</v>
      </c>
      <c r="AU254" s="189" t="s">
        <v>86</v>
      </c>
      <c r="AV254" s="13" t="s">
        <v>86</v>
      </c>
      <c r="AW254" s="13" t="s">
        <v>32</v>
      </c>
      <c r="AX254" s="13" t="s">
        <v>76</v>
      </c>
      <c r="AY254" s="189" t="s">
        <v>145</v>
      </c>
    </row>
    <row r="255" s="2" customFormat="1" ht="16.5" customHeight="1">
      <c r="A255" s="35"/>
      <c r="B255" s="166"/>
      <c r="C255" s="167" t="s">
        <v>355</v>
      </c>
      <c r="D255" s="167" t="s">
        <v>146</v>
      </c>
      <c r="E255" s="168" t="s">
        <v>352</v>
      </c>
      <c r="F255" s="169" t="s">
        <v>353</v>
      </c>
      <c r="G255" s="170" t="s">
        <v>189</v>
      </c>
      <c r="H255" s="171">
        <v>129.94</v>
      </c>
      <c r="I255" s="172"/>
      <c r="J255" s="173">
        <f>ROUND(I255*H255,2)</f>
        <v>0</v>
      </c>
      <c r="K255" s="169" t="s">
        <v>166</v>
      </c>
      <c r="L255" s="36"/>
      <c r="M255" s="174" t="s">
        <v>1</v>
      </c>
      <c r="N255" s="175" t="s">
        <v>41</v>
      </c>
      <c r="O255" s="74"/>
      <c r="P255" s="176">
        <f>O255*H255</f>
        <v>0</v>
      </c>
      <c r="Q255" s="176">
        <v>0</v>
      </c>
      <c r="R255" s="176">
        <f>Q255*H255</f>
        <v>0</v>
      </c>
      <c r="S255" s="176">
        <v>0</v>
      </c>
      <c r="T255" s="17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78" t="s">
        <v>262</v>
      </c>
      <c r="AT255" s="178" t="s">
        <v>146</v>
      </c>
      <c r="AU255" s="178" t="s">
        <v>86</v>
      </c>
      <c r="AY255" s="16" t="s">
        <v>145</v>
      </c>
      <c r="BE255" s="179">
        <f>IF(N255="základní",J255,0)</f>
        <v>0</v>
      </c>
      <c r="BF255" s="179">
        <f>IF(N255="snížená",J255,0)</f>
        <v>0</v>
      </c>
      <c r="BG255" s="179">
        <f>IF(N255="zákl. přenesená",J255,0)</f>
        <v>0</v>
      </c>
      <c r="BH255" s="179">
        <f>IF(N255="sníž. přenesená",J255,0)</f>
        <v>0</v>
      </c>
      <c r="BI255" s="179">
        <f>IF(N255="nulová",J255,0)</f>
        <v>0</v>
      </c>
      <c r="BJ255" s="16" t="s">
        <v>84</v>
      </c>
      <c r="BK255" s="179">
        <f>ROUND(I255*H255,2)</f>
        <v>0</v>
      </c>
      <c r="BL255" s="16" t="s">
        <v>262</v>
      </c>
      <c r="BM255" s="178" t="s">
        <v>637</v>
      </c>
    </row>
    <row r="256" s="2" customFormat="1" ht="16.5" customHeight="1">
      <c r="A256" s="35"/>
      <c r="B256" s="166"/>
      <c r="C256" s="196" t="s">
        <v>360</v>
      </c>
      <c r="D256" s="196" t="s">
        <v>267</v>
      </c>
      <c r="E256" s="197" t="s">
        <v>356</v>
      </c>
      <c r="F256" s="198" t="s">
        <v>357</v>
      </c>
      <c r="G256" s="199" t="s">
        <v>189</v>
      </c>
      <c r="H256" s="200">
        <v>136.43700000000001</v>
      </c>
      <c r="I256" s="201"/>
      <c r="J256" s="202">
        <f>ROUND(I256*H256,2)</f>
        <v>0</v>
      </c>
      <c r="K256" s="198" t="s">
        <v>166</v>
      </c>
      <c r="L256" s="203"/>
      <c r="M256" s="204" t="s">
        <v>1</v>
      </c>
      <c r="N256" s="205" t="s">
        <v>41</v>
      </c>
      <c r="O256" s="74"/>
      <c r="P256" s="176">
        <f>O256*H256</f>
        <v>0</v>
      </c>
      <c r="Q256" s="176">
        <v>5.0000000000000002E-05</v>
      </c>
      <c r="R256" s="176">
        <f>Q256*H256</f>
        <v>0.0068218500000000008</v>
      </c>
      <c r="S256" s="176">
        <v>0</v>
      </c>
      <c r="T256" s="17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78" t="s">
        <v>270</v>
      </c>
      <c r="AT256" s="178" t="s">
        <v>267</v>
      </c>
      <c r="AU256" s="178" t="s">
        <v>86</v>
      </c>
      <c r="AY256" s="16" t="s">
        <v>145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6" t="s">
        <v>84</v>
      </c>
      <c r="BK256" s="179">
        <f>ROUND(I256*H256,2)</f>
        <v>0</v>
      </c>
      <c r="BL256" s="16" t="s">
        <v>262</v>
      </c>
      <c r="BM256" s="178" t="s">
        <v>639</v>
      </c>
    </row>
    <row r="257" s="13" customFormat="1">
      <c r="A257" s="13"/>
      <c r="B257" s="187"/>
      <c r="C257" s="13"/>
      <c r="D257" s="188" t="s">
        <v>197</v>
      </c>
      <c r="E257" s="13"/>
      <c r="F257" s="190" t="s">
        <v>685</v>
      </c>
      <c r="G257" s="13"/>
      <c r="H257" s="191">
        <v>136.43700000000001</v>
      </c>
      <c r="I257" s="192"/>
      <c r="J257" s="13"/>
      <c r="K257" s="13"/>
      <c r="L257" s="187"/>
      <c r="M257" s="193"/>
      <c r="N257" s="194"/>
      <c r="O257" s="194"/>
      <c r="P257" s="194"/>
      <c r="Q257" s="194"/>
      <c r="R257" s="194"/>
      <c r="S257" s="194"/>
      <c r="T257" s="19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9" t="s">
        <v>197</v>
      </c>
      <c r="AU257" s="189" t="s">
        <v>86</v>
      </c>
      <c r="AV257" s="13" t="s">
        <v>86</v>
      </c>
      <c r="AW257" s="13" t="s">
        <v>3</v>
      </c>
      <c r="AX257" s="13" t="s">
        <v>84</v>
      </c>
      <c r="AY257" s="189" t="s">
        <v>145</v>
      </c>
    </row>
    <row r="258" s="2" customFormat="1" ht="24.15" customHeight="1">
      <c r="A258" s="35"/>
      <c r="B258" s="166"/>
      <c r="C258" s="167" t="s">
        <v>364</v>
      </c>
      <c r="D258" s="167" t="s">
        <v>146</v>
      </c>
      <c r="E258" s="168" t="s">
        <v>361</v>
      </c>
      <c r="F258" s="169" t="s">
        <v>362</v>
      </c>
      <c r="G258" s="170" t="s">
        <v>189</v>
      </c>
      <c r="H258" s="171">
        <v>563.20699999999999</v>
      </c>
      <c r="I258" s="172"/>
      <c r="J258" s="173">
        <f>ROUND(I258*H258,2)</f>
        <v>0</v>
      </c>
      <c r="K258" s="169" t="s">
        <v>166</v>
      </c>
      <c r="L258" s="36"/>
      <c r="M258" s="174" t="s">
        <v>1</v>
      </c>
      <c r="N258" s="175" t="s">
        <v>41</v>
      </c>
      <c r="O258" s="74"/>
      <c r="P258" s="176">
        <f>O258*H258</f>
        <v>0</v>
      </c>
      <c r="Q258" s="176">
        <v>0.00020000000000000001</v>
      </c>
      <c r="R258" s="176">
        <f>Q258*H258</f>
        <v>0.1126414</v>
      </c>
      <c r="S258" s="176">
        <v>0</v>
      </c>
      <c r="T258" s="17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78" t="s">
        <v>262</v>
      </c>
      <c r="AT258" s="178" t="s">
        <v>146</v>
      </c>
      <c r="AU258" s="178" t="s">
        <v>86</v>
      </c>
      <c r="AY258" s="16" t="s">
        <v>145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16" t="s">
        <v>84</v>
      </c>
      <c r="BK258" s="179">
        <f>ROUND(I258*H258,2)</f>
        <v>0</v>
      </c>
      <c r="BL258" s="16" t="s">
        <v>262</v>
      </c>
      <c r="BM258" s="178" t="s">
        <v>642</v>
      </c>
    </row>
    <row r="259" s="13" customFormat="1">
      <c r="A259" s="13"/>
      <c r="B259" s="187"/>
      <c r="C259" s="13"/>
      <c r="D259" s="188" t="s">
        <v>197</v>
      </c>
      <c r="E259" s="189" t="s">
        <v>1</v>
      </c>
      <c r="F259" s="190" t="s">
        <v>666</v>
      </c>
      <c r="G259" s="13"/>
      <c r="H259" s="191">
        <v>129.94</v>
      </c>
      <c r="I259" s="192"/>
      <c r="J259" s="13"/>
      <c r="K259" s="13"/>
      <c r="L259" s="187"/>
      <c r="M259" s="193"/>
      <c r="N259" s="194"/>
      <c r="O259" s="194"/>
      <c r="P259" s="194"/>
      <c r="Q259" s="194"/>
      <c r="R259" s="194"/>
      <c r="S259" s="194"/>
      <c r="T259" s="19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9" t="s">
        <v>197</v>
      </c>
      <c r="AU259" s="189" t="s">
        <v>86</v>
      </c>
      <c r="AV259" s="13" t="s">
        <v>86</v>
      </c>
      <c r="AW259" s="13" t="s">
        <v>32</v>
      </c>
      <c r="AX259" s="13" t="s">
        <v>76</v>
      </c>
      <c r="AY259" s="189" t="s">
        <v>145</v>
      </c>
    </row>
    <row r="260" s="13" customFormat="1">
      <c r="A260" s="13"/>
      <c r="B260" s="187"/>
      <c r="C260" s="13"/>
      <c r="D260" s="188" t="s">
        <v>197</v>
      </c>
      <c r="E260" s="189" t="s">
        <v>1</v>
      </c>
      <c r="F260" s="190" t="s">
        <v>647</v>
      </c>
      <c r="G260" s="13"/>
      <c r="H260" s="191">
        <v>103.859</v>
      </c>
      <c r="I260" s="192"/>
      <c r="J260" s="13"/>
      <c r="K260" s="13"/>
      <c r="L260" s="187"/>
      <c r="M260" s="193"/>
      <c r="N260" s="194"/>
      <c r="O260" s="194"/>
      <c r="P260" s="194"/>
      <c r="Q260" s="194"/>
      <c r="R260" s="194"/>
      <c r="S260" s="194"/>
      <c r="T260" s="19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9" t="s">
        <v>197</v>
      </c>
      <c r="AU260" s="189" t="s">
        <v>86</v>
      </c>
      <c r="AV260" s="13" t="s">
        <v>86</v>
      </c>
      <c r="AW260" s="13" t="s">
        <v>32</v>
      </c>
      <c r="AX260" s="13" t="s">
        <v>76</v>
      </c>
      <c r="AY260" s="189" t="s">
        <v>145</v>
      </c>
    </row>
    <row r="261" s="13" customFormat="1">
      <c r="A261" s="13"/>
      <c r="B261" s="187"/>
      <c r="C261" s="13"/>
      <c r="D261" s="188" t="s">
        <v>197</v>
      </c>
      <c r="E261" s="189" t="s">
        <v>1</v>
      </c>
      <c r="F261" s="190" t="s">
        <v>651</v>
      </c>
      <c r="G261" s="13"/>
      <c r="H261" s="191">
        <v>65.152000000000001</v>
      </c>
      <c r="I261" s="192"/>
      <c r="J261" s="13"/>
      <c r="K261" s="13"/>
      <c r="L261" s="187"/>
      <c r="M261" s="193"/>
      <c r="N261" s="194"/>
      <c r="O261" s="194"/>
      <c r="P261" s="194"/>
      <c r="Q261" s="194"/>
      <c r="R261" s="194"/>
      <c r="S261" s="194"/>
      <c r="T261" s="19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9" t="s">
        <v>197</v>
      </c>
      <c r="AU261" s="189" t="s">
        <v>86</v>
      </c>
      <c r="AV261" s="13" t="s">
        <v>86</v>
      </c>
      <c r="AW261" s="13" t="s">
        <v>32</v>
      </c>
      <c r="AX261" s="13" t="s">
        <v>76</v>
      </c>
      <c r="AY261" s="189" t="s">
        <v>145</v>
      </c>
    </row>
    <row r="262" s="13" customFormat="1">
      <c r="A262" s="13"/>
      <c r="B262" s="187"/>
      <c r="C262" s="13"/>
      <c r="D262" s="188" t="s">
        <v>197</v>
      </c>
      <c r="E262" s="189" t="s">
        <v>1</v>
      </c>
      <c r="F262" s="190" t="s">
        <v>653</v>
      </c>
      <c r="G262" s="13"/>
      <c r="H262" s="191">
        <v>65.117000000000004</v>
      </c>
      <c r="I262" s="192"/>
      <c r="J262" s="13"/>
      <c r="K262" s="13"/>
      <c r="L262" s="187"/>
      <c r="M262" s="193"/>
      <c r="N262" s="194"/>
      <c r="O262" s="194"/>
      <c r="P262" s="194"/>
      <c r="Q262" s="194"/>
      <c r="R262" s="194"/>
      <c r="S262" s="194"/>
      <c r="T262" s="19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9" t="s">
        <v>197</v>
      </c>
      <c r="AU262" s="189" t="s">
        <v>86</v>
      </c>
      <c r="AV262" s="13" t="s">
        <v>86</v>
      </c>
      <c r="AW262" s="13" t="s">
        <v>32</v>
      </c>
      <c r="AX262" s="13" t="s">
        <v>76</v>
      </c>
      <c r="AY262" s="189" t="s">
        <v>145</v>
      </c>
    </row>
    <row r="263" s="13" customFormat="1">
      <c r="A263" s="13"/>
      <c r="B263" s="187"/>
      <c r="C263" s="13"/>
      <c r="D263" s="188" t="s">
        <v>197</v>
      </c>
      <c r="E263" s="189" t="s">
        <v>1</v>
      </c>
      <c r="F263" s="190" t="s">
        <v>654</v>
      </c>
      <c r="G263" s="13"/>
      <c r="H263" s="191">
        <v>57.365000000000002</v>
      </c>
      <c r="I263" s="192"/>
      <c r="J263" s="13"/>
      <c r="K263" s="13"/>
      <c r="L263" s="187"/>
      <c r="M263" s="193"/>
      <c r="N263" s="194"/>
      <c r="O263" s="194"/>
      <c r="P263" s="194"/>
      <c r="Q263" s="194"/>
      <c r="R263" s="194"/>
      <c r="S263" s="194"/>
      <c r="T263" s="19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9" t="s">
        <v>197</v>
      </c>
      <c r="AU263" s="189" t="s">
        <v>86</v>
      </c>
      <c r="AV263" s="13" t="s">
        <v>86</v>
      </c>
      <c r="AW263" s="13" t="s">
        <v>32</v>
      </c>
      <c r="AX263" s="13" t="s">
        <v>76</v>
      </c>
      <c r="AY263" s="189" t="s">
        <v>145</v>
      </c>
    </row>
    <row r="264" s="13" customFormat="1">
      <c r="A264" s="13"/>
      <c r="B264" s="187"/>
      <c r="C264" s="13"/>
      <c r="D264" s="188" t="s">
        <v>197</v>
      </c>
      <c r="E264" s="189" t="s">
        <v>1</v>
      </c>
      <c r="F264" s="190" t="s">
        <v>655</v>
      </c>
      <c r="G264" s="13"/>
      <c r="H264" s="191">
        <v>65.471999999999994</v>
      </c>
      <c r="I264" s="192"/>
      <c r="J264" s="13"/>
      <c r="K264" s="13"/>
      <c r="L264" s="187"/>
      <c r="M264" s="193"/>
      <c r="N264" s="194"/>
      <c r="O264" s="194"/>
      <c r="P264" s="194"/>
      <c r="Q264" s="194"/>
      <c r="R264" s="194"/>
      <c r="S264" s="194"/>
      <c r="T264" s="19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9" t="s">
        <v>197</v>
      </c>
      <c r="AU264" s="189" t="s">
        <v>86</v>
      </c>
      <c r="AV264" s="13" t="s">
        <v>86</v>
      </c>
      <c r="AW264" s="13" t="s">
        <v>32</v>
      </c>
      <c r="AX264" s="13" t="s">
        <v>76</v>
      </c>
      <c r="AY264" s="189" t="s">
        <v>145</v>
      </c>
    </row>
    <row r="265" s="13" customFormat="1">
      <c r="A265" s="13"/>
      <c r="B265" s="187"/>
      <c r="C265" s="13"/>
      <c r="D265" s="188" t="s">
        <v>197</v>
      </c>
      <c r="E265" s="189" t="s">
        <v>1</v>
      </c>
      <c r="F265" s="190" t="s">
        <v>656</v>
      </c>
      <c r="G265" s="13"/>
      <c r="H265" s="191">
        <v>56.640000000000001</v>
      </c>
      <c r="I265" s="192"/>
      <c r="J265" s="13"/>
      <c r="K265" s="13"/>
      <c r="L265" s="187"/>
      <c r="M265" s="193"/>
      <c r="N265" s="194"/>
      <c r="O265" s="194"/>
      <c r="P265" s="194"/>
      <c r="Q265" s="194"/>
      <c r="R265" s="194"/>
      <c r="S265" s="194"/>
      <c r="T265" s="19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9" t="s">
        <v>197</v>
      </c>
      <c r="AU265" s="189" t="s">
        <v>86</v>
      </c>
      <c r="AV265" s="13" t="s">
        <v>86</v>
      </c>
      <c r="AW265" s="13" t="s">
        <v>32</v>
      </c>
      <c r="AX265" s="13" t="s">
        <v>76</v>
      </c>
      <c r="AY265" s="189" t="s">
        <v>145</v>
      </c>
    </row>
    <row r="266" s="13" customFormat="1">
      <c r="A266" s="13"/>
      <c r="B266" s="187"/>
      <c r="C266" s="13"/>
      <c r="D266" s="188" t="s">
        <v>197</v>
      </c>
      <c r="E266" s="189" t="s">
        <v>1</v>
      </c>
      <c r="F266" s="190" t="s">
        <v>657</v>
      </c>
      <c r="G266" s="13"/>
      <c r="H266" s="191">
        <v>19.661999999999999</v>
      </c>
      <c r="I266" s="192"/>
      <c r="J266" s="13"/>
      <c r="K266" s="13"/>
      <c r="L266" s="187"/>
      <c r="M266" s="193"/>
      <c r="N266" s="194"/>
      <c r="O266" s="194"/>
      <c r="P266" s="194"/>
      <c r="Q266" s="194"/>
      <c r="R266" s="194"/>
      <c r="S266" s="194"/>
      <c r="T266" s="19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9" t="s">
        <v>197</v>
      </c>
      <c r="AU266" s="189" t="s">
        <v>86</v>
      </c>
      <c r="AV266" s="13" t="s">
        <v>86</v>
      </c>
      <c r="AW266" s="13" t="s">
        <v>32</v>
      </c>
      <c r="AX266" s="13" t="s">
        <v>76</v>
      </c>
      <c r="AY266" s="189" t="s">
        <v>145</v>
      </c>
    </row>
    <row r="267" s="2" customFormat="1" ht="24.15" customHeight="1">
      <c r="A267" s="35"/>
      <c r="B267" s="166"/>
      <c r="C267" s="167" t="s">
        <v>96</v>
      </c>
      <c r="D267" s="167" t="s">
        <v>146</v>
      </c>
      <c r="E267" s="168" t="s">
        <v>365</v>
      </c>
      <c r="F267" s="169" t="s">
        <v>366</v>
      </c>
      <c r="G267" s="170" t="s">
        <v>189</v>
      </c>
      <c r="H267" s="171">
        <v>563.20699999999999</v>
      </c>
      <c r="I267" s="172"/>
      <c r="J267" s="173">
        <f>ROUND(I267*H267,2)</f>
        <v>0</v>
      </c>
      <c r="K267" s="169" t="s">
        <v>166</v>
      </c>
      <c r="L267" s="36"/>
      <c r="M267" s="182" t="s">
        <v>1</v>
      </c>
      <c r="N267" s="183" t="s">
        <v>41</v>
      </c>
      <c r="O267" s="184"/>
      <c r="P267" s="185">
        <f>O267*H267</f>
        <v>0</v>
      </c>
      <c r="Q267" s="185">
        <v>0.00029</v>
      </c>
      <c r="R267" s="185">
        <f>Q267*H267</f>
        <v>0.16333002999999999</v>
      </c>
      <c r="S267" s="185">
        <v>0</v>
      </c>
      <c r="T267" s="18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78" t="s">
        <v>262</v>
      </c>
      <c r="AT267" s="178" t="s">
        <v>146</v>
      </c>
      <c r="AU267" s="178" t="s">
        <v>86</v>
      </c>
      <c r="AY267" s="16" t="s">
        <v>145</v>
      </c>
      <c r="BE267" s="179">
        <f>IF(N267="základní",J267,0)</f>
        <v>0</v>
      </c>
      <c r="BF267" s="179">
        <f>IF(N267="snížená",J267,0)</f>
        <v>0</v>
      </c>
      <c r="BG267" s="179">
        <f>IF(N267="zákl. přenesená",J267,0)</f>
        <v>0</v>
      </c>
      <c r="BH267" s="179">
        <f>IF(N267="sníž. přenesená",J267,0)</f>
        <v>0</v>
      </c>
      <c r="BI267" s="179">
        <f>IF(N267="nulová",J267,0)</f>
        <v>0</v>
      </c>
      <c r="BJ267" s="16" t="s">
        <v>84</v>
      </c>
      <c r="BK267" s="179">
        <f>ROUND(I267*H267,2)</f>
        <v>0</v>
      </c>
      <c r="BL267" s="16" t="s">
        <v>262</v>
      </c>
      <c r="BM267" s="178" t="s">
        <v>644</v>
      </c>
    </row>
    <row r="268" s="2" customFormat="1" ht="6.96" customHeight="1">
      <c r="A268" s="35"/>
      <c r="B268" s="57"/>
      <c r="C268" s="58"/>
      <c r="D268" s="58"/>
      <c r="E268" s="58"/>
      <c r="F268" s="58"/>
      <c r="G268" s="58"/>
      <c r="H268" s="58"/>
      <c r="I268" s="58"/>
      <c r="J268" s="58"/>
      <c r="K268" s="58"/>
      <c r="L268" s="36"/>
      <c r="M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</row>
  </sheetData>
  <autoFilter ref="C126:K26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686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ROUND(J133,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ROUND((SUM(BE133:BE310)),  2)</f>
        <v>0</v>
      </c>
      <c r="G33" s="35"/>
      <c r="H33" s="35"/>
      <c r="I33" s="125">
        <v>0.20999999999999999</v>
      </c>
      <c r="J33" s="124">
        <f>ROUND(((SUM(BE133:BE310))*I33),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ROUND((SUM(BF133:BF310)),  2)</f>
        <v>0</v>
      </c>
      <c r="G34" s="35"/>
      <c r="H34" s="35"/>
      <c r="I34" s="125">
        <v>0.14999999999999999</v>
      </c>
      <c r="J34" s="124">
        <f>ROUND(((SUM(BF133:BF310))*I34),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ROUND((SUM(BG133:BG310)),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ROUND((SUM(BH133:BH310)),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ROUND((SUM(BI133:BI310)),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40 - Podkroví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J133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174</v>
      </c>
      <c r="E97" s="139"/>
      <c r="F97" s="139"/>
      <c r="G97" s="139"/>
      <c r="H97" s="139"/>
      <c r="I97" s="139"/>
      <c r="J97" s="140">
        <f>J134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687</v>
      </c>
      <c r="E98" s="143"/>
      <c r="F98" s="143"/>
      <c r="G98" s="143"/>
      <c r="H98" s="143"/>
      <c r="I98" s="143"/>
      <c r="J98" s="144">
        <f>J135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688</v>
      </c>
      <c r="E99" s="143"/>
      <c r="F99" s="143"/>
      <c r="G99" s="143"/>
      <c r="H99" s="143"/>
      <c r="I99" s="143"/>
      <c r="J99" s="144">
        <f>J140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175</v>
      </c>
      <c r="E100" s="143"/>
      <c r="F100" s="143"/>
      <c r="G100" s="143"/>
      <c r="H100" s="143"/>
      <c r="I100" s="143"/>
      <c r="J100" s="144">
        <f>J148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176</v>
      </c>
      <c r="E101" s="143"/>
      <c r="F101" s="143"/>
      <c r="G101" s="143"/>
      <c r="H101" s="143"/>
      <c r="I101" s="143"/>
      <c r="J101" s="144">
        <f>J158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177</v>
      </c>
      <c r="E102" s="143"/>
      <c r="F102" s="143"/>
      <c r="G102" s="143"/>
      <c r="H102" s="143"/>
      <c r="I102" s="143"/>
      <c r="J102" s="144">
        <f>J161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178</v>
      </c>
      <c r="E103" s="143"/>
      <c r="F103" s="143"/>
      <c r="G103" s="143"/>
      <c r="H103" s="143"/>
      <c r="I103" s="143"/>
      <c r="J103" s="144">
        <f>J167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7"/>
      <c r="C104" s="9"/>
      <c r="D104" s="138" t="s">
        <v>179</v>
      </c>
      <c r="E104" s="139"/>
      <c r="F104" s="139"/>
      <c r="G104" s="139"/>
      <c r="H104" s="139"/>
      <c r="I104" s="139"/>
      <c r="J104" s="140">
        <f>J169</f>
        <v>0</v>
      </c>
      <c r="K104" s="9"/>
      <c r="L104" s="13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1"/>
      <c r="C105" s="10"/>
      <c r="D105" s="142" t="s">
        <v>689</v>
      </c>
      <c r="E105" s="143"/>
      <c r="F105" s="143"/>
      <c r="G105" s="143"/>
      <c r="H105" s="143"/>
      <c r="I105" s="143"/>
      <c r="J105" s="144">
        <f>J170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370</v>
      </c>
      <c r="E106" s="143"/>
      <c r="F106" s="143"/>
      <c r="G106" s="143"/>
      <c r="H106" s="143"/>
      <c r="I106" s="143"/>
      <c r="J106" s="144">
        <f>J191</f>
        <v>0</v>
      </c>
      <c r="K106" s="10"/>
      <c r="L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371</v>
      </c>
      <c r="E107" s="143"/>
      <c r="F107" s="143"/>
      <c r="G107" s="143"/>
      <c r="H107" s="143"/>
      <c r="I107" s="143"/>
      <c r="J107" s="144">
        <f>J224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1"/>
      <c r="C108" s="10"/>
      <c r="D108" s="142" t="s">
        <v>690</v>
      </c>
      <c r="E108" s="143"/>
      <c r="F108" s="143"/>
      <c r="G108" s="143"/>
      <c r="H108" s="143"/>
      <c r="I108" s="143"/>
      <c r="J108" s="144">
        <f>J245</f>
        <v>0</v>
      </c>
      <c r="K108" s="10"/>
      <c r="L108" s="14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1"/>
      <c r="C109" s="10"/>
      <c r="D109" s="142" t="s">
        <v>180</v>
      </c>
      <c r="E109" s="143"/>
      <c r="F109" s="143"/>
      <c r="G109" s="143"/>
      <c r="H109" s="143"/>
      <c r="I109" s="143"/>
      <c r="J109" s="144">
        <f>J248</f>
        <v>0</v>
      </c>
      <c r="K109" s="10"/>
      <c r="L109" s="14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1"/>
      <c r="C110" s="10"/>
      <c r="D110" s="142" t="s">
        <v>691</v>
      </c>
      <c r="E110" s="143"/>
      <c r="F110" s="143"/>
      <c r="G110" s="143"/>
      <c r="H110" s="143"/>
      <c r="I110" s="143"/>
      <c r="J110" s="144">
        <f>J265</f>
        <v>0</v>
      </c>
      <c r="K110" s="10"/>
      <c r="L110" s="14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1"/>
      <c r="C111" s="10"/>
      <c r="D111" s="142" t="s">
        <v>373</v>
      </c>
      <c r="E111" s="143"/>
      <c r="F111" s="143"/>
      <c r="G111" s="143"/>
      <c r="H111" s="143"/>
      <c r="I111" s="143"/>
      <c r="J111" s="144">
        <f>J271</f>
        <v>0</v>
      </c>
      <c r="K111" s="10"/>
      <c r="L111" s="14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1"/>
      <c r="C112" s="10"/>
      <c r="D112" s="142" t="s">
        <v>692</v>
      </c>
      <c r="E112" s="143"/>
      <c r="F112" s="143"/>
      <c r="G112" s="143"/>
      <c r="H112" s="143"/>
      <c r="I112" s="143"/>
      <c r="J112" s="144">
        <f>J290</f>
        <v>0</v>
      </c>
      <c r="K112" s="10"/>
      <c r="L112" s="14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1"/>
      <c r="C113" s="10"/>
      <c r="D113" s="142" t="s">
        <v>182</v>
      </c>
      <c r="E113" s="143"/>
      <c r="F113" s="143"/>
      <c r="G113" s="143"/>
      <c r="H113" s="143"/>
      <c r="I113" s="143"/>
      <c r="J113" s="144">
        <f>J297</f>
        <v>0</v>
      </c>
      <c r="K113" s="10"/>
      <c r="L113" s="14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9" s="2" customFormat="1" ht="6.96" customHeight="1">
      <c r="A119" s="35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4.96" customHeight="1">
      <c r="A120" s="35"/>
      <c r="B120" s="36"/>
      <c r="C120" s="20" t="s">
        <v>129</v>
      </c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16</v>
      </c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5"/>
      <c r="D123" s="35"/>
      <c r="E123" s="118" t="str">
        <f>E7</f>
        <v>Rekonstrukce a půdní vestavba ZUŠ Luby</v>
      </c>
      <c r="F123" s="29"/>
      <c r="G123" s="29"/>
      <c r="H123" s="29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118</v>
      </c>
      <c r="D124" s="35"/>
      <c r="E124" s="35"/>
      <c r="F124" s="35"/>
      <c r="G124" s="35"/>
      <c r="H124" s="35"/>
      <c r="I124" s="35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5"/>
      <c r="D125" s="35"/>
      <c r="E125" s="64" t="str">
        <f>E9</f>
        <v>40 - Podkroví</v>
      </c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5"/>
      <c r="D126" s="35"/>
      <c r="E126" s="35"/>
      <c r="F126" s="35"/>
      <c r="G126" s="35"/>
      <c r="H126" s="35"/>
      <c r="I126" s="35"/>
      <c r="J126" s="35"/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5"/>
      <c r="E127" s="35"/>
      <c r="F127" s="24" t="str">
        <f>F12</f>
        <v>Luby</v>
      </c>
      <c r="G127" s="35"/>
      <c r="H127" s="35"/>
      <c r="I127" s="29" t="s">
        <v>22</v>
      </c>
      <c r="J127" s="66" t="str">
        <f>IF(J12="","",J12)</f>
        <v>28. 12. 2022</v>
      </c>
      <c r="K127" s="35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5"/>
      <c r="D128" s="35"/>
      <c r="E128" s="35"/>
      <c r="F128" s="35"/>
      <c r="G128" s="35"/>
      <c r="H128" s="35"/>
      <c r="I128" s="35"/>
      <c r="J128" s="35"/>
      <c r="K128" s="35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5"/>
      <c r="E129" s="35"/>
      <c r="F129" s="24" t="str">
        <f>E15</f>
        <v>Město Luby</v>
      </c>
      <c r="G129" s="35"/>
      <c r="H129" s="35"/>
      <c r="I129" s="29" t="s">
        <v>30</v>
      </c>
      <c r="J129" s="33" t="str">
        <f>E21</f>
        <v>Nováček J.</v>
      </c>
      <c r="K129" s="35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5"/>
      <c r="E130" s="35"/>
      <c r="F130" s="24" t="str">
        <f>IF(E18="","",E18)</f>
        <v>Vyplň údaj</v>
      </c>
      <c r="G130" s="35"/>
      <c r="H130" s="35"/>
      <c r="I130" s="29" t="s">
        <v>33</v>
      </c>
      <c r="J130" s="33" t="str">
        <f>E24</f>
        <v>Milan Hájek</v>
      </c>
      <c r="K130" s="35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5"/>
      <c r="D131" s="35"/>
      <c r="E131" s="35"/>
      <c r="F131" s="35"/>
      <c r="G131" s="35"/>
      <c r="H131" s="35"/>
      <c r="I131" s="35"/>
      <c r="J131" s="35"/>
      <c r="K131" s="35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45"/>
      <c r="B132" s="146"/>
      <c r="C132" s="147" t="s">
        <v>130</v>
      </c>
      <c r="D132" s="148" t="s">
        <v>61</v>
      </c>
      <c r="E132" s="148" t="s">
        <v>57</v>
      </c>
      <c r="F132" s="148" t="s">
        <v>58</v>
      </c>
      <c r="G132" s="148" t="s">
        <v>131</v>
      </c>
      <c r="H132" s="148" t="s">
        <v>132</v>
      </c>
      <c r="I132" s="148" t="s">
        <v>133</v>
      </c>
      <c r="J132" s="148" t="s">
        <v>122</v>
      </c>
      <c r="K132" s="149" t="s">
        <v>134</v>
      </c>
      <c r="L132" s="150"/>
      <c r="M132" s="83" t="s">
        <v>1</v>
      </c>
      <c r="N132" s="84" t="s">
        <v>40</v>
      </c>
      <c r="O132" s="84" t="s">
        <v>135</v>
      </c>
      <c r="P132" s="84" t="s">
        <v>136</v>
      </c>
      <c r="Q132" s="84" t="s">
        <v>137</v>
      </c>
      <c r="R132" s="84" t="s">
        <v>138</v>
      </c>
      <c r="S132" s="84" t="s">
        <v>139</v>
      </c>
      <c r="T132" s="85" t="s">
        <v>140</v>
      </c>
      <c r="U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</row>
    <row r="133" s="2" customFormat="1" ht="22.8" customHeight="1">
      <c r="A133" s="35"/>
      <c r="B133" s="36"/>
      <c r="C133" s="90" t="s">
        <v>141</v>
      </c>
      <c r="D133" s="35"/>
      <c r="E133" s="35"/>
      <c r="F133" s="35"/>
      <c r="G133" s="35"/>
      <c r="H133" s="35"/>
      <c r="I133" s="35"/>
      <c r="J133" s="151">
        <f>BK133</f>
        <v>0</v>
      </c>
      <c r="K133" s="35"/>
      <c r="L133" s="36"/>
      <c r="M133" s="86"/>
      <c r="N133" s="70"/>
      <c r="O133" s="87"/>
      <c r="P133" s="152">
        <f>P134+P169</f>
        <v>0</v>
      </c>
      <c r="Q133" s="87"/>
      <c r="R133" s="152">
        <f>R134+R169</f>
        <v>34.533136949999999</v>
      </c>
      <c r="S133" s="87"/>
      <c r="T133" s="153">
        <f>T134+T169</f>
        <v>2.5941919999999996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6" t="s">
        <v>75</v>
      </c>
      <c r="AU133" s="16" t="s">
        <v>124</v>
      </c>
      <c r="BK133" s="154">
        <f>BK134+BK169</f>
        <v>0</v>
      </c>
    </row>
    <row r="134" s="12" customFormat="1" ht="25.92" customHeight="1">
      <c r="A134" s="12"/>
      <c r="B134" s="155"/>
      <c r="C134" s="12"/>
      <c r="D134" s="156" t="s">
        <v>75</v>
      </c>
      <c r="E134" s="157" t="s">
        <v>183</v>
      </c>
      <c r="F134" s="157" t="s">
        <v>184</v>
      </c>
      <c r="G134" s="12"/>
      <c r="H134" s="12"/>
      <c r="I134" s="158"/>
      <c r="J134" s="159">
        <f>BK134</f>
        <v>0</v>
      </c>
      <c r="K134" s="12"/>
      <c r="L134" s="155"/>
      <c r="M134" s="160"/>
      <c r="N134" s="161"/>
      <c r="O134" s="161"/>
      <c r="P134" s="162">
        <f>P135+P140+P148+P158+P161+P167</f>
        <v>0</v>
      </c>
      <c r="Q134" s="161"/>
      <c r="R134" s="162">
        <f>R135+R140+R148+R158+R161+R167</f>
        <v>18.452989500000001</v>
      </c>
      <c r="S134" s="161"/>
      <c r="T134" s="163">
        <f>T135+T140+T148+T158+T161+T167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84</v>
      </c>
      <c r="AT134" s="164" t="s">
        <v>75</v>
      </c>
      <c r="AU134" s="164" t="s">
        <v>76</v>
      </c>
      <c r="AY134" s="156" t="s">
        <v>145</v>
      </c>
      <c r="BK134" s="165">
        <f>BK135+BK140+BK148+BK158+BK161+BK167</f>
        <v>0</v>
      </c>
    </row>
    <row r="135" s="12" customFormat="1" ht="22.8" customHeight="1">
      <c r="A135" s="12"/>
      <c r="B135" s="155"/>
      <c r="C135" s="12"/>
      <c r="D135" s="156" t="s">
        <v>75</v>
      </c>
      <c r="E135" s="180" t="s">
        <v>162</v>
      </c>
      <c r="F135" s="180" t="s">
        <v>693</v>
      </c>
      <c r="G135" s="12"/>
      <c r="H135" s="12"/>
      <c r="I135" s="158"/>
      <c r="J135" s="181">
        <f>BK135</f>
        <v>0</v>
      </c>
      <c r="K135" s="12"/>
      <c r="L135" s="155"/>
      <c r="M135" s="160"/>
      <c r="N135" s="161"/>
      <c r="O135" s="161"/>
      <c r="P135" s="162">
        <f>SUM(P136:P139)</f>
        <v>0</v>
      </c>
      <c r="Q135" s="161"/>
      <c r="R135" s="162">
        <f>SUM(R136:R139)</f>
        <v>6.3092224999999997</v>
      </c>
      <c r="S135" s="161"/>
      <c r="T135" s="163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84</v>
      </c>
      <c r="AT135" s="164" t="s">
        <v>75</v>
      </c>
      <c r="AU135" s="164" t="s">
        <v>84</v>
      </c>
      <c r="AY135" s="156" t="s">
        <v>145</v>
      </c>
      <c r="BK135" s="165">
        <f>SUM(BK136:BK139)</f>
        <v>0</v>
      </c>
    </row>
    <row r="136" s="2" customFormat="1" ht="24.15" customHeight="1">
      <c r="A136" s="35"/>
      <c r="B136" s="166"/>
      <c r="C136" s="167" t="s">
        <v>84</v>
      </c>
      <c r="D136" s="167" t="s">
        <v>146</v>
      </c>
      <c r="E136" s="168" t="s">
        <v>694</v>
      </c>
      <c r="F136" s="169" t="s">
        <v>695</v>
      </c>
      <c r="G136" s="170" t="s">
        <v>189</v>
      </c>
      <c r="H136" s="171">
        <v>23.449999999999999</v>
      </c>
      <c r="I136" s="172"/>
      <c r="J136" s="173">
        <f>ROUND(I136*H136,2)</f>
        <v>0</v>
      </c>
      <c r="K136" s="169" t="s">
        <v>166</v>
      </c>
      <c r="L136" s="36"/>
      <c r="M136" s="174" t="s">
        <v>1</v>
      </c>
      <c r="N136" s="175" t="s">
        <v>41</v>
      </c>
      <c r="O136" s="74"/>
      <c r="P136" s="176">
        <f>O136*H136</f>
        <v>0</v>
      </c>
      <c r="Q136" s="176">
        <v>0.26905000000000001</v>
      </c>
      <c r="R136" s="176">
        <f>Q136*H136</f>
        <v>6.3092224999999997</v>
      </c>
      <c r="S136" s="176">
        <v>0</v>
      </c>
      <c r="T136" s="17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144</v>
      </c>
      <c r="AT136" s="178" t="s">
        <v>146</v>
      </c>
      <c r="AU136" s="178" t="s">
        <v>86</v>
      </c>
      <c r="AY136" s="16" t="s">
        <v>145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84</v>
      </c>
      <c r="BK136" s="179">
        <f>ROUND(I136*H136,2)</f>
        <v>0</v>
      </c>
      <c r="BL136" s="16" t="s">
        <v>144</v>
      </c>
      <c r="BM136" s="178" t="s">
        <v>696</v>
      </c>
    </row>
    <row r="137" s="13" customFormat="1">
      <c r="A137" s="13"/>
      <c r="B137" s="187"/>
      <c r="C137" s="13"/>
      <c r="D137" s="188" t="s">
        <v>197</v>
      </c>
      <c r="E137" s="189" t="s">
        <v>1</v>
      </c>
      <c r="F137" s="190" t="s">
        <v>697</v>
      </c>
      <c r="G137" s="13"/>
      <c r="H137" s="191">
        <v>34.100000000000001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197</v>
      </c>
      <c r="AU137" s="189" t="s">
        <v>86</v>
      </c>
      <c r="AV137" s="13" t="s">
        <v>86</v>
      </c>
      <c r="AW137" s="13" t="s">
        <v>32</v>
      </c>
      <c r="AX137" s="13" t="s">
        <v>76</v>
      </c>
      <c r="AY137" s="189" t="s">
        <v>145</v>
      </c>
    </row>
    <row r="138" s="13" customFormat="1">
      <c r="A138" s="13"/>
      <c r="B138" s="187"/>
      <c r="C138" s="13"/>
      <c r="D138" s="188" t="s">
        <v>197</v>
      </c>
      <c r="E138" s="189" t="s">
        <v>1</v>
      </c>
      <c r="F138" s="190" t="s">
        <v>698</v>
      </c>
      <c r="G138" s="13"/>
      <c r="H138" s="191">
        <v>-8</v>
      </c>
      <c r="I138" s="192"/>
      <c r="J138" s="13"/>
      <c r="K138" s="13"/>
      <c r="L138" s="187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9" t="s">
        <v>197</v>
      </c>
      <c r="AU138" s="189" t="s">
        <v>86</v>
      </c>
      <c r="AV138" s="13" t="s">
        <v>86</v>
      </c>
      <c r="AW138" s="13" t="s">
        <v>32</v>
      </c>
      <c r="AX138" s="13" t="s">
        <v>76</v>
      </c>
      <c r="AY138" s="189" t="s">
        <v>145</v>
      </c>
    </row>
    <row r="139" s="13" customFormat="1">
      <c r="A139" s="13"/>
      <c r="B139" s="187"/>
      <c r="C139" s="13"/>
      <c r="D139" s="188" t="s">
        <v>197</v>
      </c>
      <c r="E139" s="189" t="s">
        <v>1</v>
      </c>
      <c r="F139" s="190" t="s">
        <v>699</v>
      </c>
      <c r="G139" s="13"/>
      <c r="H139" s="191">
        <v>-2.6499999999999999</v>
      </c>
      <c r="I139" s="192"/>
      <c r="J139" s="13"/>
      <c r="K139" s="13"/>
      <c r="L139" s="187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197</v>
      </c>
      <c r="AU139" s="189" t="s">
        <v>86</v>
      </c>
      <c r="AV139" s="13" t="s">
        <v>86</v>
      </c>
      <c r="AW139" s="13" t="s">
        <v>32</v>
      </c>
      <c r="AX139" s="13" t="s">
        <v>76</v>
      </c>
      <c r="AY139" s="189" t="s">
        <v>145</v>
      </c>
    </row>
    <row r="140" s="12" customFormat="1" ht="22.8" customHeight="1">
      <c r="A140" s="12"/>
      <c r="B140" s="155"/>
      <c r="C140" s="12"/>
      <c r="D140" s="156" t="s">
        <v>75</v>
      </c>
      <c r="E140" s="180" t="s">
        <v>144</v>
      </c>
      <c r="F140" s="180" t="s">
        <v>700</v>
      </c>
      <c r="G140" s="12"/>
      <c r="H140" s="12"/>
      <c r="I140" s="158"/>
      <c r="J140" s="181">
        <f>BK140</f>
        <v>0</v>
      </c>
      <c r="K140" s="12"/>
      <c r="L140" s="155"/>
      <c r="M140" s="160"/>
      <c r="N140" s="161"/>
      <c r="O140" s="161"/>
      <c r="P140" s="162">
        <f>SUM(P141:P147)</f>
        <v>0</v>
      </c>
      <c r="Q140" s="161"/>
      <c r="R140" s="162">
        <f>SUM(R141:R147)</f>
        <v>2.1038349000000003</v>
      </c>
      <c r="S140" s="161"/>
      <c r="T140" s="163">
        <f>SUM(T141:T147)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84</v>
      </c>
      <c r="AT140" s="164" t="s">
        <v>75</v>
      </c>
      <c r="AU140" s="164" t="s">
        <v>84</v>
      </c>
      <c r="AY140" s="156" t="s">
        <v>145</v>
      </c>
      <c r="BK140" s="165">
        <f>SUM(BK141:BK147)</f>
        <v>0</v>
      </c>
    </row>
    <row r="141" s="2" customFormat="1" ht="16.5" customHeight="1">
      <c r="A141" s="35"/>
      <c r="B141" s="166"/>
      <c r="C141" s="167" t="s">
        <v>86</v>
      </c>
      <c r="D141" s="167" t="s">
        <v>146</v>
      </c>
      <c r="E141" s="168" t="s">
        <v>701</v>
      </c>
      <c r="F141" s="169" t="s">
        <v>702</v>
      </c>
      <c r="G141" s="170" t="s">
        <v>399</v>
      </c>
      <c r="H141" s="171">
        <v>0.79500000000000004</v>
      </c>
      <c r="I141" s="172"/>
      <c r="J141" s="173">
        <f>ROUND(I141*H141,2)</f>
        <v>0</v>
      </c>
      <c r="K141" s="169" t="s">
        <v>166</v>
      </c>
      <c r="L141" s="36"/>
      <c r="M141" s="174" t="s">
        <v>1</v>
      </c>
      <c r="N141" s="175" t="s">
        <v>41</v>
      </c>
      <c r="O141" s="74"/>
      <c r="P141" s="176">
        <f>O141*H141</f>
        <v>0</v>
      </c>
      <c r="Q141" s="176">
        <v>2.5019800000000001</v>
      </c>
      <c r="R141" s="176">
        <f>Q141*H141</f>
        <v>1.9890741000000001</v>
      </c>
      <c r="S141" s="176">
        <v>0</v>
      </c>
      <c r="T141" s="17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8" t="s">
        <v>144</v>
      </c>
      <c r="AT141" s="178" t="s">
        <v>146</v>
      </c>
      <c r="AU141" s="178" t="s">
        <v>86</v>
      </c>
      <c r="AY141" s="16" t="s">
        <v>145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6" t="s">
        <v>84</v>
      </c>
      <c r="BK141" s="179">
        <f>ROUND(I141*H141,2)</f>
        <v>0</v>
      </c>
      <c r="BL141" s="16" t="s">
        <v>144</v>
      </c>
      <c r="BM141" s="178" t="s">
        <v>703</v>
      </c>
    </row>
    <row r="142" s="13" customFormat="1">
      <c r="A142" s="13"/>
      <c r="B142" s="187"/>
      <c r="C142" s="13"/>
      <c r="D142" s="188" t="s">
        <v>197</v>
      </c>
      <c r="E142" s="189" t="s">
        <v>1</v>
      </c>
      <c r="F142" s="190" t="s">
        <v>704</v>
      </c>
      <c r="G142" s="13"/>
      <c r="H142" s="191">
        <v>0.79500000000000004</v>
      </c>
      <c r="I142" s="192"/>
      <c r="J142" s="13"/>
      <c r="K142" s="13"/>
      <c r="L142" s="187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9" t="s">
        <v>197</v>
      </c>
      <c r="AU142" s="189" t="s">
        <v>86</v>
      </c>
      <c r="AV142" s="13" t="s">
        <v>86</v>
      </c>
      <c r="AW142" s="13" t="s">
        <v>32</v>
      </c>
      <c r="AX142" s="13" t="s">
        <v>84</v>
      </c>
      <c r="AY142" s="189" t="s">
        <v>145</v>
      </c>
    </row>
    <row r="143" s="2" customFormat="1" ht="16.5" customHeight="1">
      <c r="A143" s="35"/>
      <c r="B143" s="166"/>
      <c r="C143" s="167" t="s">
        <v>162</v>
      </c>
      <c r="D143" s="167" t="s">
        <v>146</v>
      </c>
      <c r="E143" s="168" t="s">
        <v>705</v>
      </c>
      <c r="F143" s="169" t="s">
        <v>706</v>
      </c>
      <c r="G143" s="170" t="s">
        <v>189</v>
      </c>
      <c r="H143" s="171">
        <v>5.2999999999999998</v>
      </c>
      <c r="I143" s="172"/>
      <c r="J143" s="173">
        <f>ROUND(I143*H143,2)</f>
        <v>0</v>
      </c>
      <c r="K143" s="169" t="s">
        <v>166</v>
      </c>
      <c r="L143" s="36"/>
      <c r="M143" s="174" t="s">
        <v>1</v>
      </c>
      <c r="N143" s="175" t="s">
        <v>41</v>
      </c>
      <c r="O143" s="74"/>
      <c r="P143" s="176">
        <f>O143*H143</f>
        <v>0</v>
      </c>
      <c r="Q143" s="176">
        <v>0.0057600000000000004</v>
      </c>
      <c r="R143" s="176">
        <f>Q143*H143</f>
        <v>0.030528</v>
      </c>
      <c r="S143" s="176">
        <v>0</v>
      </c>
      <c r="T143" s="17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8" t="s">
        <v>144</v>
      </c>
      <c r="AT143" s="178" t="s">
        <v>146</v>
      </c>
      <c r="AU143" s="178" t="s">
        <v>86</v>
      </c>
      <c r="AY143" s="16" t="s">
        <v>145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6" t="s">
        <v>84</v>
      </c>
      <c r="BK143" s="179">
        <f>ROUND(I143*H143,2)</f>
        <v>0</v>
      </c>
      <c r="BL143" s="16" t="s">
        <v>144</v>
      </c>
      <c r="BM143" s="178" t="s">
        <v>707</v>
      </c>
    </row>
    <row r="144" s="13" customFormat="1">
      <c r="A144" s="13"/>
      <c r="B144" s="187"/>
      <c r="C144" s="13"/>
      <c r="D144" s="188" t="s">
        <v>197</v>
      </c>
      <c r="E144" s="189" t="s">
        <v>1</v>
      </c>
      <c r="F144" s="190" t="s">
        <v>708</v>
      </c>
      <c r="G144" s="13"/>
      <c r="H144" s="191">
        <v>5.2999999999999998</v>
      </c>
      <c r="I144" s="192"/>
      <c r="J144" s="13"/>
      <c r="K144" s="13"/>
      <c r="L144" s="187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9" t="s">
        <v>197</v>
      </c>
      <c r="AU144" s="189" t="s">
        <v>86</v>
      </c>
      <c r="AV144" s="13" t="s">
        <v>86</v>
      </c>
      <c r="AW144" s="13" t="s">
        <v>32</v>
      </c>
      <c r="AX144" s="13" t="s">
        <v>84</v>
      </c>
      <c r="AY144" s="189" t="s">
        <v>145</v>
      </c>
    </row>
    <row r="145" s="2" customFormat="1" ht="16.5" customHeight="1">
      <c r="A145" s="35"/>
      <c r="B145" s="166"/>
      <c r="C145" s="167" t="s">
        <v>144</v>
      </c>
      <c r="D145" s="167" t="s">
        <v>146</v>
      </c>
      <c r="E145" s="168" t="s">
        <v>709</v>
      </c>
      <c r="F145" s="169" t="s">
        <v>710</v>
      </c>
      <c r="G145" s="170" t="s">
        <v>189</v>
      </c>
      <c r="H145" s="171">
        <v>5.2999999999999998</v>
      </c>
      <c r="I145" s="172"/>
      <c r="J145" s="173">
        <f>ROUND(I145*H145,2)</f>
        <v>0</v>
      </c>
      <c r="K145" s="169" t="s">
        <v>166</v>
      </c>
      <c r="L145" s="36"/>
      <c r="M145" s="174" t="s">
        <v>1</v>
      </c>
      <c r="N145" s="175" t="s">
        <v>41</v>
      </c>
      <c r="O145" s="74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8" t="s">
        <v>144</v>
      </c>
      <c r="AT145" s="178" t="s">
        <v>146</v>
      </c>
      <c r="AU145" s="178" t="s">
        <v>86</v>
      </c>
      <c r="AY145" s="16" t="s">
        <v>145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6" t="s">
        <v>84</v>
      </c>
      <c r="BK145" s="179">
        <f>ROUND(I145*H145,2)</f>
        <v>0</v>
      </c>
      <c r="BL145" s="16" t="s">
        <v>144</v>
      </c>
      <c r="BM145" s="178" t="s">
        <v>711</v>
      </c>
    </row>
    <row r="146" s="2" customFormat="1" ht="24.15" customHeight="1">
      <c r="A146" s="35"/>
      <c r="B146" s="166"/>
      <c r="C146" s="167" t="s">
        <v>159</v>
      </c>
      <c r="D146" s="167" t="s">
        <v>146</v>
      </c>
      <c r="E146" s="168" t="s">
        <v>712</v>
      </c>
      <c r="F146" s="169" t="s">
        <v>713</v>
      </c>
      <c r="G146" s="170" t="s">
        <v>238</v>
      </c>
      <c r="H146" s="171">
        <v>0.080000000000000002</v>
      </c>
      <c r="I146" s="172"/>
      <c r="J146" s="173">
        <f>ROUND(I146*H146,2)</f>
        <v>0</v>
      </c>
      <c r="K146" s="169" t="s">
        <v>166</v>
      </c>
      <c r="L146" s="36"/>
      <c r="M146" s="174" t="s">
        <v>1</v>
      </c>
      <c r="N146" s="175" t="s">
        <v>41</v>
      </c>
      <c r="O146" s="74"/>
      <c r="P146" s="176">
        <f>O146*H146</f>
        <v>0</v>
      </c>
      <c r="Q146" s="176">
        <v>1.05291</v>
      </c>
      <c r="R146" s="176">
        <f>Q146*H146</f>
        <v>0.084232799999999997</v>
      </c>
      <c r="S146" s="176">
        <v>0</v>
      </c>
      <c r="T146" s="17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8" t="s">
        <v>144</v>
      </c>
      <c r="AT146" s="178" t="s">
        <v>146</v>
      </c>
      <c r="AU146" s="178" t="s">
        <v>86</v>
      </c>
      <c r="AY146" s="16" t="s">
        <v>145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6" t="s">
        <v>84</v>
      </c>
      <c r="BK146" s="179">
        <f>ROUND(I146*H146,2)</f>
        <v>0</v>
      </c>
      <c r="BL146" s="16" t="s">
        <v>144</v>
      </c>
      <c r="BM146" s="178" t="s">
        <v>714</v>
      </c>
    </row>
    <row r="147" s="13" customFormat="1">
      <c r="A147" s="13"/>
      <c r="B147" s="187"/>
      <c r="C147" s="13"/>
      <c r="D147" s="188" t="s">
        <v>197</v>
      </c>
      <c r="E147" s="189" t="s">
        <v>1</v>
      </c>
      <c r="F147" s="190" t="s">
        <v>715</v>
      </c>
      <c r="G147" s="13"/>
      <c r="H147" s="191">
        <v>0.080000000000000002</v>
      </c>
      <c r="I147" s="192"/>
      <c r="J147" s="13"/>
      <c r="K147" s="13"/>
      <c r="L147" s="187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197</v>
      </c>
      <c r="AU147" s="189" t="s">
        <v>86</v>
      </c>
      <c r="AV147" s="13" t="s">
        <v>86</v>
      </c>
      <c r="AW147" s="13" t="s">
        <v>32</v>
      </c>
      <c r="AX147" s="13" t="s">
        <v>84</v>
      </c>
      <c r="AY147" s="189" t="s">
        <v>145</v>
      </c>
    </row>
    <row r="148" s="12" customFormat="1" ht="22.8" customHeight="1">
      <c r="A148" s="12"/>
      <c r="B148" s="155"/>
      <c r="C148" s="12"/>
      <c r="D148" s="156" t="s">
        <v>75</v>
      </c>
      <c r="E148" s="180" t="s">
        <v>185</v>
      </c>
      <c r="F148" s="180" t="s">
        <v>186</v>
      </c>
      <c r="G148" s="12"/>
      <c r="H148" s="12"/>
      <c r="I148" s="158"/>
      <c r="J148" s="181">
        <f>BK148</f>
        <v>0</v>
      </c>
      <c r="K148" s="12"/>
      <c r="L148" s="155"/>
      <c r="M148" s="160"/>
      <c r="N148" s="161"/>
      <c r="O148" s="161"/>
      <c r="P148" s="162">
        <f>SUM(P149:P157)</f>
        <v>0</v>
      </c>
      <c r="Q148" s="161"/>
      <c r="R148" s="162">
        <f>SUM(R149:R157)</f>
        <v>10.015056</v>
      </c>
      <c r="S148" s="161"/>
      <c r="T148" s="163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6" t="s">
        <v>84</v>
      </c>
      <c r="AT148" s="164" t="s">
        <v>75</v>
      </c>
      <c r="AU148" s="164" t="s">
        <v>84</v>
      </c>
      <c r="AY148" s="156" t="s">
        <v>145</v>
      </c>
      <c r="BK148" s="165">
        <f>SUM(BK149:BK157)</f>
        <v>0</v>
      </c>
    </row>
    <row r="149" s="2" customFormat="1" ht="24.15" customHeight="1">
      <c r="A149" s="35"/>
      <c r="B149" s="166"/>
      <c r="C149" s="167" t="s">
        <v>185</v>
      </c>
      <c r="D149" s="167" t="s">
        <v>146</v>
      </c>
      <c r="E149" s="168" t="s">
        <v>716</v>
      </c>
      <c r="F149" s="169" t="s">
        <v>717</v>
      </c>
      <c r="G149" s="170" t="s">
        <v>189</v>
      </c>
      <c r="H149" s="171">
        <v>52.200000000000003</v>
      </c>
      <c r="I149" s="172"/>
      <c r="J149" s="173">
        <f>ROUND(I149*H149,2)</f>
        <v>0</v>
      </c>
      <c r="K149" s="169" t="s">
        <v>166</v>
      </c>
      <c r="L149" s="36"/>
      <c r="M149" s="174" t="s">
        <v>1</v>
      </c>
      <c r="N149" s="175" t="s">
        <v>41</v>
      </c>
      <c r="O149" s="74"/>
      <c r="P149" s="176">
        <f>O149*H149</f>
        <v>0</v>
      </c>
      <c r="Q149" s="176">
        <v>0.018380000000000001</v>
      </c>
      <c r="R149" s="176">
        <f>Q149*H149</f>
        <v>0.95943600000000007</v>
      </c>
      <c r="S149" s="176">
        <v>0</v>
      </c>
      <c r="T149" s="17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8" t="s">
        <v>144</v>
      </c>
      <c r="AT149" s="178" t="s">
        <v>146</v>
      </c>
      <c r="AU149" s="178" t="s">
        <v>86</v>
      </c>
      <c r="AY149" s="16" t="s">
        <v>145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6" t="s">
        <v>84</v>
      </c>
      <c r="BK149" s="179">
        <f>ROUND(I149*H149,2)</f>
        <v>0</v>
      </c>
      <c r="BL149" s="16" t="s">
        <v>144</v>
      </c>
      <c r="BM149" s="178" t="s">
        <v>718</v>
      </c>
    </row>
    <row r="150" s="13" customFormat="1">
      <c r="A150" s="13"/>
      <c r="B150" s="187"/>
      <c r="C150" s="13"/>
      <c r="D150" s="188" t="s">
        <v>197</v>
      </c>
      <c r="E150" s="189" t="s">
        <v>1</v>
      </c>
      <c r="F150" s="190" t="s">
        <v>719</v>
      </c>
      <c r="G150" s="13"/>
      <c r="H150" s="191">
        <v>68.200000000000003</v>
      </c>
      <c r="I150" s="192"/>
      <c r="J150" s="13"/>
      <c r="K150" s="13"/>
      <c r="L150" s="187"/>
      <c r="M150" s="193"/>
      <c r="N150" s="194"/>
      <c r="O150" s="194"/>
      <c r="P150" s="194"/>
      <c r="Q150" s="194"/>
      <c r="R150" s="194"/>
      <c r="S150" s="194"/>
      <c r="T150" s="19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9" t="s">
        <v>197</v>
      </c>
      <c r="AU150" s="189" t="s">
        <v>86</v>
      </c>
      <c r="AV150" s="13" t="s">
        <v>86</v>
      </c>
      <c r="AW150" s="13" t="s">
        <v>32</v>
      </c>
      <c r="AX150" s="13" t="s">
        <v>76</v>
      </c>
      <c r="AY150" s="189" t="s">
        <v>145</v>
      </c>
    </row>
    <row r="151" s="13" customFormat="1">
      <c r="A151" s="13"/>
      <c r="B151" s="187"/>
      <c r="C151" s="13"/>
      <c r="D151" s="188" t="s">
        <v>197</v>
      </c>
      <c r="E151" s="189" t="s">
        <v>1</v>
      </c>
      <c r="F151" s="190" t="s">
        <v>720</v>
      </c>
      <c r="G151" s="13"/>
      <c r="H151" s="191">
        <v>-16</v>
      </c>
      <c r="I151" s="192"/>
      <c r="J151" s="13"/>
      <c r="K151" s="13"/>
      <c r="L151" s="187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9" t="s">
        <v>197</v>
      </c>
      <c r="AU151" s="189" t="s">
        <v>86</v>
      </c>
      <c r="AV151" s="13" t="s">
        <v>86</v>
      </c>
      <c r="AW151" s="13" t="s">
        <v>32</v>
      </c>
      <c r="AX151" s="13" t="s">
        <v>76</v>
      </c>
      <c r="AY151" s="189" t="s">
        <v>145</v>
      </c>
    </row>
    <row r="152" s="2" customFormat="1" ht="24.15" customHeight="1">
      <c r="A152" s="35"/>
      <c r="B152" s="166"/>
      <c r="C152" s="167" t="s">
        <v>218</v>
      </c>
      <c r="D152" s="167" t="s">
        <v>146</v>
      </c>
      <c r="E152" s="168" t="s">
        <v>206</v>
      </c>
      <c r="F152" s="169" t="s">
        <v>207</v>
      </c>
      <c r="G152" s="170" t="s">
        <v>189</v>
      </c>
      <c r="H152" s="171">
        <v>12.48</v>
      </c>
      <c r="I152" s="172"/>
      <c r="J152" s="173">
        <f>ROUND(I152*H152,2)</f>
        <v>0</v>
      </c>
      <c r="K152" s="169" t="s">
        <v>166</v>
      </c>
      <c r="L152" s="36"/>
      <c r="M152" s="174" t="s">
        <v>1</v>
      </c>
      <c r="N152" s="175" t="s">
        <v>41</v>
      </c>
      <c r="O152" s="7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8" t="s">
        <v>144</v>
      </c>
      <c r="AT152" s="178" t="s">
        <v>146</v>
      </c>
      <c r="AU152" s="178" t="s">
        <v>86</v>
      </c>
      <c r="AY152" s="16" t="s">
        <v>145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6" t="s">
        <v>84</v>
      </c>
      <c r="BK152" s="179">
        <f>ROUND(I152*H152,2)</f>
        <v>0</v>
      </c>
      <c r="BL152" s="16" t="s">
        <v>144</v>
      </c>
      <c r="BM152" s="178" t="s">
        <v>721</v>
      </c>
    </row>
    <row r="153" s="13" customFormat="1">
      <c r="A153" s="13"/>
      <c r="B153" s="187"/>
      <c r="C153" s="13"/>
      <c r="D153" s="188" t="s">
        <v>197</v>
      </c>
      <c r="E153" s="189" t="s">
        <v>1</v>
      </c>
      <c r="F153" s="190" t="s">
        <v>722</v>
      </c>
      <c r="G153" s="13"/>
      <c r="H153" s="191">
        <v>12.48</v>
      </c>
      <c r="I153" s="192"/>
      <c r="J153" s="13"/>
      <c r="K153" s="13"/>
      <c r="L153" s="187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197</v>
      </c>
      <c r="AU153" s="189" t="s">
        <v>86</v>
      </c>
      <c r="AV153" s="13" t="s">
        <v>86</v>
      </c>
      <c r="AW153" s="13" t="s">
        <v>32</v>
      </c>
      <c r="AX153" s="13" t="s">
        <v>84</v>
      </c>
      <c r="AY153" s="189" t="s">
        <v>145</v>
      </c>
    </row>
    <row r="154" s="2" customFormat="1" ht="16.5" customHeight="1">
      <c r="A154" s="35"/>
      <c r="B154" s="166"/>
      <c r="C154" s="167" t="s">
        <v>222</v>
      </c>
      <c r="D154" s="167" t="s">
        <v>146</v>
      </c>
      <c r="E154" s="168" t="s">
        <v>397</v>
      </c>
      <c r="F154" s="169" t="s">
        <v>398</v>
      </c>
      <c r="G154" s="170" t="s">
        <v>399</v>
      </c>
      <c r="H154" s="171">
        <v>21.561</v>
      </c>
      <c r="I154" s="172"/>
      <c r="J154" s="173">
        <f>ROUND(I154*H154,2)</f>
        <v>0</v>
      </c>
      <c r="K154" s="169" t="s">
        <v>166</v>
      </c>
      <c r="L154" s="36"/>
      <c r="M154" s="174" t="s">
        <v>1</v>
      </c>
      <c r="N154" s="175" t="s">
        <v>41</v>
      </c>
      <c r="O154" s="74"/>
      <c r="P154" s="176">
        <f>O154*H154</f>
        <v>0</v>
      </c>
      <c r="Q154" s="176">
        <v>0.41999999999999998</v>
      </c>
      <c r="R154" s="176">
        <f>Q154*H154</f>
        <v>9.0556199999999993</v>
      </c>
      <c r="S154" s="176">
        <v>0</v>
      </c>
      <c r="T154" s="17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8" t="s">
        <v>144</v>
      </c>
      <c r="AT154" s="178" t="s">
        <v>146</v>
      </c>
      <c r="AU154" s="178" t="s">
        <v>86</v>
      </c>
      <c r="AY154" s="16" t="s">
        <v>145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6" t="s">
        <v>84</v>
      </c>
      <c r="BK154" s="179">
        <f>ROUND(I154*H154,2)</f>
        <v>0</v>
      </c>
      <c r="BL154" s="16" t="s">
        <v>144</v>
      </c>
      <c r="BM154" s="178" t="s">
        <v>723</v>
      </c>
    </row>
    <row r="155" s="13" customFormat="1">
      <c r="A155" s="13"/>
      <c r="B155" s="187"/>
      <c r="C155" s="13"/>
      <c r="D155" s="188" t="s">
        <v>197</v>
      </c>
      <c r="E155" s="189" t="s">
        <v>1</v>
      </c>
      <c r="F155" s="190" t="s">
        <v>724</v>
      </c>
      <c r="G155" s="13"/>
      <c r="H155" s="191">
        <v>4.4249999999999998</v>
      </c>
      <c r="I155" s="192"/>
      <c r="J155" s="13"/>
      <c r="K155" s="13"/>
      <c r="L155" s="187"/>
      <c r="M155" s="193"/>
      <c r="N155" s="194"/>
      <c r="O155" s="194"/>
      <c r="P155" s="194"/>
      <c r="Q155" s="194"/>
      <c r="R155" s="194"/>
      <c r="S155" s="194"/>
      <c r="T155" s="19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9" t="s">
        <v>197</v>
      </c>
      <c r="AU155" s="189" t="s">
        <v>86</v>
      </c>
      <c r="AV155" s="13" t="s">
        <v>86</v>
      </c>
      <c r="AW155" s="13" t="s">
        <v>32</v>
      </c>
      <c r="AX155" s="13" t="s">
        <v>76</v>
      </c>
      <c r="AY155" s="189" t="s">
        <v>145</v>
      </c>
    </row>
    <row r="156" s="13" customFormat="1">
      <c r="A156" s="13"/>
      <c r="B156" s="187"/>
      <c r="C156" s="13"/>
      <c r="D156" s="188" t="s">
        <v>197</v>
      </c>
      <c r="E156" s="189" t="s">
        <v>1</v>
      </c>
      <c r="F156" s="190" t="s">
        <v>725</v>
      </c>
      <c r="G156" s="13"/>
      <c r="H156" s="191">
        <v>8.7929999999999993</v>
      </c>
      <c r="I156" s="192"/>
      <c r="J156" s="13"/>
      <c r="K156" s="13"/>
      <c r="L156" s="187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197</v>
      </c>
      <c r="AU156" s="189" t="s">
        <v>86</v>
      </c>
      <c r="AV156" s="13" t="s">
        <v>86</v>
      </c>
      <c r="AW156" s="13" t="s">
        <v>32</v>
      </c>
      <c r="AX156" s="13" t="s">
        <v>76</v>
      </c>
      <c r="AY156" s="189" t="s">
        <v>145</v>
      </c>
    </row>
    <row r="157" s="13" customFormat="1">
      <c r="A157" s="13"/>
      <c r="B157" s="187"/>
      <c r="C157" s="13"/>
      <c r="D157" s="188" t="s">
        <v>197</v>
      </c>
      <c r="E157" s="189" t="s">
        <v>1</v>
      </c>
      <c r="F157" s="190" t="s">
        <v>726</v>
      </c>
      <c r="G157" s="13"/>
      <c r="H157" s="191">
        <v>8.343</v>
      </c>
      <c r="I157" s="192"/>
      <c r="J157" s="13"/>
      <c r="K157" s="13"/>
      <c r="L157" s="187"/>
      <c r="M157" s="193"/>
      <c r="N157" s="194"/>
      <c r="O157" s="194"/>
      <c r="P157" s="194"/>
      <c r="Q157" s="194"/>
      <c r="R157" s="194"/>
      <c r="S157" s="194"/>
      <c r="T157" s="19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9" t="s">
        <v>197</v>
      </c>
      <c r="AU157" s="189" t="s">
        <v>86</v>
      </c>
      <c r="AV157" s="13" t="s">
        <v>86</v>
      </c>
      <c r="AW157" s="13" t="s">
        <v>32</v>
      </c>
      <c r="AX157" s="13" t="s">
        <v>76</v>
      </c>
      <c r="AY157" s="189" t="s">
        <v>145</v>
      </c>
    </row>
    <row r="158" s="12" customFormat="1" ht="22.8" customHeight="1">
      <c r="A158" s="12"/>
      <c r="B158" s="155"/>
      <c r="C158" s="12"/>
      <c r="D158" s="156" t="s">
        <v>75</v>
      </c>
      <c r="E158" s="180" t="s">
        <v>213</v>
      </c>
      <c r="F158" s="180" t="s">
        <v>214</v>
      </c>
      <c r="G158" s="12"/>
      <c r="H158" s="12"/>
      <c r="I158" s="158"/>
      <c r="J158" s="181">
        <f>BK158</f>
        <v>0</v>
      </c>
      <c r="K158" s="12"/>
      <c r="L158" s="155"/>
      <c r="M158" s="160"/>
      <c r="N158" s="161"/>
      <c r="O158" s="161"/>
      <c r="P158" s="162">
        <f>SUM(P159:P160)</f>
        <v>0</v>
      </c>
      <c r="Q158" s="161"/>
      <c r="R158" s="162">
        <f>SUM(R159:R160)</f>
        <v>0.024876099999999998</v>
      </c>
      <c r="S158" s="161"/>
      <c r="T158" s="163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84</v>
      </c>
      <c r="AT158" s="164" t="s">
        <v>75</v>
      </c>
      <c r="AU158" s="164" t="s">
        <v>84</v>
      </c>
      <c r="AY158" s="156" t="s">
        <v>145</v>
      </c>
      <c r="BK158" s="165">
        <f>SUM(BK159:BK160)</f>
        <v>0</v>
      </c>
    </row>
    <row r="159" s="2" customFormat="1" ht="33" customHeight="1">
      <c r="A159" s="35"/>
      <c r="B159" s="166"/>
      <c r="C159" s="167" t="s">
        <v>213</v>
      </c>
      <c r="D159" s="167" t="s">
        <v>146</v>
      </c>
      <c r="E159" s="168" t="s">
        <v>215</v>
      </c>
      <c r="F159" s="169" t="s">
        <v>216</v>
      </c>
      <c r="G159" s="170" t="s">
        <v>189</v>
      </c>
      <c r="H159" s="171">
        <v>146.33000000000001</v>
      </c>
      <c r="I159" s="172"/>
      <c r="J159" s="173">
        <f>ROUND(I159*H159,2)</f>
        <v>0</v>
      </c>
      <c r="K159" s="169" t="s">
        <v>166</v>
      </c>
      <c r="L159" s="36"/>
      <c r="M159" s="174" t="s">
        <v>1</v>
      </c>
      <c r="N159" s="175" t="s">
        <v>41</v>
      </c>
      <c r="O159" s="74"/>
      <c r="P159" s="176">
        <f>O159*H159</f>
        <v>0</v>
      </c>
      <c r="Q159" s="176">
        <v>0.00012999999999999999</v>
      </c>
      <c r="R159" s="176">
        <f>Q159*H159</f>
        <v>0.019022899999999999</v>
      </c>
      <c r="S159" s="176">
        <v>0</v>
      </c>
      <c r="T159" s="17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8" t="s">
        <v>144</v>
      </c>
      <c r="AT159" s="178" t="s">
        <v>146</v>
      </c>
      <c r="AU159" s="178" t="s">
        <v>86</v>
      </c>
      <c r="AY159" s="16" t="s">
        <v>145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6" t="s">
        <v>84</v>
      </c>
      <c r="BK159" s="179">
        <f>ROUND(I159*H159,2)</f>
        <v>0</v>
      </c>
      <c r="BL159" s="16" t="s">
        <v>144</v>
      </c>
      <c r="BM159" s="178" t="s">
        <v>727</v>
      </c>
    </row>
    <row r="160" s="2" customFormat="1" ht="24.15" customHeight="1">
      <c r="A160" s="35"/>
      <c r="B160" s="166"/>
      <c r="C160" s="167" t="s">
        <v>87</v>
      </c>
      <c r="D160" s="167" t="s">
        <v>146</v>
      </c>
      <c r="E160" s="168" t="s">
        <v>219</v>
      </c>
      <c r="F160" s="169" t="s">
        <v>220</v>
      </c>
      <c r="G160" s="170" t="s">
        <v>189</v>
      </c>
      <c r="H160" s="171">
        <v>146.33000000000001</v>
      </c>
      <c r="I160" s="172"/>
      <c r="J160" s="173">
        <f>ROUND(I160*H160,2)</f>
        <v>0</v>
      </c>
      <c r="K160" s="169" t="s">
        <v>166</v>
      </c>
      <c r="L160" s="36"/>
      <c r="M160" s="174" t="s">
        <v>1</v>
      </c>
      <c r="N160" s="175" t="s">
        <v>41</v>
      </c>
      <c r="O160" s="74"/>
      <c r="P160" s="176">
        <f>O160*H160</f>
        <v>0</v>
      </c>
      <c r="Q160" s="176">
        <v>4.0000000000000003E-05</v>
      </c>
      <c r="R160" s="176">
        <f>Q160*H160</f>
        <v>0.0058532000000000011</v>
      </c>
      <c r="S160" s="176">
        <v>0</v>
      </c>
      <c r="T160" s="17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8" t="s">
        <v>144</v>
      </c>
      <c r="AT160" s="178" t="s">
        <v>146</v>
      </c>
      <c r="AU160" s="178" t="s">
        <v>86</v>
      </c>
      <c r="AY160" s="16" t="s">
        <v>145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6" t="s">
        <v>84</v>
      </c>
      <c r="BK160" s="179">
        <f>ROUND(I160*H160,2)</f>
        <v>0</v>
      </c>
      <c r="BL160" s="16" t="s">
        <v>144</v>
      </c>
      <c r="BM160" s="178" t="s">
        <v>728</v>
      </c>
    </row>
    <row r="161" s="12" customFormat="1" ht="22.8" customHeight="1">
      <c r="A161" s="12"/>
      <c r="B161" s="155"/>
      <c r="C161" s="12"/>
      <c r="D161" s="156" t="s">
        <v>75</v>
      </c>
      <c r="E161" s="180" t="s">
        <v>233</v>
      </c>
      <c r="F161" s="180" t="s">
        <v>234</v>
      </c>
      <c r="G161" s="12"/>
      <c r="H161" s="12"/>
      <c r="I161" s="158"/>
      <c r="J161" s="181">
        <f>BK161</f>
        <v>0</v>
      </c>
      <c r="K161" s="12"/>
      <c r="L161" s="155"/>
      <c r="M161" s="160"/>
      <c r="N161" s="161"/>
      <c r="O161" s="161"/>
      <c r="P161" s="162">
        <f>SUM(P162:P166)</f>
        <v>0</v>
      </c>
      <c r="Q161" s="161"/>
      <c r="R161" s="162">
        <f>SUM(R162:R166)</f>
        <v>0</v>
      </c>
      <c r="S161" s="161"/>
      <c r="T161" s="163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6" t="s">
        <v>84</v>
      </c>
      <c r="AT161" s="164" t="s">
        <v>75</v>
      </c>
      <c r="AU161" s="164" t="s">
        <v>84</v>
      </c>
      <c r="AY161" s="156" t="s">
        <v>145</v>
      </c>
      <c r="BK161" s="165">
        <f>SUM(BK162:BK166)</f>
        <v>0</v>
      </c>
    </row>
    <row r="162" s="2" customFormat="1" ht="24.15" customHeight="1">
      <c r="A162" s="35"/>
      <c r="B162" s="166"/>
      <c r="C162" s="167" t="s">
        <v>235</v>
      </c>
      <c r="D162" s="167" t="s">
        <v>146</v>
      </c>
      <c r="E162" s="168" t="s">
        <v>236</v>
      </c>
      <c r="F162" s="169" t="s">
        <v>237</v>
      </c>
      <c r="G162" s="170" t="s">
        <v>238</v>
      </c>
      <c r="H162" s="171">
        <v>2.5939999999999999</v>
      </c>
      <c r="I162" s="172"/>
      <c r="J162" s="173">
        <f>ROUND(I162*H162,2)</f>
        <v>0</v>
      </c>
      <c r="K162" s="169" t="s">
        <v>166</v>
      </c>
      <c r="L162" s="36"/>
      <c r="M162" s="174" t="s">
        <v>1</v>
      </c>
      <c r="N162" s="175" t="s">
        <v>41</v>
      </c>
      <c r="O162" s="74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8" t="s">
        <v>144</v>
      </c>
      <c r="AT162" s="178" t="s">
        <v>146</v>
      </c>
      <c r="AU162" s="178" t="s">
        <v>86</v>
      </c>
      <c r="AY162" s="16" t="s">
        <v>145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6" t="s">
        <v>84</v>
      </c>
      <c r="BK162" s="179">
        <f>ROUND(I162*H162,2)</f>
        <v>0</v>
      </c>
      <c r="BL162" s="16" t="s">
        <v>144</v>
      </c>
      <c r="BM162" s="178" t="s">
        <v>729</v>
      </c>
    </row>
    <row r="163" s="2" customFormat="1" ht="24.15" customHeight="1">
      <c r="A163" s="35"/>
      <c r="B163" s="166"/>
      <c r="C163" s="167" t="s">
        <v>240</v>
      </c>
      <c r="D163" s="167" t="s">
        <v>146</v>
      </c>
      <c r="E163" s="168" t="s">
        <v>241</v>
      </c>
      <c r="F163" s="169" t="s">
        <v>242</v>
      </c>
      <c r="G163" s="170" t="s">
        <v>238</v>
      </c>
      <c r="H163" s="171">
        <v>2.5939999999999999</v>
      </c>
      <c r="I163" s="172"/>
      <c r="J163" s="173">
        <f>ROUND(I163*H163,2)</f>
        <v>0</v>
      </c>
      <c r="K163" s="169" t="s">
        <v>166</v>
      </c>
      <c r="L163" s="36"/>
      <c r="M163" s="174" t="s">
        <v>1</v>
      </c>
      <c r="N163" s="175" t="s">
        <v>41</v>
      </c>
      <c r="O163" s="74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8" t="s">
        <v>144</v>
      </c>
      <c r="AT163" s="178" t="s">
        <v>146</v>
      </c>
      <c r="AU163" s="178" t="s">
        <v>86</v>
      </c>
      <c r="AY163" s="16" t="s">
        <v>145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6" t="s">
        <v>84</v>
      </c>
      <c r="BK163" s="179">
        <f>ROUND(I163*H163,2)</f>
        <v>0</v>
      </c>
      <c r="BL163" s="16" t="s">
        <v>144</v>
      </c>
      <c r="BM163" s="178" t="s">
        <v>730</v>
      </c>
    </row>
    <row r="164" s="2" customFormat="1" ht="24.15" customHeight="1">
      <c r="A164" s="35"/>
      <c r="B164" s="166"/>
      <c r="C164" s="167" t="s">
        <v>244</v>
      </c>
      <c r="D164" s="167" t="s">
        <v>146</v>
      </c>
      <c r="E164" s="168" t="s">
        <v>245</v>
      </c>
      <c r="F164" s="169" t="s">
        <v>246</v>
      </c>
      <c r="G164" s="170" t="s">
        <v>238</v>
      </c>
      <c r="H164" s="171">
        <v>23.346</v>
      </c>
      <c r="I164" s="172"/>
      <c r="J164" s="173">
        <f>ROUND(I164*H164,2)</f>
        <v>0</v>
      </c>
      <c r="K164" s="169" t="s">
        <v>166</v>
      </c>
      <c r="L164" s="36"/>
      <c r="M164" s="174" t="s">
        <v>1</v>
      </c>
      <c r="N164" s="175" t="s">
        <v>41</v>
      </c>
      <c r="O164" s="74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8" t="s">
        <v>144</v>
      </c>
      <c r="AT164" s="178" t="s">
        <v>146</v>
      </c>
      <c r="AU164" s="178" t="s">
        <v>86</v>
      </c>
      <c r="AY164" s="16" t="s">
        <v>145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6" t="s">
        <v>84</v>
      </c>
      <c r="BK164" s="179">
        <f>ROUND(I164*H164,2)</f>
        <v>0</v>
      </c>
      <c r="BL164" s="16" t="s">
        <v>144</v>
      </c>
      <c r="BM164" s="178" t="s">
        <v>731</v>
      </c>
    </row>
    <row r="165" s="13" customFormat="1">
      <c r="A165" s="13"/>
      <c r="B165" s="187"/>
      <c r="C165" s="13"/>
      <c r="D165" s="188" t="s">
        <v>197</v>
      </c>
      <c r="E165" s="13"/>
      <c r="F165" s="190" t="s">
        <v>732</v>
      </c>
      <c r="G165" s="13"/>
      <c r="H165" s="191">
        <v>23.346</v>
      </c>
      <c r="I165" s="192"/>
      <c r="J165" s="13"/>
      <c r="K165" s="13"/>
      <c r="L165" s="187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9" t="s">
        <v>197</v>
      </c>
      <c r="AU165" s="189" t="s">
        <v>86</v>
      </c>
      <c r="AV165" s="13" t="s">
        <v>86</v>
      </c>
      <c r="AW165" s="13" t="s">
        <v>3</v>
      </c>
      <c r="AX165" s="13" t="s">
        <v>84</v>
      </c>
      <c r="AY165" s="189" t="s">
        <v>145</v>
      </c>
    </row>
    <row r="166" s="2" customFormat="1" ht="33" customHeight="1">
      <c r="A166" s="35"/>
      <c r="B166" s="166"/>
      <c r="C166" s="167" t="s">
        <v>249</v>
      </c>
      <c r="D166" s="167" t="s">
        <v>146</v>
      </c>
      <c r="E166" s="168" t="s">
        <v>250</v>
      </c>
      <c r="F166" s="169" t="s">
        <v>251</v>
      </c>
      <c r="G166" s="170" t="s">
        <v>238</v>
      </c>
      <c r="H166" s="171">
        <v>2.5939999999999999</v>
      </c>
      <c r="I166" s="172"/>
      <c r="J166" s="173">
        <f>ROUND(I166*H166,2)</f>
        <v>0</v>
      </c>
      <c r="K166" s="169" t="s">
        <v>166</v>
      </c>
      <c r="L166" s="36"/>
      <c r="M166" s="174" t="s">
        <v>1</v>
      </c>
      <c r="N166" s="175" t="s">
        <v>41</v>
      </c>
      <c r="O166" s="74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8" t="s">
        <v>144</v>
      </c>
      <c r="AT166" s="178" t="s">
        <v>146</v>
      </c>
      <c r="AU166" s="178" t="s">
        <v>86</v>
      </c>
      <c r="AY166" s="16" t="s">
        <v>145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6" t="s">
        <v>84</v>
      </c>
      <c r="BK166" s="179">
        <f>ROUND(I166*H166,2)</f>
        <v>0</v>
      </c>
      <c r="BL166" s="16" t="s">
        <v>144</v>
      </c>
      <c r="BM166" s="178" t="s">
        <v>733</v>
      </c>
    </row>
    <row r="167" s="12" customFormat="1" ht="22.8" customHeight="1">
      <c r="A167" s="12"/>
      <c r="B167" s="155"/>
      <c r="C167" s="12"/>
      <c r="D167" s="156" t="s">
        <v>75</v>
      </c>
      <c r="E167" s="180" t="s">
        <v>253</v>
      </c>
      <c r="F167" s="180" t="s">
        <v>254</v>
      </c>
      <c r="G167" s="12"/>
      <c r="H167" s="12"/>
      <c r="I167" s="158"/>
      <c r="J167" s="181">
        <f>BK167</f>
        <v>0</v>
      </c>
      <c r="K167" s="12"/>
      <c r="L167" s="155"/>
      <c r="M167" s="160"/>
      <c r="N167" s="161"/>
      <c r="O167" s="161"/>
      <c r="P167" s="162">
        <f>P168</f>
        <v>0</v>
      </c>
      <c r="Q167" s="161"/>
      <c r="R167" s="162">
        <f>R168</f>
        <v>0</v>
      </c>
      <c r="S167" s="161"/>
      <c r="T167" s="163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6" t="s">
        <v>84</v>
      </c>
      <c r="AT167" s="164" t="s">
        <v>75</v>
      </c>
      <c r="AU167" s="164" t="s">
        <v>84</v>
      </c>
      <c r="AY167" s="156" t="s">
        <v>145</v>
      </c>
      <c r="BK167" s="165">
        <f>BK168</f>
        <v>0</v>
      </c>
    </row>
    <row r="168" s="2" customFormat="1" ht="21.75" customHeight="1">
      <c r="A168" s="35"/>
      <c r="B168" s="166"/>
      <c r="C168" s="167" t="s">
        <v>8</v>
      </c>
      <c r="D168" s="167" t="s">
        <v>146</v>
      </c>
      <c r="E168" s="168" t="s">
        <v>734</v>
      </c>
      <c r="F168" s="169" t="s">
        <v>735</v>
      </c>
      <c r="G168" s="170" t="s">
        <v>238</v>
      </c>
      <c r="H168" s="171">
        <v>18.452999999999999</v>
      </c>
      <c r="I168" s="172"/>
      <c r="J168" s="173">
        <f>ROUND(I168*H168,2)</f>
        <v>0</v>
      </c>
      <c r="K168" s="169" t="s">
        <v>166</v>
      </c>
      <c r="L168" s="36"/>
      <c r="M168" s="174" t="s">
        <v>1</v>
      </c>
      <c r="N168" s="175" t="s">
        <v>41</v>
      </c>
      <c r="O168" s="74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78" t="s">
        <v>144</v>
      </c>
      <c r="AT168" s="178" t="s">
        <v>146</v>
      </c>
      <c r="AU168" s="178" t="s">
        <v>86</v>
      </c>
      <c r="AY168" s="16" t="s">
        <v>145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6" t="s">
        <v>84</v>
      </c>
      <c r="BK168" s="179">
        <f>ROUND(I168*H168,2)</f>
        <v>0</v>
      </c>
      <c r="BL168" s="16" t="s">
        <v>144</v>
      </c>
      <c r="BM168" s="178" t="s">
        <v>736</v>
      </c>
    </row>
    <row r="169" s="12" customFormat="1" ht="25.92" customHeight="1">
      <c r="A169" s="12"/>
      <c r="B169" s="155"/>
      <c r="C169" s="12"/>
      <c r="D169" s="156" t="s">
        <v>75</v>
      </c>
      <c r="E169" s="157" t="s">
        <v>258</v>
      </c>
      <c r="F169" s="157" t="s">
        <v>259</v>
      </c>
      <c r="G169" s="12"/>
      <c r="H169" s="12"/>
      <c r="I169" s="158"/>
      <c r="J169" s="159">
        <f>BK169</f>
        <v>0</v>
      </c>
      <c r="K169" s="12"/>
      <c r="L169" s="155"/>
      <c r="M169" s="160"/>
      <c r="N169" s="161"/>
      <c r="O169" s="161"/>
      <c r="P169" s="162">
        <f>P170+P191+P224+P245+P248+P265+P271+P290+P297</f>
        <v>0</v>
      </c>
      <c r="Q169" s="161"/>
      <c r="R169" s="162">
        <f>R170+R191+R224+R245+R248+R265+R271+R290+R297</f>
        <v>16.080147450000002</v>
      </c>
      <c r="S169" s="161"/>
      <c r="T169" s="163">
        <f>T170+T191+T224+T245+T248+T265+T271+T290+T297</f>
        <v>2.5941919999999996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6" t="s">
        <v>86</v>
      </c>
      <c r="AT169" s="164" t="s">
        <v>75</v>
      </c>
      <c r="AU169" s="164" t="s">
        <v>76</v>
      </c>
      <c r="AY169" s="156" t="s">
        <v>145</v>
      </c>
      <c r="BK169" s="165">
        <f>BK170+BK191+BK224+BK245+BK248+BK265+BK271+BK290+BK297</f>
        <v>0</v>
      </c>
    </row>
    <row r="170" s="12" customFormat="1" ht="22.8" customHeight="1">
      <c r="A170" s="12"/>
      <c r="B170" s="155"/>
      <c r="C170" s="12"/>
      <c r="D170" s="156" t="s">
        <v>75</v>
      </c>
      <c r="E170" s="180" t="s">
        <v>737</v>
      </c>
      <c r="F170" s="180" t="s">
        <v>738</v>
      </c>
      <c r="G170" s="12"/>
      <c r="H170" s="12"/>
      <c r="I170" s="158"/>
      <c r="J170" s="181">
        <f>BK170</f>
        <v>0</v>
      </c>
      <c r="K170" s="12"/>
      <c r="L170" s="155"/>
      <c r="M170" s="160"/>
      <c r="N170" s="161"/>
      <c r="O170" s="161"/>
      <c r="P170" s="162">
        <f>SUM(P171:P190)</f>
        <v>0</v>
      </c>
      <c r="Q170" s="161"/>
      <c r="R170" s="162">
        <f>SUM(R171:R190)</f>
        <v>1.46854588</v>
      </c>
      <c r="S170" s="161"/>
      <c r="T170" s="163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6" t="s">
        <v>86</v>
      </c>
      <c r="AT170" s="164" t="s">
        <v>75</v>
      </c>
      <c r="AU170" s="164" t="s">
        <v>84</v>
      </c>
      <c r="AY170" s="156" t="s">
        <v>145</v>
      </c>
      <c r="BK170" s="165">
        <f>SUM(BK171:BK190)</f>
        <v>0</v>
      </c>
    </row>
    <row r="171" s="2" customFormat="1" ht="24.15" customHeight="1">
      <c r="A171" s="35"/>
      <c r="B171" s="166"/>
      <c r="C171" s="167" t="s">
        <v>262</v>
      </c>
      <c r="D171" s="167" t="s">
        <v>146</v>
      </c>
      <c r="E171" s="168" t="s">
        <v>739</v>
      </c>
      <c r="F171" s="169" t="s">
        <v>740</v>
      </c>
      <c r="G171" s="170" t="s">
        <v>189</v>
      </c>
      <c r="H171" s="171">
        <v>150.13999999999999</v>
      </c>
      <c r="I171" s="172"/>
      <c r="J171" s="173">
        <f>ROUND(I171*H171,2)</f>
        <v>0</v>
      </c>
      <c r="K171" s="169" t="s">
        <v>166</v>
      </c>
      <c r="L171" s="36"/>
      <c r="M171" s="174" t="s">
        <v>1</v>
      </c>
      <c r="N171" s="175" t="s">
        <v>41</v>
      </c>
      <c r="O171" s="74"/>
      <c r="P171" s="176">
        <f>O171*H171</f>
        <v>0</v>
      </c>
      <c r="Q171" s="176">
        <v>0.00029999999999999997</v>
      </c>
      <c r="R171" s="176">
        <f>Q171*H171</f>
        <v>0.045041999999999992</v>
      </c>
      <c r="S171" s="176">
        <v>0</v>
      </c>
      <c r="T171" s="17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78" t="s">
        <v>262</v>
      </c>
      <c r="AT171" s="178" t="s">
        <v>146</v>
      </c>
      <c r="AU171" s="178" t="s">
        <v>86</v>
      </c>
      <c r="AY171" s="16" t="s">
        <v>145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6" t="s">
        <v>84</v>
      </c>
      <c r="BK171" s="179">
        <f>ROUND(I171*H171,2)</f>
        <v>0</v>
      </c>
      <c r="BL171" s="16" t="s">
        <v>262</v>
      </c>
      <c r="BM171" s="178" t="s">
        <v>741</v>
      </c>
    </row>
    <row r="172" s="13" customFormat="1">
      <c r="A172" s="13"/>
      <c r="B172" s="187"/>
      <c r="C172" s="13"/>
      <c r="D172" s="188" t="s">
        <v>197</v>
      </c>
      <c r="E172" s="189" t="s">
        <v>1</v>
      </c>
      <c r="F172" s="190" t="s">
        <v>742</v>
      </c>
      <c r="G172" s="13"/>
      <c r="H172" s="191">
        <v>65.950999999999993</v>
      </c>
      <c r="I172" s="192"/>
      <c r="J172" s="13"/>
      <c r="K172" s="13"/>
      <c r="L172" s="187"/>
      <c r="M172" s="193"/>
      <c r="N172" s="194"/>
      <c r="O172" s="194"/>
      <c r="P172" s="194"/>
      <c r="Q172" s="194"/>
      <c r="R172" s="194"/>
      <c r="S172" s="194"/>
      <c r="T172" s="19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9" t="s">
        <v>197</v>
      </c>
      <c r="AU172" s="189" t="s">
        <v>86</v>
      </c>
      <c r="AV172" s="13" t="s">
        <v>86</v>
      </c>
      <c r="AW172" s="13" t="s">
        <v>32</v>
      </c>
      <c r="AX172" s="13" t="s">
        <v>76</v>
      </c>
      <c r="AY172" s="189" t="s">
        <v>145</v>
      </c>
    </row>
    <row r="173" s="13" customFormat="1">
      <c r="A173" s="13"/>
      <c r="B173" s="187"/>
      <c r="C173" s="13"/>
      <c r="D173" s="188" t="s">
        <v>197</v>
      </c>
      <c r="E173" s="189" t="s">
        <v>1</v>
      </c>
      <c r="F173" s="190" t="s">
        <v>743</v>
      </c>
      <c r="G173" s="13"/>
      <c r="H173" s="191">
        <v>35.143999999999998</v>
      </c>
      <c r="I173" s="192"/>
      <c r="J173" s="13"/>
      <c r="K173" s="13"/>
      <c r="L173" s="187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197</v>
      </c>
      <c r="AU173" s="189" t="s">
        <v>86</v>
      </c>
      <c r="AV173" s="13" t="s">
        <v>86</v>
      </c>
      <c r="AW173" s="13" t="s">
        <v>32</v>
      </c>
      <c r="AX173" s="13" t="s">
        <v>76</v>
      </c>
      <c r="AY173" s="189" t="s">
        <v>145</v>
      </c>
    </row>
    <row r="174" s="13" customFormat="1">
      <c r="A174" s="13"/>
      <c r="B174" s="187"/>
      <c r="C174" s="13"/>
      <c r="D174" s="188" t="s">
        <v>197</v>
      </c>
      <c r="E174" s="189" t="s">
        <v>1</v>
      </c>
      <c r="F174" s="190" t="s">
        <v>744</v>
      </c>
      <c r="G174" s="13"/>
      <c r="H174" s="191">
        <v>61.524999999999999</v>
      </c>
      <c r="I174" s="192"/>
      <c r="J174" s="13"/>
      <c r="K174" s="13"/>
      <c r="L174" s="187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197</v>
      </c>
      <c r="AU174" s="189" t="s">
        <v>86</v>
      </c>
      <c r="AV174" s="13" t="s">
        <v>86</v>
      </c>
      <c r="AW174" s="13" t="s">
        <v>32</v>
      </c>
      <c r="AX174" s="13" t="s">
        <v>76</v>
      </c>
      <c r="AY174" s="189" t="s">
        <v>145</v>
      </c>
    </row>
    <row r="175" s="13" customFormat="1">
      <c r="A175" s="13"/>
      <c r="B175" s="187"/>
      <c r="C175" s="13"/>
      <c r="D175" s="188" t="s">
        <v>197</v>
      </c>
      <c r="E175" s="189" t="s">
        <v>1</v>
      </c>
      <c r="F175" s="190" t="s">
        <v>745</v>
      </c>
      <c r="G175" s="13"/>
      <c r="H175" s="191">
        <v>-12.48</v>
      </c>
      <c r="I175" s="192"/>
      <c r="J175" s="13"/>
      <c r="K175" s="13"/>
      <c r="L175" s="187"/>
      <c r="M175" s="193"/>
      <c r="N175" s="194"/>
      <c r="O175" s="194"/>
      <c r="P175" s="194"/>
      <c r="Q175" s="194"/>
      <c r="R175" s="194"/>
      <c r="S175" s="194"/>
      <c r="T175" s="19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197</v>
      </c>
      <c r="AU175" s="189" t="s">
        <v>86</v>
      </c>
      <c r="AV175" s="13" t="s">
        <v>86</v>
      </c>
      <c r="AW175" s="13" t="s">
        <v>32</v>
      </c>
      <c r="AX175" s="13" t="s">
        <v>76</v>
      </c>
      <c r="AY175" s="189" t="s">
        <v>145</v>
      </c>
    </row>
    <row r="176" s="2" customFormat="1" ht="24.15" customHeight="1">
      <c r="A176" s="35"/>
      <c r="B176" s="166"/>
      <c r="C176" s="196" t="s">
        <v>266</v>
      </c>
      <c r="D176" s="196" t="s">
        <v>267</v>
      </c>
      <c r="E176" s="197" t="s">
        <v>746</v>
      </c>
      <c r="F176" s="198" t="s">
        <v>747</v>
      </c>
      <c r="G176" s="199" t="s">
        <v>189</v>
      </c>
      <c r="H176" s="200">
        <v>165.154</v>
      </c>
      <c r="I176" s="201"/>
      <c r="J176" s="202">
        <f>ROUND(I176*H176,2)</f>
        <v>0</v>
      </c>
      <c r="K176" s="198" t="s">
        <v>166</v>
      </c>
      <c r="L176" s="203"/>
      <c r="M176" s="204" t="s">
        <v>1</v>
      </c>
      <c r="N176" s="205" t="s">
        <v>41</v>
      </c>
      <c r="O176" s="74"/>
      <c r="P176" s="176">
        <f>O176*H176</f>
        <v>0</v>
      </c>
      <c r="Q176" s="176">
        <v>0.0060000000000000001</v>
      </c>
      <c r="R176" s="176">
        <f>Q176*H176</f>
        <v>0.99092400000000003</v>
      </c>
      <c r="S176" s="176">
        <v>0</v>
      </c>
      <c r="T176" s="17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8" t="s">
        <v>270</v>
      </c>
      <c r="AT176" s="178" t="s">
        <v>267</v>
      </c>
      <c r="AU176" s="178" t="s">
        <v>86</v>
      </c>
      <c r="AY176" s="16" t="s">
        <v>145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6" t="s">
        <v>84</v>
      </c>
      <c r="BK176" s="179">
        <f>ROUND(I176*H176,2)</f>
        <v>0</v>
      </c>
      <c r="BL176" s="16" t="s">
        <v>262</v>
      </c>
      <c r="BM176" s="178" t="s">
        <v>748</v>
      </c>
    </row>
    <row r="177" s="13" customFormat="1">
      <c r="A177" s="13"/>
      <c r="B177" s="187"/>
      <c r="C177" s="13"/>
      <c r="D177" s="188" t="s">
        <v>197</v>
      </c>
      <c r="E177" s="13"/>
      <c r="F177" s="190" t="s">
        <v>749</v>
      </c>
      <c r="G177" s="13"/>
      <c r="H177" s="191">
        <v>165.154</v>
      </c>
      <c r="I177" s="192"/>
      <c r="J177" s="13"/>
      <c r="K177" s="13"/>
      <c r="L177" s="187"/>
      <c r="M177" s="193"/>
      <c r="N177" s="194"/>
      <c r="O177" s="194"/>
      <c r="P177" s="194"/>
      <c r="Q177" s="194"/>
      <c r="R177" s="194"/>
      <c r="S177" s="194"/>
      <c r="T177" s="19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9" t="s">
        <v>197</v>
      </c>
      <c r="AU177" s="189" t="s">
        <v>86</v>
      </c>
      <c r="AV177" s="13" t="s">
        <v>86</v>
      </c>
      <c r="AW177" s="13" t="s">
        <v>3</v>
      </c>
      <c r="AX177" s="13" t="s">
        <v>84</v>
      </c>
      <c r="AY177" s="189" t="s">
        <v>145</v>
      </c>
    </row>
    <row r="178" s="2" customFormat="1" ht="24.15" customHeight="1">
      <c r="A178" s="35"/>
      <c r="B178" s="166"/>
      <c r="C178" s="167" t="s">
        <v>272</v>
      </c>
      <c r="D178" s="167" t="s">
        <v>146</v>
      </c>
      <c r="E178" s="168" t="s">
        <v>750</v>
      </c>
      <c r="F178" s="169" t="s">
        <v>751</v>
      </c>
      <c r="G178" s="170" t="s">
        <v>189</v>
      </c>
      <c r="H178" s="171">
        <v>12.69</v>
      </c>
      <c r="I178" s="172"/>
      <c r="J178" s="173">
        <f>ROUND(I178*H178,2)</f>
        <v>0</v>
      </c>
      <c r="K178" s="169" t="s">
        <v>166</v>
      </c>
      <c r="L178" s="36"/>
      <c r="M178" s="174" t="s">
        <v>1</v>
      </c>
      <c r="N178" s="175" t="s">
        <v>41</v>
      </c>
      <c r="O178" s="74"/>
      <c r="P178" s="176">
        <f>O178*H178</f>
        <v>0</v>
      </c>
      <c r="Q178" s="176">
        <v>0</v>
      </c>
      <c r="R178" s="176">
        <f>Q178*H178</f>
        <v>0</v>
      </c>
      <c r="S178" s="176">
        <v>0</v>
      </c>
      <c r="T178" s="17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78" t="s">
        <v>262</v>
      </c>
      <c r="AT178" s="178" t="s">
        <v>146</v>
      </c>
      <c r="AU178" s="178" t="s">
        <v>86</v>
      </c>
      <c r="AY178" s="16" t="s">
        <v>145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6" t="s">
        <v>84</v>
      </c>
      <c r="BK178" s="179">
        <f>ROUND(I178*H178,2)</f>
        <v>0</v>
      </c>
      <c r="BL178" s="16" t="s">
        <v>262</v>
      </c>
      <c r="BM178" s="178" t="s">
        <v>752</v>
      </c>
    </row>
    <row r="179" s="13" customFormat="1">
      <c r="A179" s="13"/>
      <c r="B179" s="187"/>
      <c r="C179" s="13"/>
      <c r="D179" s="188" t="s">
        <v>197</v>
      </c>
      <c r="E179" s="189" t="s">
        <v>1</v>
      </c>
      <c r="F179" s="190" t="s">
        <v>753</v>
      </c>
      <c r="G179" s="13"/>
      <c r="H179" s="191">
        <v>12.69</v>
      </c>
      <c r="I179" s="192"/>
      <c r="J179" s="13"/>
      <c r="K179" s="13"/>
      <c r="L179" s="187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197</v>
      </c>
      <c r="AU179" s="189" t="s">
        <v>86</v>
      </c>
      <c r="AV179" s="13" t="s">
        <v>86</v>
      </c>
      <c r="AW179" s="13" t="s">
        <v>32</v>
      </c>
      <c r="AX179" s="13" t="s">
        <v>84</v>
      </c>
      <c r="AY179" s="189" t="s">
        <v>145</v>
      </c>
    </row>
    <row r="180" s="2" customFormat="1" ht="24.15" customHeight="1">
      <c r="A180" s="35"/>
      <c r="B180" s="166"/>
      <c r="C180" s="196" t="s">
        <v>276</v>
      </c>
      <c r="D180" s="196" t="s">
        <v>267</v>
      </c>
      <c r="E180" s="197" t="s">
        <v>754</v>
      </c>
      <c r="F180" s="198" t="s">
        <v>755</v>
      </c>
      <c r="G180" s="199" t="s">
        <v>189</v>
      </c>
      <c r="H180" s="200">
        <v>13.324999999999999</v>
      </c>
      <c r="I180" s="201"/>
      <c r="J180" s="202">
        <f>ROUND(I180*H180,2)</f>
        <v>0</v>
      </c>
      <c r="K180" s="198" t="s">
        <v>166</v>
      </c>
      <c r="L180" s="203"/>
      <c r="M180" s="204" t="s">
        <v>1</v>
      </c>
      <c r="N180" s="205" t="s">
        <v>41</v>
      </c>
      <c r="O180" s="74"/>
      <c r="P180" s="176">
        <f>O180*H180</f>
        <v>0</v>
      </c>
      <c r="Q180" s="176">
        <v>0.0030000000000000001</v>
      </c>
      <c r="R180" s="176">
        <f>Q180*H180</f>
        <v>0.039974999999999997</v>
      </c>
      <c r="S180" s="176">
        <v>0</v>
      </c>
      <c r="T180" s="17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8" t="s">
        <v>270</v>
      </c>
      <c r="AT180" s="178" t="s">
        <v>267</v>
      </c>
      <c r="AU180" s="178" t="s">
        <v>86</v>
      </c>
      <c r="AY180" s="16" t="s">
        <v>145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6" t="s">
        <v>84</v>
      </c>
      <c r="BK180" s="179">
        <f>ROUND(I180*H180,2)</f>
        <v>0</v>
      </c>
      <c r="BL180" s="16" t="s">
        <v>262</v>
      </c>
      <c r="BM180" s="178" t="s">
        <v>756</v>
      </c>
    </row>
    <row r="181" s="13" customFormat="1">
      <c r="A181" s="13"/>
      <c r="B181" s="187"/>
      <c r="C181" s="13"/>
      <c r="D181" s="188" t="s">
        <v>197</v>
      </c>
      <c r="E181" s="13"/>
      <c r="F181" s="190" t="s">
        <v>757</v>
      </c>
      <c r="G181" s="13"/>
      <c r="H181" s="191">
        <v>13.324999999999999</v>
      </c>
      <c r="I181" s="192"/>
      <c r="J181" s="13"/>
      <c r="K181" s="13"/>
      <c r="L181" s="187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9" t="s">
        <v>197</v>
      </c>
      <c r="AU181" s="189" t="s">
        <v>86</v>
      </c>
      <c r="AV181" s="13" t="s">
        <v>86</v>
      </c>
      <c r="AW181" s="13" t="s">
        <v>3</v>
      </c>
      <c r="AX181" s="13" t="s">
        <v>84</v>
      </c>
      <c r="AY181" s="189" t="s">
        <v>145</v>
      </c>
    </row>
    <row r="182" s="2" customFormat="1" ht="24.15" customHeight="1">
      <c r="A182" s="35"/>
      <c r="B182" s="166"/>
      <c r="C182" s="167" t="s">
        <v>90</v>
      </c>
      <c r="D182" s="167" t="s">
        <v>146</v>
      </c>
      <c r="E182" s="168" t="s">
        <v>758</v>
      </c>
      <c r="F182" s="169" t="s">
        <v>759</v>
      </c>
      <c r="G182" s="170" t="s">
        <v>189</v>
      </c>
      <c r="H182" s="171">
        <v>54.735999999999997</v>
      </c>
      <c r="I182" s="172"/>
      <c r="J182" s="173">
        <f>ROUND(I182*H182,2)</f>
        <v>0</v>
      </c>
      <c r="K182" s="169" t="s">
        <v>166</v>
      </c>
      <c r="L182" s="36"/>
      <c r="M182" s="174" t="s">
        <v>1</v>
      </c>
      <c r="N182" s="175" t="s">
        <v>41</v>
      </c>
      <c r="O182" s="74"/>
      <c r="P182" s="176">
        <f>O182*H182</f>
        <v>0</v>
      </c>
      <c r="Q182" s="176">
        <v>0.00029999999999999997</v>
      </c>
      <c r="R182" s="176">
        <f>Q182*H182</f>
        <v>0.016420799999999999</v>
      </c>
      <c r="S182" s="176">
        <v>0</v>
      </c>
      <c r="T182" s="17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78" t="s">
        <v>262</v>
      </c>
      <c r="AT182" s="178" t="s">
        <v>146</v>
      </c>
      <c r="AU182" s="178" t="s">
        <v>86</v>
      </c>
      <c r="AY182" s="16" t="s">
        <v>145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6" t="s">
        <v>84</v>
      </c>
      <c r="BK182" s="179">
        <f>ROUND(I182*H182,2)</f>
        <v>0</v>
      </c>
      <c r="BL182" s="16" t="s">
        <v>262</v>
      </c>
      <c r="BM182" s="178" t="s">
        <v>760</v>
      </c>
    </row>
    <row r="183" s="13" customFormat="1">
      <c r="A183" s="13"/>
      <c r="B183" s="187"/>
      <c r="C183" s="13"/>
      <c r="D183" s="188" t="s">
        <v>197</v>
      </c>
      <c r="E183" s="189" t="s">
        <v>1</v>
      </c>
      <c r="F183" s="190" t="s">
        <v>761</v>
      </c>
      <c r="G183" s="13"/>
      <c r="H183" s="191">
        <v>54.735999999999997</v>
      </c>
      <c r="I183" s="192"/>
      <c r="J183" s="13"/>
      <c r="K183" s="13"/>
      <c r="L183" s="187"/>
      <c r="M183" s="193"/>
      <c r="N183" s="194"/>
      <c r="O183" s="194"/>
      <c r="P183" s="194"/>
      <c r="Q183" s="194"/>
      <c r="R183" s="194"/>
      <c r="S183" s="194"/>
      <c r="T183" s="19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9" t="s">
        <v>197</v>
      </c>
      <c r="AU183" s="189" t="s">
        <v>86</v>
      </c>
      <c r="AV183" s="13" t="s">
        <v>86</v>
      </c>
      <c r="AW183" s="13" t="s">
        <v>32</v>
      </c>
      <c r="AX183" s="13" t="s">
        <v>84</v>
      </c>
      <c r="AY183" s="189" t="s">
        <v>145</v>
      </c>
    </row>
    <row r="184" s="2" customFormat="1" ht="24.15" customHeight="1">
      <c r="A184" s="35"/>
      <c r="B184" s="166"/>
      <c r="C184" s="196" t="s">
        <v>7</v>
      </c>
      <c r="D184" s="196" t="s">
        <v>267</v>
      </c>
      <c r="E184" s="197" t="s">
        <v>746</v>
      </c>
      <c r="F184" s="198" t="s">
        <v>747</v>
      </c>
      <c r="G184" s="199" t="s">
        <v>189</v>
      </c>
      <c r="H184" s="200">
        <v>57.472999999999999</v>
      </c>
      <c r="I184" s="201"/>
      <c r="J184" s="202">
        <f>ROUND(I184*H184,2)</f>
        <v>0</v>
      </c>
      <c r="K184" s="198" t="s">
        <v>166</v>
      </c>
      <c r="L184" s="203"/>
      <c r="M184" s="204" t="s">
        <v>1</v>
      </c>
      <c r="N184" s="205" t="s">
        <v>41</v>
      </c>
      <c r="O184" s="74"/>
      <c r="P184" s="176">
        <f>O184*H184</f>
        <v>0</v>
      </c>
      <c r="Q184" s="176">
        <v>0.0060000000000000001</v>
      </c>
      <c r="R184" s="176">
        <f>Q184*H184</f>
        <v>0.34483799999999998</v>
      </c>
      <c r="S184" s="176">
        <v>0</v>
      </c>
      <c r="T184" s="17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78" t="s">
        <v>270</v>
      </c>
      <c r="AT184" s="178" t="s">
        <v>267</v>
      </c>
      <c r="AU184" s="178" t="s">
        <v>86</v>
      </c>
      <c r="AY184" s="16" t="s">
        <v>145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6" t="s">
        <v>84</v>
      </c>
      <c r="BK184" s="179">
        <f>ROUND(I184*H184,2)</f>
        <v>0</v>
      </c>
      <c r="BL184" s="16" t="s">
        <v>262</v>
      </c>
      <c r="BM184" s="178" t="s">
        <v>762</v>
      </c>
    </row>
    <row r="185" s="13" customFormat="1">
      <c r="A185" s="13"/>
      <c r="B185" s="187"/>
      <c r="C185" s="13"/>
      <c r="D185" s="188" t="s">
        <v>197</v>
      </c>
      <c r="E185" s="13"/>
      <c r="F185" s="190" t="s">
        <v>763</v>
      </c>
      <c r="G185" s="13"/>
      <c r="H185" s="191">
        <v>57.472999999999999</v>
      </c>
      <c r="I185" s="192"/>
      <c r="J185" s="13"/>
      <c r="K185" s="13"/>
      <c r="L185" s="187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9" t="s">
        <v>197</v>
      </c>
      <c r="AU185" s="189" t="s">
        <v>86</v>
      </c>
      <c r="AV185" s="13" t="s">
        <v>86</v>
      </c>
      <c r="AW185" s="13" t="s">
        <v>3</v>
      </c>
      <c r="AX185" s="13" t="s">
        <v>84</v>
      </c>
      <c r="AY185" s="189" t="s">
        <v>145</v>
      </c>
    </row>
    <row r="186" s="2" customFormat="1" ht="24.15" customHeight="1">
      <c r="A186" s="35"/>
      <c r="B186" s="166"/>
      <c r="C186" s="167" t="s">
        <v>286</v>
      </c>
      <c r="D186" s="167" t="s">
        <v>146</v>
      </c>
      <c r="E186" s="168" t="s">
        <v>764</v>
      </c>
      <c r="F186" s="169" t="s">
        <v>765</v>
      </c>
      <c r="G186" s="170" t="s">
        <v>189</v>
      </c>
      <c r="H186" s="171">
        <v>204.87600000000001</v>
      </c>
      <c r="I186" s="172"/>
      <c r="J186" s="173">
        <f>ROUND(I186*H186,2)</f>
        <v>0</v>
      </c>
      <c r="K186" s="169" t="s">
        <v>166</v>
      </c>
      <c r="L186" s="36"/>
      <c r="M186" s="174" t="s">
        <v>1</v>
      </c>
      <c r="N186" s="175" t="s">
        <v>41</v>
      </c>
      <c r="O186" s="74"/>
      <c r="P186" s="176">
        <f>O186*H186</f>
        <v>0</v>
      </c>
      <c r="Q186" s="176">
        <v>1.0000000000000001E-05</v>
      </c>
      <c r="R186" s="176">
        <f>Q186*H186</f>
        <v>0.0020487600000000002</v>
      </c>
      <c r="S186" s="176">
        <v>0</v>
      </c>
      <c r="T186" s="17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8" t="s">
        <v>262</v>
      </c>
      <c r="AT186" s="178" t="s">
        <v>146</v>
      </c>
      <c r="AU186" s="178" t="s">
        <v>86</v>
      </c>
      <c r="AY186" s="16" t="s">
        <v>145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6" t="s">
        <v>84</v>
      </c>
      <c r="BK186" s="179">
        <f>ROUND(I186*H186,2)</f>
        <v>0</v>
      </c>
      <c r="BL186" s="16" t="s">
        <v>262</v>
      </c>
      <c r="BM186" s="178" t="s">
        <v>766</v>
      </c>
    </row>
    <row r="187" s="13" customFormat="1">
      <c r="A187" s="13"/>
      <c r="B187" s="187"/>
      <c r="C187" s="13"/>
      <c r="D187" s="188" t="s">
        <v>197</v>
      </c>
      <c r="E187" s="189" t="s">
        <v>1</v>
      </c>
      <c r="F187" s="190" t="s">
        <v>767</v>
      </c>
      <c r="G187" s="13"/>
      <c r="H187" s="191">
        <v>204.87600000000001</v>
      </c>
      <c r="I187" s="192"/>
      <c r="J187" s="13"/>
      <c r="K187" s="13"/>
      <c r="L187" s="187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197</v>
      </c>
      <c r="AU187" s="189" t="s">
        <v>86</v>
      </c>
      <c r="AV187" s="13" t="s">
        <v>86</v>
      </c>
      <c r="AW187" s="13" t="s">
        <v>32</v>
      </c>
      <c r="AX187" s="13" t="s">
        <v>84</v>
      </c>
      <c r="AY187" s="189" t="s">
        <v>145</v>
      </c>
    </row>
    <row r="188" s="2" customFormat="1" ht="37.8" customHeight="1">
      <c r="A188" s="35"/>
      <c r="B188" s="166"/>
      <c r="C188" s="196" t="s">
        <v>290</v>
      </c>
      <c r="D188" s="196" t="s">
        <v>267</v>
      </c>
      <c r="E188" s="197" t="s">
        <v>768</v>
      </c>
      <c r="F188" s="198" t="s">
        <v>769</v>
      </c>
      <c r="G188" s="199" t="s">
        <v>189</v>
      </c>
      <c r="H188" s="200">
        <v>225.364</v>
      </c>
      <c r="I188" s="201"/>
      <c r="J188" s="202">
        <f>ROUND(I188*H188,2)</f>
        <v>0</v>
      </c>
      <c r="K188" s="198" t="s">
        <v>166</v>
      </c>
      <c r="L188" s="203"/>
      <c r="M188" s="204" t="s">
        <v>1</v>
      </c>
      <c r="N188" s="205" t="s">
        <v>41</v>
      </c>
      <c r="O188" s="74"/>
      <c r="P188" s="176">
        <f>O188*H188</f>
        <v>0</v>
      </c>
      <c r="Q188" s="176">
        <v>0.00012999999999999999</v>
      </c>
      <c r="R188" s="176">
        <f>Q188*H188</f>
        <v>0.029297319999999998</v>
      </c>
      <c r="S188" s="176">
        <v>0</v>
      </c>
      <c r="T188" s="17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78" t="s">
        <v>270</v>
      </c>
      <c r="AT188" s="178" t="s">
        <v>267</v>
      </c>
      <c r="AU188" s="178" t="s">
        <v>86</v>
      </c>
      <c r="AY188" s="16" t="s">
        <v>145</v>
      </c>
      <c r="BE188" s="179">
        <f>IF(N188="základní",J188,0)</f>
        <v>0</v>
      </c>
      <c r="BF188" s="179">
        <f>IF(N188="snížená",J188,0)</f>
        <v>0</v>
      </c>
      <c r="BG188" s="179">
        <f>IF(N188="zákl. přenesená",J188,0)</f>
        <v>0</v>
      </c>
      <c r="BH188" s="179">
        <f>IF(N188="sníž. přenesená",J188,0)</f>
        <v>0</v>
      </c>
      <c r="BI188" s="179">
        <f>IF(N188="nulová",J188,0)</f>
        <v>0</v>
      </c>
      <c r="BJ188" s="16" t="s">
        <v>84</v>
      </c>
      <c r="BK188" s="179">
        <f>ROUND(I188*H188,2)</f>
        <v>0</v>
      </c>
      <c r="BL188" s="16" t="s">
        <v>262</v>
      </c>
      <c r="BM188" s="178" t="s">
        <v>770</v>
      </c>
    </row>
    <row r="189" s="13" customFormat="1">
      <c r="A189" s="13"/>
      <c r="B189" s="187"/>
      <c r="C189" s="13"/>
      <c r="D189" s="188" t="s">
        <v>197</v>
      </c>
      <c r="E189" s="13"/>
      <c r="F189" s="190" t="s">
        <v>771</v>
      </c>
      <c r="G189" s="13"/>
      <c r="H189" s="191">
        <v>225.364</v>
      </c>
      <c r="I189" s="192"/>
      <c r="J189" s="13"/>
      <c r="K189" s="13"/>
      <c r="L189" s="187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9" t="s">
        <v>197</v>
      </c>
      <c r="AU189" s="189" t="s">
        <v>86</v>
      </c>
      <c r="AV189" s="13" t="s">
        <v>86</v>
      </c>
      <c r="AW189" s="13" t="s">
        <v>3</v>
      </c>
      <c r="AX189" s="13" t="s">
        <v>84</v>
      </c>
      <c r="AY189" s="189" t="s">
        <v>145</v>
      </c>
    </row>
    <row r="190" s="2" customFormat="1" ht="24.15" customHeight="1">
      <c r="A190" s="35"/>
      <c r="B190" s="166"/>
      <c r="C190" s="167" t="s">
        <v>294</v>
      </c>
      <c r="D190" s="167" t="s">
        <v>146</v>
      </c>
      <c r="E190" s="168" t="s">
        <v>772</v>
      </c>
      <c r="F190" s="169" t="s">
        <v>773</v>
      </c>
      <c r="G190" s="170" t="s">
        <v>309</v>
      </c>
      <c r="H190" s="206"/>
      <c r="I190" s="172"/>
      <c r="J190" s="173">
        <f>ROUND(I190*H190,2)</f>
        <v>0</v>
      </c>
      <c r="K190" s="169" t="s">
        <v>166</v>
      </c>
      <c r="L190" s="36"/>
      <c r="M190" s="174" t="s">
        <v>1</v>
      </c>
      <c r="N190" s="175" t="s">
        <v>41</v>
      </c>
      <c r="O190" s="74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78" t="s">
        <v>262</v>
      </c>
      <c r="AT190" s="178" t="s">
        <v>146</v>
      </c>
      <c r="AU190" s="178" t="s">
        <v>86</v>
      </c>
      <c r="AY190" s="16" t="s">
        <v>145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6" t="s">
        <v>84</v>
      </c>
      <c r="BK190" s="179">
        <f>ROUND(I190*H190,2)</f>
        <v>0</v>
      </c>
      <c r="BL190" s="16" t="s">
        <v>262</v>
      </c>
      <c r="BM190" s="178" t="s">
        <v>774</v>
      </c>
    </row>
    <row r="191" s="12" customFormat="1" ht="22.8" customHeight="1">
      <c r="A191" s="12"/>
      <c r="B191" s="155"/>
      <c r="C191" s="12"/>
      <c r="D191" s="156" t="s">
        <v>75</v>
      </c>
      <c r="E191" s="180" t="s">
        <v>475</v>
      </c>
      <c r="F191" s="180" t="s">
        <v>476</v>
      </c>
      <c r="G191" s="12"/>
      <c r="H191" s="12"/>
      <c r="I191" s="158"/>
      <c r="J191" s="181">
        <f>BK191</f>
        <v>0</v>
      </c>
      <c r="K191" s="12"/>
      <c r="L191" s="155"/>
      <c r="M191" s="160"/>
      <c r="N191" s="161"/>
      <c r="O191" s="161"/>
      <c r="P191" s="162">
        <f>SUM(P192:P223)</f>
        <v>0</v>
      </c>
      <c r="Q191" s="161"/>
      <c r="R191" s="162">
        <f>SUM(R192:R223)</f>
        <v>6.6699367400000016</v>
      </c>
      <c r="S191" s="161"/>
      <c r="T191" s="163">
        <f>SUM(T192:T223)</f>
        <v>2.5181599999999995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6" t="s">
        <v>86</v>
      </c>
      <c r="AT191" s="164" t="s">
        <v>75</v>
      </c>
      <c r="AU191" s="164" t="s">
        <v>84</v>
      </c>
      <c r="AY191" s="156" t="s">
        <v>145</v>
      </c>
      <c r="BK191" s="165">
        <f>SUM(BK192:BK223)</f>
        <v>0</v>
      </c>
    </row>
    <row r="192" s="2" customFormat="1" ht="24.15" customHeight="1">
      <c r="A192" s="35"/>
      <c r="B192" s="166"/>
      <c r="C192" s="167" t="s">
        <v>298</v>
      </c>
      <c r="D192" s="167" t="s">
        <v>146</v>
      </c>
      <c r="E192" s="168" t="s">
        <v>775</v>
      </c>
      <c r="F192" s="169" t="s">
        <v>776</v>
      </c>
      <c r="G192" s="170" t="s">
        <v>332</v>
      </c>
      <c r="H192" s="171">
        <v>4.7999999999999998</v>
      </c>
      <c r="I192" s="172"/>
      <c r="J192" s="173">
        <f>ROUND(I192*H192,2)</f>
        <v>0</v>
      </c>
      <c r="K192" s="169" t="s">
        <v>166</v>
      </c>
      <c r="L192" s="36"/>
      <c r="M192" s="174" t="s">
        <v>1</v>
      </c>
      <c r="N192" s="175" t="s">
        <v>41</v>
      </c>
      <c r="O192" s="74"/>
      <c r="P192" s="176">
        <f>O192*H192</f>
        <v>0</v>
      </c>
      <c r="Q192" s="176">
        <v>0</v>
      </c>
      <c r="R192" s="176">
        <f>Q192*H192</f>
        <v>0</v>
      </c>
      <c r="S192" s="176">
        <v>0</v>
      </c>
      <c r="T192" s="17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78" t="s">
        <v>262</v>
      </c>
      <c r="AT192" s="178" t="s">
        <v>146</v>
      </c>
      <c r="AU192" s="178" t="s">
        <v>86</v>
      </c>
      <c r="AY192" s="16" t="s">
        <v>145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16" t="s">
        <v>84</v>
      </c>
      <c r="BK192" s="179">
        <f>ROUND(I192*H192,2)</f>
        <v>0</v>
      </c>
      <c r="BL192" s="16" t="s">
        <v>262</v>
      </c>
      <c r="BM192" s="178" t="s">
        <v>777</v>
      </c>
    </row>
    <row r="193" s="13" customFormat="1">
      <c r="A193" s="13"/>
      <c r="B193" s="187"/>
      <c r="C193" s="13"/>
      <c r="D193" s="188" t="s">
        <v>197</v>
      </c>
      <c r="E193" s="189" t="s">
        <v>1</v>
      </c>
      <c r="F193" s="190" t="s">
        <v>778</v>
      </c>
      <c r="G193" s="13"/>
      <c r="H193" s="191">
        <v>4.7999999999999998</v>
      </c>
      <c r="I193" s="192"/>
      <c r="J193" s="13"/>
      <c r="K193" s="13"/>
      <c r="L193" s="187"/>
      <c r="M193" s="193"/>
      <c r="N193" s="194"/>
      <c r="O193" s="194"/>
      <c r="P193" s="194"/>
      <c r="Q193" s="194"/>
      <c r="R193" s="194"/>
      <c r="S193" s="194"/>
      <c r="T193" s="19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9" t="s">
        <v>197</v>
      </c>
      <c r="AU193" s="189" t="s">
        <v>86</v>
      </c>
      <c r="AV193" s="13" t="s">
        <v>86</v>
      </c>
      <c r="AW193" s="13" t="s">
        <v>32</v>
      </c>
      <c r="AX193" s="13" t="s">
        <v>84</v>
      </c>
      <c r="AY193" s="189" t="s">
        <v>145</v>
      </c>
    </row>
    <row r="194" s="2" customFormat="1" ht="33" customHeight="1">
      <c r="A194" s="35"/>
      <c r="B194" s="166"/>
      <c r="C194" s="167" t="s">
        <v>302</v>
      </c>
      <c r="D194" s="167" t="s">
        <v>146</v>
      </c>
      <c r="E194" s="168" t="s">
        <v>779</v>
      </c>
      <c r="F194" s="169" t="s">
        <v>780</v>
      </c>
      <c r="G194" s="170" t="s">
        <v>332</v>
      </c>
      <c r="H194" s="171">
        <v>3.6200000000000001</v>
      </c>
      <c r="I194" s="172"/>
      <c r="J194" s="173">
        <f>ROUND(I194*H194,2)</f>
        <v>0</v>
      </c>
      <c r="K194" s="169" t="s">
        <v>166</v>
      </c>
      <c r="L194" s="36"/>
      <c r="M194" s="174" t="s">
        <v>1</v>
      </c>
      <c r="N194" s="175" t="s">
        <v>41</v>
      </c>
      <c r="O194" s="74"/>
      <c r="P194" s="176">
        <f>O194*H194</f>
        <v>0</v>
      </c>
      <c r="Q194" s="176">
        <v>0</v>
      </c>
      <c r="R194" s="176">
        <f>Q194*H194</f>
        <v>0</v>
      </c>
      <c r="S194" s="176">
        <v>0</v>
      </c>
      <c r="T194" s="17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8" t="s">
        <v>262</v>
      </c>
      <c r="AT194" s="178" t="s">
        <v>146</v>
      </c>
      <c r="AU194" s="178" t="s">
        <v>86</v>
      </c>
      <c r="AY194" s="16" t="s">
        <v>145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6" t="s">
        <v>84</v>
      </c>
      <c r="BK194" s="179">
        <f>ROUND(I194*H194,2)</f>
        <v>0</v>
      </c>
      <c r="BL194" s="16" t="s">
        <v>262</v>
      </c>
      <c r="BM194" s="178" t="s">
        <v>781</v>
      </c>
    </row>
    <row r="195" s="13" customFormat="1">
      <c r="A195" s="13"/>
      <c r="B195" s="187"/>
      <c r="C195" s="13"/>
      <c r="D195" s="188" t="s">
        <v>197</v>
      </c>
      <c r="E195" s="189" t="s">
        <v>1</v>
      </c>
      <c r="F195" s="190" t="s">
        <v>782</v>
      </c>
      <c r="G195" s="13"/>
      <c r="H195" s="191">
        <v>3.6200000000000001</v>
      </c>
      <c r="I195" s="192"/>
      <c r="J195" s="13"/>
      <c r="K195" s="13"/>
      <c r="L195" s="187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9" t="s">
        <v>197</v>
      </c>
      <c r="AU195" s="189" t="s">
        <v>86</v>
      </c>
      <c r="AV195" s="13" t="s">
        <v>86</v>
      </c>
      <c r="AW195" s="13" t="s">
        <v>32</v>
      </c>
      <c r="AX195" s="13" t="s">
        <v>84</v>
      </c>
      <c r="AY195" s="189" t="s">
        <v>145</v>
      </c>
    </row>
    <row r="196" s="2" customFormat="1" ht="33" customHeight="1">
      <c r="A196" s="35"/>
      <c r="B196" s="166"/>
      <c r="C196" s="167" t="s">
        <v>306</v>
      </c>
      <c r="D196" s="167" t="s">
        <v>146</v>
      </c>
      <c r="E196" s="168" t="s">
        <v>783</v>
      </c>
      <c r="F196" s="169" t="s">
        <v>784</v>
      </c>
      <c r="G196" s="170" t="s">
        <v>332</v>
      </c>
      <c r="H196" s="171">
        <v>7</v>
      </c>
      <c r="I196" s="172"/>
      <c r="J196" s="173">
        <f>ROUND(I196*H196,2)</f>
        <v>0</v>
      </c>
      <c r="K196" s="169" t="s">
        <v>166</v>
      </c>
      <c r="L196" s="36"/>
      <c r="M196" s="174" t="s">
        <v>1</v>
      </c>
      <c r="N196" s="175" t="s">
        <v>41</v>
      </c>
      <c r="O196" s="74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8" t="s">
        <v>262</v>
      </c>
      <c r="AT196" s="178" t="s">
        <v>146</v>
      </c>
      <c r="AU196" s="178" t="s">
        <v>86</v>
      </c>
      <c r="AY196" s="16" t="s">
        <v>145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6" t="s">
        <v>84</v>
      </c>
      <c r="BK196" s="179">
        <f>ROUND(I196*H196,2)</f>
        <v>0</v>
      </c>
      <c r="BL196" s="16" t="s">
        <v>262</v>
      </c>
      <c r="BM196" s="178" t="s">
        <v>785</v>
      </c>
    </row>
    <row r="197" s="13" customFormat="1">
      <c r="A197" s="13"/>
      <c r="B197" s="187"/>
      <c r="C197" s="13"/>
      <c r="D197" s="188" t="s">
        <v>197</v>
      </c>
      <c r="E197" s="189" t="s">
        <v>1</v>
      </c>
      <c r="F197" s="190" t="s">
        <v>786</v>
      </c>
      <c r="G197" s="13"/>
      <c r="H197" s="191">
        <v>7</v>
      </c>
      <c r="I197" s="192"/>
      <c r="J197" s="13"/>
      <c r="K197" s="13"/>
      <c r="L197" s="187"/>
      <c r="M197" s="193"/>
      <c r="N197" s="194"/>
      <c r="O197" s="194"/>
      <c r="P197" s="194"/>
      <c r="Q197" s="194"/>
      <c r="R197" s="194"/>
      <c r="S197" s="194"/>
      <c r="T197" s="19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9" t="s">
        <v>197</v>
      </c>
      <c r="AU197" s="189" t="s">
        <v>86</v>
      </c>
      <c r="AV197" s="13" t="s">
        <v>86</v>
      </c>
      <c r="AW197" s="13" t="s">
        <v>32</v>
      </c>
      <c r="AX197" s="13" t="s">
        <v>76</v>
      </c>
      <c r="AY197" s="189" t="s">
        <v>145</v>
      </c>
    </row>
    <row r="198" s="2" customFormat="1" ht="21.75" customHeight="1">
      <c r="A198" s="35"/>
      <c r="B198" s="166"/>
      <c r="C198" s="196" t="s">
        <v>313</v>
      </c>
      <c r="D198" s="196" t="s">
        <v>267</v>
      </c>
      <c r="E198" s="197" t="s">
        <v>787</v>
      </c>
      <c r="F198" s="198" t="s">
        <v>788</v>
      </c>
      <c r="G198" s="199" t="s">
        <v>399</v>
      </c>
      <c r="H198" s="200">
        <v>0.33200000000000002</v>
      </c>
      <c r="I198" s="201"/>
      <c r="J198" s="202">
        <f>ROUND(I198*H198,2)</f>
        <v>0</v>
      </c>
      <c r="K198" s="198" t="s">
        <v>166</v>
      </c>
      <c r="L198" s="203"/>
      <c r="M198" s="204" t="s">
        <v>1</v>
      </c>
      <c r="N198" s="205" t="s">
        <v>41</v>
      </c>
      <c r="O198" s="74"/>
      <c r="P198" s="176">
        <f>O198*H198</f>
        <v>0</v>
      </c>
      <c r="Q198" s="176">
        <v>0.55000000000000004</v>
      </c>
      <c r="R198" s="176">
        <f>Q198*H198</f>
        <v>0.18260000000000001</v>
      </c>
      <c r="S198" s="176">
        <v>0</v>
      </c>
      <c r="T198" s="17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8" t="s">
        <v>270</v>
      </c>
      <c r="AT198" s="178" t="s">
        <v>267</v>
      </c>
      <c r="AU198" s="178" t="s">
        <v>86</v>
      </c>
      <c r="AY198" s="16" t="s">
        <v>145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6" t="s">
        <v>84</v>
      </c>
      <c r="BK198" s="179">
        <f>ROUND(I198*H198,2)</f>
        <v>0</v>
      </c>
      <c r="BL198" s="16" t="s">
        <v>262</v>
      </c>
      <c r="BM198" s="178" t="s">
        <v>789</v>
      </c>
    </row>
    <row r="199" s="13" customFormat="1">
      <c r="A199" s="13"/>
      <c r="B199" s="187"/>
      <c r="C199" s="13"/>
      <c r="D199" s="188" t="s">
        <v>197</v>
      </c>
      <c r="E199" s="189" t="s">
        <v>1</v>
      </c>
      <c r="F199" s="190" t="s">
        <v>790</v>
      </c>
      <c r="G199" s="13"/>
      <c r="H199" s="191">
        <v>0.048000000000000001</v>
      </c>
      <c r="I199" s="192"/>
      <c r="J199" s="13"/>
      <c r="K199" s="13"/>
      <c r="L199" s="187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9" t="s">
        <v>197</v>
      </c>
      <c r="AU199" s="189" t="s">
        <v>86</v>
      </c>
      <c r="AV199" s="13" t="s">
        <v>86</v>
      </c>
      <c r="AW199" s="13" t="s">
        <v>32</v>
      </c>
      <c r="AX199" s="13" t="s">
        <v>76</v>
      </c>
      <c r="AY199" s="189" t="s">
        <v>145</v>
      </c>
    </row>
    <row r="200" s="13" customFormat="1">
      <c r="A200" s="13"/>
      <c r="B200" s="187"/>
      <c r="C200" s="13"/>
      <c r="D200" s="188" t="s">
        <v>197</v>
      </c>
      <c r="E200" s="189" t="s">
        <v>1</v>
      </c>
      <c r="F200" s="190" t="s">
        <v>791</v>
      </c>
      <c r="G200" s="13"/>
      <c r="H200" s="191">
        <v>0.051999999999999998</v>
      </c>
      <c r="I200" s="192"/>
      <c r="J200" s="13"/>
      <c r="K200" s="13"/>
      <c r="L200" s="187"/>
      <c r="M200" s="193"/>
      <c r="N200" s="194"/>
      <c r="O200" s="194"/>
      <c r="P200" s="194"/>
      <c r="Q200" s="194"/>
      <c r="R200" s="194"/>
      <c r="S200" s="194"/>
      <c r="T200" s="19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9" t="s">
        <v>197</v>
      </c>
      <c r="AU200" s="189" t="s">
        <v>86</v>
      </c>
      <c r="AV200" s="13" t="s">
        <v>86</v>
      </c>
      <c r="AW200" s="13" t="s">
        <v>32</v>
      </c>
      <c r="AX200" s="13" t="s">
        <v>76</v>
      </c>
      <c r="AY200" s="189" t="s">
        <v>145</v>
      </c>
    </row>
    <row r="201" s="13" customFormat="1">
      <c r="A201" s="13"/>
      <c r="B201" s="187"/>
      <c r="C201" s="13"/>
      <c r="D201" s="188" t="s">
        <v>197</v>
      </c>
      <c r="E201" s="189" t="s">
        <v>1</v>
      </c>
      <c r="F201" s="190" t="s">
        <v>792</v>
      </c>
      <c r="G201" s="13"/>
      <c r="H201" s="191">
        <v>0.20200000000000001</v>
      </c>
      <c r="I201" s="192"/>
      <c r="J201" s="13"/>
      <c r="K201" s="13"/>
      <c r="L201" s="187"/>
      <c r="M201" s="193"/>
      <c r="N201" s="194"/>
      <c r="O201" s="194"/>
      <c r="P201" s="194"/>
      <c r="Q201" s="194"/>
      <c r="R201" s="194"/>
      <c r="S201" s="194"/>
      <c r="T201" s="19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9" t="s">
        <v>197</v>
      </c>
      <c r="AU201" s="189" t="s">
        <v>86</v>
      </c>
      <c r="AV201" s="13" t="s">
        <v>86</v>
      </c>
      <c r="AW201" s="13" t="s">
        <v>32</v>
      </c>
      <c r="AX201" s="13" t="s">
        <v>76</v>
      </c>
      <c r="AY201" s="189" t="s">
        <v>145</v>
      </c>
    </row>
    <row r="202" s="13" customFormat="1">
      <c r="A202" s="13"/>
      <c r="B202" s="187"/>
      <c r="C202" s="13"/>
      <c r="D202" s="188" t="s">
        <v>197</v>
      </c>
      <c r="E202" s="13"/>
      <c r="F202" s="190" t="s">
        <v>793</v>
      </c>
      <c r="G202" s="13"/>
      <c r="H202" s="191">
        <v>0.33200000000000002</v>
      </c>
      <c r="I202" s="192"/>
      <c r="J202" s="13"/>
      <c r="K202" s="13"/>
      <c r="L202" s="187"/>
      <c r="M202" s="193"/>
      <c r="N202" s="194"/>
      <c r="O202" s="194"/>
      <c r="P202" s="194"/>
      <c r="Q202" s="194"/>
      <c r="R202" s="194"/>
      <c r="S202" s="194"/>
      <c r="T202" s="19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9" t="s">
        <v>197</v>
      </c>
      <c r="AU202" s="189" t="s">
        <v>86</v>
      </c>
      <c r="AV202" s="13" t="s">
        <v>86</v>
      </c>
      <c r="AW202" s="13" t="s">
        <v>3</v>
      </c>
      <c r="AX202" s="13" t="s">
        <v>84</v>
      </c>
      <c r="AY202" s="189" t="s">
        <v>145</v>
      </c>
    </row>
    <row r="203" s="2" customFormat="1" ht="24.15" customHeight="1">
      <c r="A203" s="35"/>
      <c r="B203" s="166"/>
      <c r="C203" s="167" t="s">
        <v>318</v>
      </c>
      <c r="D203" s="167" t="s">
        <v>146</v>
      </c>
      <c r="E203" s="168" t="s">
        <v>794</v>
      </c>
      <c r="F203" s="169" t="s">
        <v>795</v>
      </c>
      <c r="G203" s="170" t="s">
        <v>332</v>
      </c>
      <c r="H203" s="171">
        <v>12.800000000000001</v>
      </c>
      <c r="I203" s="172"/>
      <c r="J203" s="173">
        <f>ROUND(I203*H203,2)</f>
        <v>0</v>
      </c>
      <c r="K203" s="169" t="s">
        <v>166</v>
      </c>
      <c r="L203" s="36"/>
      <c r="M203" s="174" t="s">
        <v>1</v>
      </c>
      <c r="N203" s="175" t="s">
        <v>41</v>
      </c>
      <c r="O203" s="74"/>
      <c r="P203" s="176">
        <f>O203*H203</f>
        <v>0</v>
      </c>
      <c r="Q203" s="176">
        <v>0</v>
      </c>
      <c r="R203" s="176">
        <f>Q203*H203</f>
        <v>0</v>
      </c>
      <c r="S203" s="176">
        <v>0.0088000000000000005</v>
      </c>
      <c r="T203" s="177">
        <f>S203*H203</f>
        <v>0.11264000000000002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78" t="s">
        <v>262</v>
      </c>
      <c r="AT203" s="178" t="s">
        <v>146</v>
      </c>
      <c r="AU203" s="178" t="s">
        <v>86</v>
      </c>
      <c r="AY203" s="16" t="s">
        <v>145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6" t="s">
        <v>84</v>
      </c>
      <c r="BK203" s="179">
        <f>ROUND(I203*H203,2)</f>
        <v>0</v>
      </c>
      <c r="BL203" s="16" t="s">
        <v>262</v>
      </c>
      <c r="BM203" s="178" t="s">
        <v>796</v>
      </c>
    </row>
    <row r="204" s="13" customFormat="1">
      <c r="A204" s="13"/>
      <c r="B204" s="187"/>
      <c r="C204" s="13"/>
      <c r="D204" s="188" t="s">
        <v>197</v>
      </c>
      <c r="E204" s="189" t="s">
        <v>1</v>
      </c>
      <c r="F204" s="190" t="s">
        <v>797</v>
      </c>
      <c r="G204" s="13"/>
      <c r="H204" s="191">
        <v>12.800000000000001</v>
      </c>
      <c r="I204" s="192"/>
      <c r="J204" s="13"/>
      <c r="K204" s="13"/>
      <c r="L204" s="187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9" t="s">
        <v>197</v>
      </c>
      <c r="AU204" s="189" t="s">
        <v>86</v>
      </c>
      <c r="AV204" s="13" t="s">
        <v>86</v>
      </c>
      <c r="AW204" s="13" t="s">
        <v>32</v>
      </c>
      <c r="AX204" s="13" t="s">
        <v>84</v>
      </c>
      <c r="AY204" s="189" t="s">
        <v>145</v>
      </c>
    </row>
    <row r="205" s="2" customFormat="1" ht="24.15" customHeight="1">
      <c r="A205" s="35"/>
      <c r="B205" s="166"/>
      <c r="C205" s="167" t="s">
        <v>93</v>
      </c>
      <c r="D205" s="167" t="s">
        <v>146</v>
      </c>
      <c r="E205" s="168" t="s">
        <v>798</v>
      </c>
      <c r="F205" s="169" t="s">
        <v>799</v>
      </c>
      <c r="G205" s="170" t="s">
        <v>399</v>
      </c>
      <c r="H205" s="171">
        <v>0.33200000000000002</v>
      </c>
      <c r="I205" s="172"/>
      <c r="J205" s="173">
        <f>ROUND(I205*H205,2)</f>
        <v>0</v>
      </c>
      <c r="K205" s="169" t="s">
        <v>166</v>
      </c>
      <c r="L205" s="36"/>
      <c r="M205" s="174" t="s">
        <v>1</v>
      </c>
      <c r="N205" s="175" t="s">
        <v>41</v>
      </c>
      <c r="O205" s="74"/>
      <c r="P205" s="176">
        <f>O205*H205</f>
        <v>0</v>
      </c>
      <c r="Q205" s="176">
        <v>0.023369999999999998</v>
      </c>
      <c r="R205" s="176">
        <f>Q205*H205</f>
        <v>0.0077588399999999995</v>
      </c>
      <c r="S205" s="176">
        <v>0</v>
      </c>
      <c r="T205" s="17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8" t="s">
        <v>262</v>
      </c>
      <c r="AT205" s="178" t="s">
        <v>146</v>
      </c>
      <c r="AU205" s="178" t="s">
        <v>86</v>
      </c>
      <c r="AY205" s="16" t="s">
        <v>145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6" t="s">
        <v>84</v>
      </c>
      <c r="BK205" s="179">
        <f>ROUND(I205*H205,2)</f>
        <v>0</v>
      </c>
      <c r="BL205" s="16" t="s">
        <v>262</v>
      </c>
      <c r="BM205" s="178" t="s">
        <v>800</v>
      </c>
    </row>
    <row r="206" s="2" customFormat="1" ht="33" customHeight="1">
      <c r="A206" s="35"/>
      <c r="B206" s="166"/>
      <c r="C206" s="167" t="s">
        <v>326</v>
      </c>
      <c r="D206" s="167" t="s">
        <v>146</v>
      </c>
      <c r="E206" s="168" t="s">
        <v>801</v>
      </c>
      <c r="F206" s="169" t="s">
        <v>802</v>
      </c>
      <c r="G206" s="170" t="s">
        <v>189</v>
      </c>
      <c r="H206" s="171">
        <v>146.33000000000001</v>
      </c>
      <c r="I206" s="172"/>
      <c r="J206" s="173">
        <f>ROUND(I206*H206,2)</f>
        <v>0</v>
      </c>
      <c r="K206" s="169" t="s">
        <v>166</v>
      </c>
      <c r="L206" s="36"/>
      <c r="M206" s="174" t="s">
        <v>1</v>
      </c>
      <c r="N206" s="175" t="s">
        <v>41</v>
      </c>
      <c r="O206" s="74"/>
      <c r="P206" s="176">
        <f>O206*H206</f>
        <v>0</v>
      </c>
      <c r="Q206" s="176">
        <v>0.01959</v>
      </c>
      <c r="R206" s="176">
        <f>Q206*H206</f>
        <v>2.8666047000000003</v>
      </c>
      <c r="S206" s="176">
        <v>0</v>
      </c>
      <c r="T206" s="17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78" t="s">
        <v>262</v>
      </c>
      <c r="AT206" s="178" t="s">
        <v>146</v>
      </c>
      <c r="AU206" s="178" t="s">
        <v>86</v>
      </c>
      <c r="AY206" s="16" t="s">
        <v>145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6" t="s">
        <v>84</v>
      </c>
      <c r="BK206" s="179">
        <f>ROUND(I206*H206,2)</f>
        <v>0</v>
      </c>
      <c r="BL206" s="16" t="s">
        <v>262</v>
      </c>
      <c r="BM206" s="178" t="s">
        <v>803</v>
      </c>
    </row>
    <row r="207" s="13" customFormat="1">
      <c r="A207" s="13"/>
      <c r="B207" s="187"/>
      <c r="C207" s="13"/>
      <c r="D207" s="188" t="s">
        <v>197</v>
      </c>
      <c r="E207" s="189" t="s">
        <v>1</v>
      </c>
      <c r="F207" s="190" t="s">
        <v>804</v>
      </c>
      <c r="G207" s="13"/>
      <c r="H207" s="191">
        <v>32.090000000000003</v>
      </c>
      <c r="I207" s="192"/>
      <c r="J207" s="13"/>
      <c r="K207" s="13"/>
      <c r="L207" s="187"/>
      <c r="M207" s="193"/>
      <c r="N207" s="194"/>
      <c r="O207" s="194"/>
      <c r="P207" s="194"/>
      <c r="Q207" s="194"/>
      <c r="R207" s="194"/>
      <c r="S207" s="194"/>
      <c r="T207" s="19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9" t="s">
        <v>197</v>
      </c>
      <c r="AU207" s="189" t="s">
        <v>86</v>
      </c>
      <c r="AV207" s="13" t="s">
        <v>86</v>
      </c>
      <c r="AW207" s="13" t="s">
        <v>32</v>
      </c>
      <c r="AX207" s="13" t="s">
        <v>76</v>
      </c>
      <c r="AY207" s="189" t="s">
        <v>145</v>
      </c>
    </row>
    <row r="208" s="13" customFormat="1">
      <c r="A208" s="13"/>
      <c r="B208" s="187"/>
      <c r="C208" s="13"/>
      <c r="D208" s="188" t="s">
        <v>197</v>
      </c>
      <c r="E208" s="189" t="s">
        <v>1</v>
      </c>
      <c r="F208" s="190" t="s">
        <v>805</v>
      </c>
      <c r="G208" s="13"/>
      <c r="H208" s="191">
        <v>58.619999999999997</v>
      </c>
      <c r="I208" s="192"/>
      <c r="J208" s="13"/>
      <c r="K208" s="13"/>
      <c r="L208" s="187"/>
      <c r="M208" s="193"/>
      <c r="N208" s="194"/>
      <c r="O208" s="194"/>
      <c r="P208" s="194"/>
      <c r="Q208" s="194"/>
      <c r="R208" s="194"/>
      <c r="S208" s="194"/>
      <c r="T208" s="19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9" t="s">
        <v>197</v>
      </c>
      <c r="AU208" s="189" t="s">
        <v>86</v>
      </c>
      <c r="AV208" s="13" t="s">
        <v>86</v>
      </c>
      <c r="AW208" s="13" t="s">
        <v>32</v>
      </c>
      <c r="AX208" s="13" t="s">
        <v>76</v>
      </c>
      <c r="AY208" s="189" t="s">
        <v>145</v>
      </c>
    </row>
    <row r="209" s="13" customFormat="1">
      <c r="A209" s="13"/>
      <c r="B209" s="187"/>
      <c r="C209" s="13"/>
      <c r="D209" s="188" t="s">
        <v>197</v>
      </c>
      <c r="E209" s="189" t="s">
        <v>1</v>
      </c>
      <c r="F209" s="190" t="s">
        <v>806</v>
      </c>
      <c r="G209" s="13"/>
      <c r="H209" s="191">
        <v>55.619999999999997</v>
      </c>
      <c r="I209" s="192"/>
      <c r="J209" s="13"/>
      <c r="K209" s="13"/>
      <c r="L209" s="187"/>
      <c r="M209" s="193"/>
      <c r="N209" s="194"/>
      <c r="O209" s="194"/>
      <c r="P209" s="194"/>
      <c r="Q209" s="194"/>
      <c r="R209" s="194"/>
      <c r="S209" s="194"/>
      <c r="T209" s="19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9" t="s">
        <v>197</v>
      </c>
      <c r="AU209" s="189" t="s">
        <v>86</v>
      </c>
      <c r="AV209" s="13" t="s">
        <v>86</v>
      </c>
      <c r="AW209" s="13" t="s">
        <v>32</v>
      </c>
      <c r="AX209" s="13" t="s">
        <v>76</v>
      </c>
      <c r="AY209" s="189" t="s">
        <v>145</v>
      </c>
    </row>
    <row r="210" s="2" customFormat="1" ht="16.5" customHeight="1">
      <c r="A210" s="35"/>
      <c r="B210" s="166"/>
      <c r="C210" s="167" t="s">
        <v>270</v>
      </c>
      <c r="D210" s="167" t="s">
        <v>146</v>
      </c>
      <c r="E210" s="168" t="s">
        <v>482</v>
      </c>
      <c r="F210" s="169" t="s">
        <v>483</v>
      </c>
      <c r="G210" s="170" t="s">
        <v>189</v>
      </c>
      <c r="H210" s="171">
        <v>133.63999999999999</v>
      </c>
      <c r="I210" s="172"/>
      <c r="J210" s="173">
        <f>ROUND(I210*H210,2)</f>
        <v>0</v>
      </c>
      <c r="K210" s="169" t="s">
        <v>166</v>
      </c>
      <c r="L210" s="36"/>
      <c r="M210" s="174" t="s">
        <v>1</v>
      </c>
      <c r="N210" s="175" t="s">
        <v>41</v>
      </c>
      <c r="O210" s="74"/>
      <c r="P210" s="176">
        <f>O210*H210</f>
        <v>0</v>
      </c>
      <c r="Q210" s="176">
        <v>0</v>
      </c>
      <c r="R210" s="176">
        <f>Q210*H210</f>
        <v>0</v>
      </c>
      <c r="S210" s="176">
        <v>0</v>
      </c>
      <c r="T210" s="17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78" t="s">
        <v>262</v>
      </c>
      <c r="AT210" s="178" t="s">
        <v>146</v>
      </c>
      <c r="AU210" s="178" t="s">
        <v>86</v>
      </c>
      <c r="AY210" s="16" t="s">
        <v>145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16" t="s">
        <v>84</v>
      </c>
      <c r="BK210" s="179">
        <f>ROUND(I210*H210,2)</f>
        <v>0</v>
      </c>
      <c r="BL210" s="16" t="s">
        <v>262</v>
      </c>
      <c r="BM210" s="178" t="s">
        <v>807</v>
      </c>
    </row>
    <row r="211" s="2" customFormat="1" ht="16.5" customHeight="1">
      <c r="A211" s="35"/>
      <c r="B211" s="166"/>
      <c r="C211" s="196" t="s">
        <v>335</v>
      </c>
      <c r="D211" s="196" t="s">
        <v>267</v>
      </c>
      <c r="E211" s="197" t="s">
        <v>485</v>
      </c>
      <c r="F211" s="198" t="s">
        <v>486</v>
      </c>
      <c r="G211" s="199" t="s">
        <v>399</v>
      </c>
      <c r="H211" s="200">
        <v>4.4100000000000001</v>
      </c>
      <c r="I211" s="201"/>
      <c r="J211" s="202">
        <f>ROUND(I211*H211,2)</f>
        <v>0</v>
      </c>
      <c r="K211" s="198" t="s">
        <v>166</v>
      </c>
      <c r="L211" s="203"/>
      <c r="M211" s="204" t="s">
        <v>1</v>
      </c>
      <c r="N211" s="205" t="s">
        <v>41</v>
      </c>
      <c r="O211" s="74"/>
      <c r="P211" s="176">
        <f>O211*H211</f>
        <v>0</v>
      </c>
      <c r="Q211" s="176">
        <v>0.55000000000000004</v>
      </c>
      <c r="R211" s="176">
        <f>Q211*H211</f>
        <v>2.4255000000000004</v>
      </c>
      <c r="S211" s="176">
        <v>0</v>
      </c>
      <c r="T211" s="17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78" t="s">
        <v>270</v>
      </c>
      <c r="AT211" s="178" t="s">
        <v>267</v>
      </c>
      <c r="AU211" s="178" t="s">
        <v>86</v>
      </c>
      <c r="AY211" s="16" t="s">
        <v>145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16" t="s">
        <v>84</v>
      </c>
      <c r="BK211" s="179">
        <f>ROUND(I211*H211,2)</f>
        <v>0</v>
      </c>
      <c r="BL211" s="16" t="s">
        <v>262</v>
      </c>
      <c r="BM211" s="178" t="s">
        <v>808</v>
      </c>
    </row>
    <row r="212" s="13" customFormat="1">
      <c r="A212" s="13"/>
      <c r="B212" s="187"/>
      <c r="C212" s="13"/>
      <c r="D212" s="188" t="s">
        <v>197</v>
      </c>
      <c r="E212" s="189" t="s">
        <v>1</v>
      </c>
      <c r="F212" s="190" t="s">
        <v>809</v>
      </c>
      <c r="G212" s="13"/>
      <c r="H212" s="191">
        <v>4.0090000000000003</v>
      </c>
      <c r="I212" s="192"/>
      <c r="J212" s="13"/>
      <c r="K212" s="13"/>
      <c r="L212" s="187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197</v>
      </c>
      <c r="AU212" s="189" t="s">
        <v>86</v>
      </c>
      <c r="AV212" s="13" t="s">
        <v>86</v>
      </c>
      <c r="AW212" s="13" t="s">
        <v>32</v>
      </c>
      <c r="AX212" s="13" t="s">
        <v>84</v>
      </c>
      <c r="AY212" s="189" t="s">
        <v>145</v>
      </c>
    </row>
    <row r="213" s="13" customFormat="1">
      <c r="A213" s="13"/>
      <c r="B213" s="187"/>
      <c r="C213" s="13"/>
      <c r="D213" s="188" t="s">
        <v>197</v>
      </c>
      <c r="E213" s="13"/>
      <c r="F213" s="190" t="s">
        <v>810</v>
      </c>
      <c r="G213" s="13"/>
      <c r="H213" s="191">
        <v>4.4100000000000001</v>
      </c>
      <c r="I213" s="192"/>
      <c r="J213" s="13"/>
      <c r="K213" s="13"/>
      <c r="L213" s="187"/>
      <c r="M213" s="193"/>
      <c r="N213" s="194"/>
      <c r="O213" s="194"/>
      <c r="P213" s="194"/>
      <c r="Q213" s="194"/>
      <c r="R213" s="194"/>
      <c r="S213" s="194"/>
      <c r="T213" s="19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9" t="s">
        <v>197</v>
      </c>
      <c r="AU213" s="189" t="s">
        <v>86</v>
      </c>
      <c r="AV213" s="13" t="s">
        <v>86</v>
      </c>
      <c r="AW213" s="13" t="s">
        <v>3</v>
      </c>
      <c r="AX213" s="13" t="s">
        <v>84</v>
      </c>
      <c r="AY213" s="189" t="s">
        <v>145</v>
      </c>
    </row>
    <row r="214" s="2" customFormat="1" ht="21.75" customHeight="1">
      <c r="A214" s="35"/>
      <c r="B214" s="166"/>
      <c r="C214" s="167" t="s">
        <v>340</v>
      </c>
      <c r="D214" s="167" t="s">
        <v>146</v>
      </c>
      <c r="E214" s="168" t="s">
        <v>490</v>
      </c>
      <c r="F214" s="169" t="s">
        <v>491</v>
      </c>
      <c r="G214" s="170" t="s">
        <v>189</v>
      </c>
      <c r="H214" s="171">
        <v>133.63999999999999</v>
      </c>
      <c r="I214" s="172"/>
      <c r="J214" s="173">
        <f>ROUND(I214*H214,2)</f>
        <v>0</v>
      </c>
      <c r="K214" s="169" t="s">
        <v>166</v>
      </c>
      <c r="L214" s="36"/>
      <c r="M214" s="174" t="s">
        <v>1</v>
      </c>
      <c r="N214" s="175" t="s">
        <v>41</v>
      </c>
      <c r="O214" s="74"/>
      <c r="P214" s="176">
        <f>O214*H214</f>
        <v>0</v>
      </c>
      <c r="Q214" s="176">
        <v>0</v>
      </c>
      <c r="R214" s="176">
        <f>Q214*H214</f>
        <v>0</v>
      </c>
      <c r="S214" s="176">
        <v>0.017999999999999999</v>
      </c>
      <c r="T214" s="177">
        <f>S214*H214</f>
        <v>2.4055199999999997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78" t="s">
        <v>262</v>
      </c>
      <c r="AT214" s="178" t="s">
        <v>146</v>
      </c>
      <c r="AU214" s="178" t="s">
        <v>86</v>
      </c>
      <c r="AY214" s="16" t="s">
        <v>145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6" t="s">
        <v>84</v>
      </c>
      <c r="BK214" s="179">
        <f>ROUND(I214*H214,2)</f>
        <v>0</v>
      </c>
      <c r="BL214" s="16" t="s">
        <v>262</v>
      </c>
      <c r="BM214" s="178" t="s">
        <v>811</v>
      </c>
    </row>
    <row r="215" s="13" customFormat="1">
      <c r="A215" s="13"/>
      <c r="B215" s="187"/>
      <c r="C215" s="13"/>
      <c r="D215" s="188" t="s">
        <v>197</v>
      </c>
      <c r="E215" s="189" t="s">
        <v>1</v>
      </c>
      <c r="F215" s="190" t="s">
        <v>812</v>
      </c>
      <c r="G215" s="13"/>
      <c r="H215" s="191">
        <v>19.399999999999999</v>
      </c>
      <c r="I215" s="192"/>
      <c r="J215" s="13"/>
      <c r="K215" s="13"/>
      <c r="L215" s="187"/>
      <c r="M215" s="193"/>
      <c r="N215" s="194"/>
      <c r="O215" s="194"/>
      <c r="P215" s="194"/>
      <c r="Q215" s="194"/>
      <c r="R215" s="194"/>
      <c r="S215" s="194"/>
      <c r="T215" s="19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9" t="s">
        <v>197</v>
      </c>
      <c r="AU215" s="189" t="s">
        <v>86</v>
      </c>
      <c r="AV215" s="13" t="s">
        <v>86</v>
      </c>
      <c r="AW215" s="13" t="s">
        <v>32</v>
      </c>
      <c r="AX215" s="13" t="s">
        <v>76</v>
      </c>
      <c r="AY215" s="189" t="s">
        <v>145</v>
      </c>
    </row>
    <row r="216" s="13" customFormat="1">
      <c r="A216" s="13"/>
      <c r="B216" s="187"/>
      <c r="C216" s="13"/>
      <c r="D216" s="188" t="s">
        <v>197</v>
      </c>
      <c r="E216" s="189" t="s">
        <v>1</v>
      </c>
      <c r="F216" s="190" t="s">
        <v>805</v>
      </c>
      <c r="G216" s="13"/>
      <c r="H216" s="191">
        <v>58.619999999999997</v>
      </c>
      <c r="I216" s="192"/>
      <c r="J216" s="13"/>
      <c r="K216" s="13"/>
      <c r="L216" s="187"/>
      <c r="M216" s="193"/>
      <c r="N216" s="194"/>
      <c r="O216" s="194"/>
      <c r="P216" s="194"/>
      <c r="Q216" s="194"/>
      <c r="R216" s="194"/>
      <c r="S216" s="194"/>
      <c r="T216" s="19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9" t="s">
        <v>197</v>
      </c>
      <c r="AU216" s="189" t="s">
        <v>86</v>
      </c>
      <c r="AV216" s="13" t="s">
        <v>86</v>
      </c>
      <c r="AW216" s="13" t="s">
        <v>32</v>
      </c>
      <c r="AX216" s="13" t="s">
        <v>76</v>
      </c>
      <c r="AY216" s="189" t="s">
        <v>145</v>
      </c>
    </row>
    <row r="217" s="13" customFormat="1">
      <c r="A217" s="13"/>
      <c r="B217" s="187"/>
      <c r="C217" s="13"/>
      <c r="D217" s="188" t="s">
        <v>197</v>
      </c>
      <c r="E217" s="189" t="s">
        <v>1</v>
      </c>
      <c r="F217" s="190" t="s">
        <v>806</v>
      </c>
      <c r="G217" s="13"/>
      <c r="H217" s="191">
        <v>55.619999999999997</v>
      </c>
      <c r="I217" s="192"/>
      <c r="J217" s="13"/>
      <c r="K217" s="13"/>
      <c r="L217" s="187"/>
      <c r="M217" s="193"/>
      <c r="N217" s="194"/>
      <c r="O217" s="194"/>
      <c r="P217" s="194"/>
      <c r="Q217" s="194"/>
      <c r="R217" s="194"/>
      <c r="S217" s="194"/>
      <c r="T217" s="19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9" t="s">
        <v>197</v>
      </c>
      <c r="AU217" s="189" t="s">
        <v>86</v>
      </c>
      <c r="AV217" s="13" t="s">
        <v>86</v>
      </c>
      <c r="AW217" s="13" t="s">
        <v>32</v>
      </c>
      <c r="AX217" s="13" t="s">
        <v>76</v>
      </c>
      <c r="AY217" s="189" t="s">
        <v>145</v>
      </c>
    </row>
    <row r="218" s="2" customFormat="1" ht="24.15" customHeight="1">
      <c r="A218" s="35"/>
      <c r="B218" s="166"/>
      <c r="C218" s="167" t="s">
        <v>346</v>
      </c>
      <c r="D218" s="167" t="s">
        <v>146</v>
      </c>
      <c r="E218" s="168" t="s">
        <v>495</v>
      </c>
      <c r="F218" s="169" t="s">
        <v>496</v>
      </c>
      <c r="G218" s="170" t="s">
        <v>189</v>
      </c>
      <c r="H218" s="171">
        <v>133.63999999999999</v>
      </c>
      <c r="I218" s="172"/>
      <c r="J218" s="173">
        <f>ROUND(I218*H218,2)</f>
        <v>0</v>
      </c>
      <c r="K218" s="169" t="s">
        <v>166</v>
      </c>
      <c r="L218" s="36"/>
      <c r="M218" s="174" t="s">
        <v>1</v>
      </c>
      <c r="N218" s="175" t="s">
        <v>41</v>
      </c>
      <c r="O218" s="74"/>
      <c r="P218" s="176">
        <f>O218*H218</f>
        <v>0</v>
      </c>
      <c r="Q218" s="176">
        <v>0</v>
      </c>
      <c r="R218" s="176">
        <f>Q218*H218</f>
        <v>0</v>
      </c>
      <c r="S218" s="176">
        <v>0</v>
      </c>
      <c r="T218" s="17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78" t="s">
        <v>262</v>
      </c>
      <c r="AT218" s="178" t="s">
        <v>146</v>
      </c>
      <c r="AU218" s="178" t="s">
        <v>86</v>
      </c>
      <c r="AY218" s="16" t="s">
        <v>145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6" t="s">
        <v>84</v>
      </c>
      <c r="BK218" s="179">
        <f>ROUND(I218*H218,2)</f>
        <v>0</v>
      </c>
      <c r="BL218" s="16" t="s">
        <v>262</v>
      </c>
      <c r="BM218" s="178" t="s">
        <v>813</v>
      </c>
    </row>
    <row r="219" s="2" customFormat="1" ht="21.75" customHeight="1">
      <c r="A219" s="35"/>
      <c r="B219" s="166"/>
      <c r="C219" s="196" t="s">
        <v>351</v>
      </c>
      <c r="D219" s="196" t="s">
        <v>267</v>
      </c>
      <c r="E219" s="197" t="s">
        <v>498</v>
      </c>
      <c r="F219" s="198" t="s">
        <v>499</v>
      </c>
      <c r="G219" s="199" t="s">
        <v>399</v>
      </c>
      <c r="H219" s="200">
        <v>2.1120000000000001</v>
      </c>
      <c r="I219" s="201"/>
      <c r="J219" s="202">
        <f>ROUND(I219*H219,2)</f>
        <v>0</v>
      </c>
      <c r="K219" s="198" t="s">
        <v>166</v>
      </c>
      <c r="L219" s="203"/>
      <c r="M219" s="204" t="s">
        <v>1</v>
      </c>
      <c r="N219" s="205" t="s">
        <v>41</v>
      </c>
      <c r="O219" s="74"/>
      <c r="P219" s="176">
        <f>O219*H219</f>
        <v>0</v>
      </c>
      <c r="Q219" s="176">
        <v>0.55000000000000004</v>
      </c>
      <c r="R219" s="176">
        <f>Q219*H219</f>
        <v>1.1616000000000002</v>
      </c>
      <c r="S219" s="176">
        <v>0</v>
      </c>
      <c r="T219" s="17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78" t="s">
        <v>270</v>
      </c>
      <c r="AT219" s="178" t="s">
        <v>267</v>
      </c>
      <c r="AU219" s="178" t="s">
        <v>86</v>
      </c>
      <c r="AY219" s="16" t="s">
        <v>145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6" t="s">
        <v>84</v>
      </c>
      <c r="BK219" s="179">
        <f>ROUND(I219*H219,2)</f>
        <v>0</v>
      </c>
      <c r="BL219" s="16" t="s">
        <v>262</v>
      </c>
      <c r="BM219" s="178" t="s">
        <v>814</v>
      </c>
    </row>
    <row r="220" s="13" customFormat="1">
      <c r="A220" s="13"/>
      <c r="B220" s="187"/>
      <c r="C220" s="13"/>
      <c r="D220" s="188" t="s">
        <v>197</v>
      </c>
      <c r="E220" s="189" t="s">
        <v>1</v>
      </c>
      <c r="F220" s="190" t="s">
        <v>815</v>
      </c>
      <c r="G220" s="13"/>
      <c r="H220" s="191">
        <v>1.9199999999999999</v>
      </c>
      <c r="I220" s="192"/>
      <c r="J220" s="13"/>
      <c r="K220" s="13"/>
      <c r="L220" s="187"/>
      <c r="M220" s="193"/>
      <c r="N220" s="194"/>
      <c r="O220" s="194"/>
      <c r="P220" s="194"/>
      <c r="Q220" s="194"/>
      <c r="R220" s="194"/>
      <c r="S220" s="194"/>
      <c r="T220" s="19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9" t="s">
        <v>197</v>
      </c>
      <c r="AU220" s="189" t="s">
        <v>86</v>
      </c>
      <c r="AV220" s="13" t="s">
        <v>86</v>
      </c>
      <c r="AW220" s="13" t="s">
        <v>32</v>
      </c>
      <c r="AX220" s="13" t="s">
        <v>84</v>
      </c>
      <c r="AY220" s="189" t="s">
        <v>145</v>
      </c>
    </row>
    <row r="221" s="13" customFormat="1">
      <c r="A221" s="13"/>
      <c r="B221" s="187"/>
      <c r="C221" s="13"/>
      <c r="D221" s="188" t="s">
        <v>197</v>
      </c>
      <c r="E221" s="13"/>
      <c r="F221" s="190" t="s">
        <v>816</v>
      </c>
      <c r="G221" s="13"/>
      <c r="H221" s="191">
        <v>2.1120000000000001</v>
      </c>
      <c r="I221" s="192"/>
      <c r="J221" s="13"/>
      <c r="K221" s="13"/>
      <c r="L221" s="187"/>
      <c r="M221" s="193"/>
      <c r="N221" s="194"/>
      <c r="O221" s="194"/>
      <c r="P221" s="194"/>
      <c r="Q221" s="194"/>
      <c r="R221" s="194"/>
      <c r="S221" s="194"/>
      <c r="T221" s="19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9" t="s">
        <v>197</v>
      </c>
      <c r="AU221" s="189" t="s">
        <v>86</v>
      </c>
      <c r="AV221" s="13" t="s">
        <v>86</v>
      </c>
      <c r="AW221" s="13" t="s">
        <v>3</v>
      </c>
      <c r="AX221" s="13" t="s">
        <v>84</v>
      </c>
      <c r="AY221" s="189" t="s">
        <v>145</v>
      </c>
    </row>
    <row r="222" s="2" customFormat="1" ht="24.15" customHeight="1">
      <c r="A222" s="35"/>
      <c r="B222" s="166"/>
      <c r="C222" s="167" t="s">
        <v>355</v>
      </c>
      <c r="D222" s="167" t="s">
        <v>146</v>
      </c>
      <c r="E222" s="168" t="s">
        <v>503</v>
      </c>
      <c r="F222" s="169" t="s">
        <v>504</v>
      </c>
      <c r="G222" s="170" t="s">
        <v>189</v>
      </c>
      <c r="H222" s="171">
        <v>143.74000000000001</v>
      </c>
      <c r="I222" s="172"/>
      <c r="J222" s="173">
        <f>ROUND(I222*H222,2)</f>
        <v>0</v>
      </c>
      <c r="K222" s="169" t="s">
        <v>166</v>
      </c>
      <c r="L222" s="36"/>
      <c r="M222" s="174" t="s">
        <v>1</v>
      </c>
      <c r="N222" s="175" t="s">
        <v>41</v>
      </c>
      <c r="O222" s="74"/>
      <c r="P222" s="176">
        <f>O222*H222</f>
        <v>0</v>
      </c>
      <c r="Q222" s="176">
        <v>0.00018000000000000001</v>
      </c>
      <c r="R222" s="176">
        <f>Q222*H222</f>
        <v>0.025873200000000002</v>
      </c>
      <c r="S222" s="176">
        <v>0</v>
      </c>
      <c r="T222" s="17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78" t="s">
        <v>262</v>
      </c>
      <c r="AT222" s="178" t="s">
        <v>146</v>
      </c>
      <c r="AU222" s="178" t="s">
        <v>86</v>
      </c>
      <c r="AY222" s="16" t="s">
        <v>145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6" t="s">
        <v>84</v>
      </c>
      <c r="BK222" s="179">
        <f>ROUND(I222*H222,2)</f>
        <v>0</v>
      </c>
      <c r="BL222" s="16" t="s">
        <v>262</v>
      </c>
      <c r="BM222" s="178" t="s">
        <v>817</v>
      </c>
    </row>
    <row r="223" s="2" customFormat="1" ht="24.15" customHeight="1">
      <c r="A223" s="35"/>
      <c r="B223" s="166"/>
      <c r="C223" s="167" t="s">
        <v>360</v>
      </c>
      <c r="D223" s="167" t="s">
        <v>146</v>
      </c>
      <c r="E223" s="168" t="s">
        <v>818</v>
      </c>
      <c r="F223" s="169" t="s">
        <v>819</v>
      </c>
      <c r="G223" s="170" t="s">
        <v>309</v>
      </c>
      <c r="H223" s="206"/>
      <c r="I223" s="172"/>
      <c r="J223" s="173">
        <f>ROUND(I223*H223,2)</f>
        <v>0</v>
      </c>
      <c r="K223" s="169" t="s">
        <v>166</v>
      </c>
      <c r="L223" s="36"/>
      <c r="M223" s="174" t="s">
        <v>1</v>
      </c>
      <c r="N223" s="175" t="s">
        <v>41</v>
      </c>
      <c r="O223" s="74"/>
      <c r="P223" s="176">
        <f>O223*H223</f>
        <v>0</v>
      </c>
      <c r="Q223" s="176">
        <v>0</v>
      </c>
      <c r="R223" s="176">
        <f>Q223*H223</f>
        <v>0</v>
      </c>
      <c r="S223" s="176">
        <v>0</v>
      </c>
      <c r="T223" s="17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78" t="s">
        <v>262</v>
      </c>
      <c r="AT223" s="178" t="s">
        <v>146</v>
      </c>
      <c r="AU223" s="178" t="s">
        <v>86</v>
      </c>
      <c r="AY223" s="16" t="s">
        <v>145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6" t="s">
        <v>84</v>
      </c>
      <c r="BK223" s="179">
        <f>ROUND(I223*H223,2)</f>
        <v>0</v>
      </c>
      <c r="BL223" s="16" t="s">
        <v>262</v>
      </c>
      <c r="BM223" s="178" t="s">
        <v>820</v>
      </c>
    </row>
    <row r="224" s="12" customFormat="1" ht="22.8" customHeight="1">
      <c r="A224" s="12"/>
      <c r="B224" s="155"/>
      <c r="C224" s="12"/>
      <c r="D224" s="156" t="s">
        <v>75</v>
      </c>
      <c r="E224" s="180" t="s">
        <v>509</v>
      </c>
      <c r="F224" s="180" t="s">
        <v>510</v>
      </c>
      <c r="G224" s="12"/>
      <c r="H224" s="12"/>
      <c r="I224" s="158"/>
      <c r="J224" s="181">
        <f>BK224</f>
        <v>0</v>
      </c>
      <c r="K224" s="12"/>
      <c r="L224" s="155"/>
      <c r="M224" s="160"/>
      <c r="N224" s="161"/>
      <c r="O224" s="161"/>
      <c r="P224" s="162">
        <f>SUM(P225:P244)</f>
        <v>0</v>
      </c>
      <c r="Q224" s="161"/>
      <c r="R224" s="162">
        <f>SUM(R225:R244)</f>
        <v>6.2583540799999993</v>
      </c>
      <c r="S224" s="161"/>
      <c r="T224" s="163">
        <f>SUM(T225:T244)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56" t="s">
        <v>86</v>
      </c>
      <c r="AT224" s="164" t="s">
        <v>75</v>
      </c>
      <c r="AU224" s="164" t="s">
        <v>84</v>
      </c>
      <c r="AY224" s="156" t="s">
        <v>145</v>
      </c>
      <c r="BK224" s="165">
        <f>SUM(BK225:BK244)</f>
        <v>0</v>
      </c>
    </row>
    <row r="225" s="2" customFormat="1" ht="24.15" customHeight="1">
      <c r="A225" s="35"/>
      <c r="B225" s="166"/>
      <c r="C225" s="167" t="s">
        <v>364</v>
      </c>
      <c r="D225" s="167" t="s">
        <v>146</v>
      </c>
      <c r="E225" s="168" t="s">
        <v>821</v>
      </c>
      <c r="F225" s="169" t="s">
        <v>822</v>
      </c>
      <c r="G225" s="170" t="s">
        <v>189</v>
      </c>
      <c r="H225" s="171">
        <v>3.9359999999999999</v>
      </c>
      <c r="I225" s="172"/>
      <c r="J225" s="173">
        <f>ROUND(I225*H225,2)</f>
        <v>0</v>
      </c>
      <c r="K225" s="169" t="s">
        <v>166</v>
      </c>
      <c r="L225" s="36"/>
      <c r="M225" s="174" t="s">
        <v>1</v>
      </c>
      <c r="N225" s="175" t="s">
        <v>41</v>
      </c>
      <c r="O225" s="74"/>
      <c r="P225" s="176">
        <f>O225*H225</f>
        <v>0</v>
      </c>
      <c r="Q225" s="176">
        <v>0.028660000000000001</v>
      </c>
      <c r="R225" s="176">
        <f>Q225*H225</f>
        <v>0.11280576000000001</v>
      </c>
      <c r="S225" s="176">
        <v>0</v>
      </c>
      <c r="T225" s="17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78" t="s">
        <v>262</v>
      </c>
      <c r="AT225" s="178" t="s">
        <v>146</v>
      </c>
      <c r="AU225" s="178" t="s">
        <v>86</v>
      </c>
      <c r="AY225" s="16" t="s">
        <v>145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6" t="s">
        <v>84</v>
      </c>
      <c r="BK225" s="179">
        <f>ROUND(I225*H225,2)</f>
        <v>0</v>
      </c>
      <c r="BL225" s="16" t="s">
        <v>262</v>
      </c>
      <c r="BM225" s="178" t="s">
        <v>823</v>
      </c>
    </row>
    <row r="226" s="13" customFormat="1">
      <c r="A226" s="13"/>
      <c r="B226" s="187"/>
      <c r="C226" s="13"/>
      <c r="D226" s="188" t="s">
        <v>197</v>
      </c>
      <c r="E226" s="189" t="s">
        <v>1</v>
      </c>
      <c r="F226" s="190" t="s">
        <v>824</v>
      </c>
      <c r="G226" s="13"/>
      <c r="H226" s="191">
        <v>3.9359999999999999</v>
      </c>
      <c r="I226" s="192"/>
      <c r="J226" s="13"/>
      <c r="K226" s="13"/>
      <c r="L226" s="187"/>
      <c r="M226" s="193"/>
      <c r="N226" s="194"/>
      <c r="O226" s="194"/>
      <c r="P226" s="194"/>
      <c r="Q226" s="194"/>
      <c r="R226" s="194"/>
      <c r="S226" s="194"/>
      <c r="T226" s="19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9" t="s">
        <v>197</v>
      </c>
      <c r="AU226" s="189" t="s">
        <v>86</v>
      </c>
      <c r="AV226" s="13" t="s">
        <v>86</v>
      </c>
      <c r="AW226" s="13" t="s">
        <v>32</v>
      </c>
      <c r="AX226" s="13" t="s">
        <v>84</v>
      </c>
      <c r="AY226" s="189" t="s">
        <v>145</v>
      </c>
    </row>
    <row r="227" s="2" customFormat="1" ht="24.15" customHeight="1">
      <c r="A227" s="35"/>
      <c r="B227" s="166"/>
      <c r="C227" s="167" t="s">
        <v>96</v>
      </c>
      <c r="D227" s="167" t="s">
        <v>146</v>
      </c>
      <c r="E227" s="168" t="s">
        <v>825</v>
      </c>
      <c r="F227" s="169" t="s">
        <v>826</v>
      </c>
      <c r="G227" s="170" t="s">
        <v>189</v>
      </c>
      <c r="H227" s="171">
        <v>22.600000000000001</v>
      </c>
      <c r="I227" s="172"/>
      <c r="J227" s="173">
        <f>ROUND(I227*H227,2)</f>
        <v>0</v>
      </c>
      <c r="K227" s="169" t="s">
        <v>166</v>
      </c>
      <c r="L227" s="36"/>
      <c r="M227" s="174" t="s">
        <v>1</v>
      </c>
      <c r="N227" s="175" t="s">
        <v>41</v>
      </c>
      <c r="O227" s="74"/>
      <c r="P227" s="176">
        <f>O227*H227</f>
        <v>0</v>
      </c>
      <c r="Q227" s="176">
        <v>0.052760000000000001</v>
      </c>
      <c r="R227" s="176">
        <f>Q227*H227</f>
        <v>1.1923760000000001</v>
      </c>
      <c r="S227" s="176">
        <v>0</v>
      </c>
      <c r="T227" s="17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78" t="s">
        <v>262</v>
      </c>
      <c r="AT227" s="178" t="s">
        <v>146</v>
      </c>
      <c r="AU227" s="178" t="s">
        <v>86</v>
      </c>
      <c r="AY227" s="16" t="s">
        <v>145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6" t="s">
        <v>84</v>
      </c>
      <c r="BK227" s="179">
        <f>ROUND(I227*H227,2)</f>
        <v>0</v>
      </c>
      <c r="BL227" s="16" t="s">
        <v>262</v>
      </c>
      <c r="BM227" s="178" t="s">
        <v>827</v>
      </c>
    </row>
    <row r="228" s="13" customFormat="1">
      <c r="A228" s="13"/>
      <c r="B228" s="187"/>
      <c r="C228" s="13"/>
      <c r="D228" s="188" t="s">
        <v>197</v>
      </c>
      <c r="E228" s="189" t="s">
        <v>1</v>
      </c>
      <c r="F228" s="190" t="s">
        <v>828</v>
      </c>
      <c r="G228" s="13"/>
      <c r="H228" s="191">
        <v>22.600000000000001</v>
      </c>
      <c r="I228" s="192"/>
      <c r="J228" s="13"/>
      <c r="K228" s="13"/>
      <c r="L228" s="187"/>
      <c r="M228" s="193"/>
      <c r="N228" s="194"/>
      <c r="O228" s="194"/>
      <c r="P228" s="194"/>
      <c r="Q228" s="194"/>
      <c r="R228" s="194"/>
      <c r="S228" s="194"/>
      <c r="T228" s="19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9" t="s">
        <v>197</v>
      </c>
      <c r="AU228" s="189" t="s">
        <v>86</v>
      </c>
      <c r="AV228" s="13" t="s">
        <v>86</v>
      </c>
      <c r="AW228" s="13" t="s">
        <v>32</v>
      </c>
      <c r="AX228" s="13" t="s">
        <v>84</v>
      </c>
      <c r="AY228" s="189" t="s">
        <v>145</v>
      </c>
    </row>
    <row r="229" s="2" customFormat="1" ht="37.8" customHeight="1">
      <c r="A229" s="35"/>
      <c r="B229" s="166"/>
      <c r="C229" s="167" t="s">
        <v>526</v>
      </c>
      <c r="D229" s="167" t="s">
        <v>146</v>
      </c>
      <c r="E229" s="168" t="s">
        <v>829</v>
      </c>
      <c r="F229" s="169" t="s">
        <v>830</v>
      </c>
      <c r="G229" s="170" t="s">
        <v>189</v>
      </c>
      <c r="H229" s="171">
        <v>9.0600000000000005</v>
      </c>
      <c r="I229" s="172"/>
      <c r="J229" s="173">
        <f>ROUND(I229*H229,2)</f>
        <v>0</v>
      </c>
      <c r="K229" s="169" t="s">
        <v>166</v>
      </c>
      <c r="L229" s="36"/>
      <c r="M229" s="174" t="s">
        <v>1</v>
      </c>
      <c r="N229" s="175" t="s">
        <v>41</v>
      </c>
      <c r="O229" s="74"/>
      <c r="P229" s="176">
        <f>O229*H229</f>
        <v>0</v>
      </c>
      <c r="Q229" s="176">
        <v>0.052290000000000003</v>
      </c>
      <c r="R229" s="176">
        <f>Q229*H229</f>
        <v>0.47374740000000004</v>
      </c>
      <c r="S229" s="176">
        <v>0</v>
      </c>
      <c r="T229" s="17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78" t="s">
        <v>262</v>
      </c>
      <c r="AT229" s="178" t="s">
        <v>146</v>
      </c>
      <c r="AU229" s="178" t="s">
        <v>86</v>
      </c>
      <c r="AY229" s="16" t="s">
        <v>145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6" t="s">
        <v>84</v>
      </c>
      <c r="BK229" s="179">
        <f>ROUND(I229*H229,2)</f>
        <v>0</v>
      </c>
      <c r="BL229" s="16" t="s">
        <v>262</v>
      </c>
      <c r="BM229" s="178" t="s">
        <v>831</v>
      </c>
    </row>
    <row r="230" s="13" customFormat="1">
      <c r="A230" s="13"/>
      <c r="B230" s="187"/>
      <c r="C230" s="13"/>
      <c r="D230" s="188" t="s">
        <v>197</v>
      </c>
      <c r="E230" s="189" t="s">
        <v>1</v>
      </c>
      <c r="F230" s="190" t="s">
        <v>832</v>
      </c>
      <c r="G230" s="13"/>
      <c r="H230" s="191">
        <v>9.0600000000000005</v>
      </c>
      <c r="I230" s="192"/>
      <c r="J230" s="13"/>
      <c r="K230" s="13"/>
      <c r="L230" s="187"/>
      <c r="M230" s="193"/>
      <c r="N230" s="194"/>
      <c r="O230" s="194"/>
      <c r="P230" s="194"/>
      <c r="Q230" s="194"/>
      <c r="R230" s="194"/>
      <c r="S230" s="194"/>
      <c r="T230" s="19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9" t="s">
        <v>197</v>
      </c>
      <c r="AU230" s="189" t="s">
        <v>86</v>
      </c>
      <c r="AV230" s="13" t="s">
        <v>86</v>
      </c>
      <c r="AW230" s="13" t="s">
        <v>32</v>
      </c>
      <c r="AX230" s="13" t="s">
        <v>84</v>
      </c>
      <c r="AY230" s="189" t="s">
        <v>145</v>
      </c>
    </row>
    <row r="231" s="2" customFormat="1" ht="24.15" customHeight="1">
      <c r="A231" s="35"/>
      <c r="B231" s="166"/>
      <c r="C231" s="167" t="s">
        <v>528</v>
      </c>
      <c r="D231" s="167" t="s">
        <v>146</v>
      </c>
      <c r="E231" s="168" t="s">
        <v>833</v>
      </c>
      <c r="F231" s="169" t="s">
        <v>834</v>
      </c>
      <c r="G231" s="170" t="s">
        <v>189</v>
      </c>
      <c r="H231" s="171">
        <v>54.735999999999997</v>
      </c>
      <c r="I231" s="172"/>
      <c r="J231" s="173">
        <f>ROUND(I231*H231,2)</f>
        <v>0</v>
      </c>
      <c r="K231" s="169" t="s">
        <v>166</v>
      </c>
      <c r="L231" s="36"/>
      <c r="M231" s="174" t="s">
        <v>1</v>
      </c>
      <c r="N231" s="175" t="s">
        <v>41</v>
      </c>
      <c r="O231" s="74"/>
      <c r="P231" s="176">
        <f>O231*H231</f>
        <v>0</v>
      </c>
      <c r="Q231" s="176">
        <v>0.017950000000000001</v>
      </c>
      <c r="R231" s="176">
        <f>Q231*H231</f>
        <v>0.98251120000000003</v>
      </c>
      <c r="S231" s="176">
        <v>0</v>
      </c>
      <c r="T231" s="17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78" t="s">
        <v>262</v>
      </c>
      <c r="AT231" s="178" t="s">
        <v>146</v>
      </c>
      <c r="AU231" s="178" t="s">
        <v>86</v>
      </c>
      <c r="AY231" s="16" t="s">
        <v>145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6" t="s">
        <v>84</v>
      </c>
      <c r="BK231" s="179">
        <f>ROUND(I231*H231,2)</f>
        <v>0</v>
      </c>
      <c r="BL231" s="16" t="s">
        <v>262</v>
      </c>
      <c r="BM231" s="178" t="s">
        <v>835</v>
      </c>
    </row>
    <row r="232" s="13" customFormat="1">
      <c r="A232" s="13"/>
      <c r="B232" s="187"/>
      <c r="C232" s="13"/>
      <c r="D232" s="188" t="s">
        <v>197</v>
      </c>
      <c r="E232" s="189" t="s">
        <v>1</v>
      </c>
      <c r="F232" s="190" t="s">
        <v>761</v>
      </c>
      <c r="G232" s="13"/>
      <c r="H232" s="191">
        <v>54.735999999999997</v>
      </c>
      <c r="I232" s="192"/>
      <c r="J232" s="13"/>
      <c r="K232" s="13"/>
      <c r="L232" s="187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9" t="s">
        <v>197</v>
      </c>
      <c r="AU232" s="189" t="s">
        <v>86</v>
      </c>
      <c r="AV232" s="13" t="s">
        <v>86</v>
      </c>
      <c r="AW232" s="13" t="s">
        <v>32</v>
      </c>
      <c r="AX232" s="13" t="s">
        <v>84</v>
      </c>
      <c r="AY232" s="189" t="s">
        <v>145</v>
      </c>
    </row>
    <row r="233" s="2" customFormat="1" ht="16.5" customHeight="1">
      <c r="A233" s="35"/>
      <c r="B233" s="166"/>
      <c r="C233" s="167" t="s">
        <v>530</v>
      </c>
      <c r="D233" s="167" t="s">
        <v>146</v>
      </c>
      <c r="E233" s="168" t="s">
        <v>836</v>
      </c>
      <c r="F233" s="169" t="s">
        <v>837</v>
      </c>
      <c r="G233" s="170" t="s">
        <v>189</v>
      </c>
      <c r="H233" s="171">
        <v>204.87600000000001</v>
      </c>
      <c r="I233" s="172"/>
      <c r="J233" s="173">
        <f>ROUND(I233*H233,2)</f>
        <v>0</v>
      </c>
      <c r="K233" s="169" t="s">
        <v>166</v>
      </c>
      <c r="L233" s="36"/>
      <c r="M233" s="174" t="s">
        <v>1</v>
      </c>
      <c r="N233" s="175" t="s">
        <v>41</v>
      </c>
      <c r="O233" s="74"/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78" t="s">
        <v>262</v>
      </c>
      <c r="AT233" s="178" t="s">
        <v>146</v>
      </c>
      <c r="AU233" s="178" t="s">
        <v>86</v>
      </c>
      <c r="AY233" s="16" t="s">
        <v>145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6" t="s">
        <v>84</v>
      </c>
      <c r="BK233" s="179">
        <f>ROUND(I233*H233,2)</f>
        <v>0</v>
      </c>
      <c r="BL233" s="16" t="s">
        <v>262</v>
      </c>
      <c r="BM233" s="178" t="s">
        <v>838</v>
      </c>
    </row>
    <row r="234" s="13" customFormat="1">
      <c r="A234" s="13"/>
      <c r="B234" s="187"/>
      <c r="C234" s="13"/>
      <c r="D234" s="188" t="s">
        <v>197</v>
      </c>
      <c r="E234" s="189" t="s">
        <v>1</v>
      </c>
      <c r="F234" s="190" t="s">
        <v>767</v>
      </c>
      <c r="G234" s="13"/>
      <c r="H234" s="191">
        <v>204.87600000000001</v>
      </c>
      <c r="I234" s="192"/>
      <c r="J234" s="13"/>
      <c r="K234" s="13"/>
      <c r="L234" s="187"/>
      <c r="M234" s="193"/>
      <c r="N234" s="194"/>
      <c r="O234" s="194"/>
      <c r="P234" s="194"/>
      <c r="Q234" s="194"/>
      <c r="R234" s="194"/>
      <c r="S234" s="194"/>
      <c r="T234" s="19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9" t="s">
        <v>197</v>
      </c>
      <c r="AU234" s="189" t="s">
        <v>86</v>
      </c>
      <c r="AV234" s="13" t="s">
        <v>86</v>
      </c>
      <c r="AW234" s="13" t="s">
        <v>32</v>
      </c>
      <c r="AX234" s="13" t="s">
        <v>84</v>
      </c>
      <c r="AY234" s="189" t="s">
        <v>145</v>
      </c>
    </row>
    <row r="235" s="2" customFormat="1" ht="24.15" customHeight="1">
      <c r="A235" s="35"/>
      <c r="B235" s="166"/>
      <c r="C235" s="196" t="s">
        <v>532</v>
      </c>
      <c r="D235" s="196" t="s">
        <v>267</v>
      </c>
      <c r="E235" s="197" t="s">
        <v>839</v>
      </c>
      <c r="F235" s="198" t="s">
        <v>840</v>
      </c>
      <c r="G235" s="199" t="s">
        <v>189</v>
      </c>
      <c r="H235" s="200">
        <v>230.178</v>
      </c>
      <c r="I235" s="201"/>
      <c r="J235" s="202">
        <f>ROUND(I235*H235,2)</f>
        <v>0</v>
      </c>
      <c r="K235" s="198" t="s">
        <v>166</v>
      </c>
      <c r="L235" s="203"/>
      <c r="M235" s="204" t="s">
        <v>1</v>
      </c>
      <c r="N235" s="205" t="s">
        <v>41</v>
      </c>
      <c r="O235" s="74"/>
      <c r="P235" s="176">
        <f>O235*H235</f>
        <v>0</v>
      </c>
      <c r="Q235" s="176">
        <v>0.00013999999999999999</v>
      </c>
      <c r="R235" s="176">
        <f>Q235*H235</f>
        <v>0.032224919999999997</v>
      </c>
      <c r="S235" s="176">
        <v>0</v>
      </c>
      <c r="T235" s="17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78" t="s">
        <v>270</v>
      </c>
      <c r="AT235" s="178" t="s">
        <v>267</v>
      </c>
      <c r="AU235" s="178" t="s">
        <v>86</v>
      </c>
      <c r="AY235" s="16" t="s">
        <v>145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16" t="s">
        <v>84</v>
      </c>
      <c r="BK235" s="179">
        <f>ROUND(I235*H235,2)</f>
        <v>0</v>
      </c>
      <c r="BL235" s="16" t="s">
        <v>262</v>
      </c>
      <c r="BM235" s="178" t="s">
        <v>841</v>
      </c>
    </row>
    <row r="236" s="13" customFormat="1">
      <c r="A236" s="13"/>
      <c r="B236" s="187"/>
      <c r="C236" s="13"/>
      <c r="D236" s="188" t="s">
        <v>197</v>
      </c>
      <c r="E236" s="13"/>
      <c r="F236" s="190" t="s">
        <v>842</v>
      </c>
      <c r="G236" s="13"/>
      <c r="H236" s="191">
        <v>230.178</v>
      </c>
      <c r="I236" s="192"/>
      <c r="J236" s="13"/>
      <c r="K236" s="13"/>
      <c r="L236" s="187"/>
      <c r="M236" s="193"/>
      <c r="N236" s="194"/>
      <c r="O236" s="194"/>
      <c r="P236" s="194"/>
      <c r="Q236" s="194"/>
      <c r="R236" s="194"/>
      <c r="S236" s="194"/>
      <c r="T236" s="19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9" t="s">
        <v>197</v>
      </c>
      <c r="AU236" s="189" t="s">
        <v>86</v>
      </c>
      <c r="AV236" s="13" t="s">
        <v>86</v>
      </c>
      <c r="AW236" s="13" t="s">
        <v>3</v>
      </c>
      <c r="AX236" s="13" t="s">
        <v>84</v>
      </c>
      <c r="AY236" s="189" t="s">
        <v>145</v>
      </c>
    </row>
    <row r="237" s="2" customFormat="1" ht="37.8" customHeight="1">
      <c r="A237" s="35"/>
      <c r="B237" s="166"/>
      <c r="C237" s="167" t="s">
        <v>534</v>
      </c>
      <c r="D237" s="167" t="s">
        <v>146</v>
      </c>
      <c r="E237" s="168" t="s">
        <v>843</v>
      </c>
      <c r="F237" s="169" t="s">
        <v>844</v>
      </c>
      <c r="G237" s="170" t="s">
        <v>189</v>
      </c>
      <c r="H237" s="171">
        <v>150.13999999999999</v>
      </c>
      <c r="I237" s="172"/>
      <c r="J237" s="173">
        <f>ROUND(I237*H237,2)</f>
        <v>0</v>
      </c>
      <c r="K237" s="169" t="s">
        <v>166</v>
      </c>
      <c r="L237" s="36"/>
      <c r="M237" s="174" t="s">
        <v>1</v>
      </c>
      <c r="N237" s="175" t="s">
        <v>41</v>
      </c>
      <c r="O237" s="74"/>
      <c r="P237" s="176">
        <f>O237*H237</f>
        <v>0</v>
      </c>
      <c r="Q237" s="176">
        <v>0.021319999999999999</v>
      </c>
      <c r="R237" s="176">
        <f>Q237*H237</f>
        <v>3.2009847999999996</v>
      </c>
      <c r="S237" s="176">
        <v>0</v>
      </c>
      <c r="T237" s="17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78" t="s">
        <v>262</v>
      </c>
      <c r="AT237" s="178" t="s">
        <v>146</v>
      </c>
      <c r="AU237" s="178" t="s">
        <v>86</v>
      </c>
      <c r="AY237" s="16" t="s">
        <v>145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16" t="s">
        <v>84</v>
      </c>
      <c r="BK237" s="179">
        <f>ROUND(I237*H237,2)</f>
        <v>0</v>
      </c>
      <c r="BL237" s="16" t="s">
        <v>262</v>
      </c>
      <c r="BM237" s="178" t="s">
        <v>845</v>
      </c>
    </row>
    <row r="238" s="13" customFormat="1">
      <c r="A238" s="13"/>
      <c r="B238" s="187"/>
      <c r="C238" s="13"/>
      <c r="D238" s="188" t="s">
        <v>197</v>
      </c>
      <c r="E238" s="189" t="s">
        <v>1</v>
      </c>
      <c r="F238" s="190" t="s">
        <v>742</v>
      </c>
      <c r="G238" s="13"/>
      <c r="H238" s="191">
        <v>65.950999999999993</v>
      </c>
      <c r="I238" s="192"/>
      <c r="J238" s="13"/>
      <c r="K238" s="13"/>
      <c r="L238" s="187"/>
      <c r="M238" s="193"/>
      <c r="N238" s="194"/>
      <c r="O238" s="194"/>
      <c r="P238" s="194"/>
      <c r="Q238" s="194"/>
      <c r="R238" s="194"/>
      <c r="S238" s="194"/>
      <c r="T238" s="19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9" t="s">
        <v>197</v>
      </c>
      <c r="AU238" s="189" t="s">
        <v>86</v>
      </c>
      <c r="AV238" s="13" t="s">
        <v>86</v>
      </c>
      <c r="AW238" s="13" t="s">
        <v>32</v>
      </c>
      <c r="AX238" s="13" t="s">
        <v>76</v>
      </c>
      <c r="AY238" s="189" t="s">
        <v>145</v>
      </c>
    </row>
    <row r="239" s="13" customFormat="1">
      <c r="A239" s="13"/>
      <c r="B239" s="187"/>
      <c r="C239" s="13"/>
      <c r="D239" s="188" t="s">
        <v>197</v>
      </c>
      <c r="E239" s="189" t="s">
        <v>1</v>
      </c>
      <c r="F239" s="190" t="s">
        <v>743</v>
      </c>
      <c r="G239" s="13"/>
      <c r="H239" s="191">
        <v>35.143999999999998</v>
      </c>
      <c r="I239" s="192"/>
      <c r="J239" s="13"/>
      <c r="K239" s="13"/>
      <c r="L239" s="187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197</v>
      </c>
      <c r="AU239" s="189" t="s">
        <v>86</v>
      </c>
      <c r="AV239" s="13" t="s">
        <v>86</v>
      </c>
      <c r="AW239" s="13" t="s">
        <v>32</v>
      </c>
      <c r="AX239" s="13" t="s">
        <v>76</v>
      </c>
      <c r="AY239" s="189" t="s">
        <v>145</v>
      </c>
    </row>
    <row r="240" s="13" customFormat="1">
      <c r="A240" s="13"/>
      <c r="B240" s="187"/>
      <c r="C240" s="13"/>
      <c r="D240" s="188" t="s">
        <v>197</v>
      </c>
      <c r="E240" s="189" t="s">
        <v>1</v>
      </c>
      <c r="F240" s="190" t="s">
        <v>744</v>
      </c>
      <c r="G240" s="13"/>
      <c r="H240" s="191">
        <v>61.524999999999999</v>
      </c>
      <c r="I240" s="192"/>
      <c r="J240" s="13"/>
      <c r="K240" s="13"/>
      <c r="L240" s="187"/>
      <c r="M240" s="193"/>
      <c r="N240" s="194"/>
      <c r="O240" s="194"/>
      <c r="P240" s="194"/>
      <c r="Q240" s="194"/>
      <c r="R240" s="194"/>
      <c r="S240" s="194"/>
      <c r="T240" s="19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9" t="s">
        <v>197</v>
      </c>
      <c r="AU240" s="189" t="s">
        <v>86</v>
      </c>
      <c r="AV240" s="13" t="s">
        <v>86</v>
      </c>
      <c r="AW240" s="13" t="s">
        <v>32</v>
      </c>
      <c r="AX240" s="13" t="s">
        <v>76</v>
      </c>
      <c r="AY240" s="189" t="s">
        <v>145</v>
      </c>
    </row>
    <row r="241" s="13" customFormat="1">
      <c r="A241" s="13"/>
      <c r="B241" s="187"/>
      <c r="C241" s="13"/>
      <c r="D241" s="188" t="s">
        <v>197</v>
      </c>
      <c r="E241" s="189" t="s">
        <v>1</v>
      </c>
      <c r="F241" s="190" t="s">
        <v>745</v>
      </c>
      <c r="G241" s="13"/>
      <c r="H241" s="191">
        <v>-12.48</v>
      </c>
      <c r="I241" s="192"/>
      <c r="J241" s="13"/>
      <c r="K241" s="13"/>
      <c r="L241" s="187"/>
      <c r="M241" s="193"/>
      <c r="N241" s="194"/>
      <c r="O241" s="194"/>
      <c r="P241" s="194"/>
      <c r="Q241" s="194"/>
      <c r="R241" s="194"/>
      <c r="S241" s="194"/>
      <c r="T241" s="19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9" t="s">
        <v>197</v>
      </c>
      <c r="AU241" s="189" t="s">
        <v>86</v>
      </c>
      <c r="AV241" s="13" t="s">
        <v>86</v>
      </c>
      <c r="AW241" s="13" t="s">
        <v>32</v>
      </c>
      <c r="AX241" s="13" t="s">
        <v>76</v>
      </c>
      <c r="AY241" s="189" t="s">
        <v>145</v>
      </c>
    </row>
    <row r="242" s="2" customFormat="1" ht="21.75" customHeight="1">
      <c r="A242" s="35"/>
      <c r="B242" s="166"/>
      <c r="C242" s="167" t="s">
        <v>536</v>
      </c>
      <c r="D242" s="167" t="s">
        <v>146</v>
      </c>
      <c r="E242" s="168" t="s">
        <v>846</v>
      </c>
      <c r="F242" s="169" t="s">
        <v>847</v>
      </c>
      <c r="G242" s="170" t="s">
        <v>332</v>
      </c>
      <c r="H242" s="171">
        <v>47.600000000000001</v>
      </c>
      <c r="I242" s="172"/>
      <c r="J242" s="173">
        <f>ROUND(I242*H242,2)</f>
        <v>0</v>
      </c>
      <c r="K242" s="169" t="s">
        <v>166</v>
      </c>
      <c r="L242" s="36"/>
      <c r="M242" s="174" t="s">
        <v>1</v>
      </c>
      <c r="N242" s="175" t="s">
        <v>41</v>
      </c>
      <c r="O242" s="74"/>
      <c r="P242" s="176">
        <f>O242*H242</f>
        <v>0</v>
      </c>
      <c r="Q242" s="176">
        <v>0.0055399999999999998</v>
      </c>
      <c r="R242" s="176">
        <f>Q242*H242</f>
        <v>0.26370399999999999</v>
      </c>
      <c r="S242" s="176">
        <v>0</v>
      </c>
      <c r="T242" s="17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78" t="s">
        <v>262</v>
      </c>
      <c r="AT242" s="178" t="s">
        <v>146</v>
      </c>
      <c r="AU242" s="178" t="s">
        <v>86</v>
      </c>
      <c r="AY242" s="16" t="s">
        <v>145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6" t="s">
        <v>84</v>
      </c>
      <c r="BK242" s="179">
        <f>ROUND(I242*H242,2)</f>
        <v>0</v>
      </c>
      <c r="BL242" s="16" t="s">
        <v>262</v>
      </c>
      <c r="BM242" s="178" t="s">
        <v>848</v>
      </c>
    </row>
    <row r="243" s="13" customFormat="1">
      <c r="A243" s="13"/>
      <c r="B243" s="187"/>
      <c r="C243" s="13"/>
      <c r="D243" s="188" t="s">
        <v>197</v>
      </c>
      <c r="E243" s="189" t="s">
        <v>1</v>
      </c>
      <c r="F243" s="190" t="s">
        <v>849</v>
      </c>
      <c r="G243" s="13"/>
      <c r="H243" s="191">
        <v>47.600000000000001</v>
      </c>
      <c r="I243" s="192"/>
      <c r="J243" s="13"/>
      <c r="K243" s="13"/>
      <c r="L243" s="187"/>
      <c r="M243" s="193"/>
      <c r="N243" s="194"/>
      <c r="O243" s="194"/>
      <c r="P243" s="194"/>
      <c r="Q243" s="194"/>
      <c r="R243" s="194"/>
      <c r="S243" s="194"/>
      <c r="T243" s="19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9" t="s">
        <v>197</v>
      </c>
      <c r="AU243" s="189" t="s">
        <v>86</v>
      </c>
      <c r="AV243" s="13" t="s">
        <v>86</v>
      </c>
      <c r="AW243" s="13" t="s">
        <v>32</v>
      </c>
      <c r="AX243" s="13" t="s">
        <v>84</v>
      </c>
      <c r="AY243" s="189" t="s">
        <v>145</v>
      </c>
    </row>
    <row r="244" s="2" customFormat="1" ht="24.15" customHeight="1">
      <c r="A244" s="35"/>
      <c r="B244" s="166"/>
      <c r="C244" s="167" t="s">
        <v>540</v>
      </c>
      <c r="D244" s="167" t="s">
        <v>146</v>
      </c>
      <c r="E244" s="168" t="s">
        <v>850</v>
      </c>
      <c r="F244" s="169" t="s">
        <v>851</v>
      </c>
      <c r="G244" s="170" t="s">
        <v>309</v>
      </c>
      <c r="H244" s="206"/>
      <c r="I244" s="172"/>
      <c r="J244" s="173">
        <f>ROUND(I244*H244,2)</f>
        <v>0</v>
      </c>
      <c r="K244" s="169" t="s">
        <v>166</v>
      </c>
      <c r="L244" s="36"/>
      <c r="M244" s="174" t="s">
        <v>1</v>
      </c>
      <c r="N244" s="175" t="s">
        <v>41</v>
      </c>
      <c r="O244" s="74"/>
      <c r="P244" s="176">
        <f>O244*H244</f>
        <v>0</v>
      </c>
      <c r="Q244" s="176">
        <v>0</v>
      </c>
      <c r="R244" s="176">
        <f>Q244*H244</f>
        <v>0</v>
      </c>
      <c r="S244" s="176">
        <v>0</v>
      </c>
      <c r="T244" s="17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78" t="s">
        <v>262</v>
      </c>
      <c r="AT244" s="178" t="s">
        <v>146</v>
      </c>
      <c r="AU244" s="178" t="s">
        <v>86</v>
      </c>
      <c r="AY244" s="16" t="s">
        <v>145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6" t="s">
        <v>84</v>
      </c>
      <c r="BK244" s="179">
        <f>ROUND(I244*H244,2)</f>
        <v>0</v>
      </c>
      <c r="BL244" s="16" t="s">
        <v>262</v>
      </c>
      <c r="BM244" s="178" t="s">
        <v>852</v>
      </c>
    </row>
    <row r="245" s="12" customFormat="1" ht="22.8" customHeight="1">
      <c r="A245" s="12"/>
      <c r="B245" s="155"/>
      <c r="C245" s="12"/>
      <c r="D245" s="156" t="s">
        <v>75</v>
      </c>
      <c r="E245" s="180" t="s">
        <v>853</v>
      </c>
      <c r="F245" s="180" t="s">
        <v>854</v>
      </c>
      <c r="G245" s="12"/>
      <c r="H245" s="12"/>
      <c r="I245" s="158"/>
      <c r="J245" s="181">
        <f>BK245</f>
        <v>0</v>
      </c>
      <c r="K245" s="12"/>
      <c r="L245" s="155"/>
      <c r="M245" s="160"/>
      <c r="N245" s="161"/>
      <c r="O245" s="161"/>
      <c r="P245" s="162">
        <f>SUM(P246:P247)</f>
        <v>0</v>
      </c>
      <c r="Q245" s="161"/>
      <c r="R245" s="162">
        <f>SUM(R246:R247)</f>
        <v>0</v>
      </c>
      <c r="S245" s="161"/>
      <c r="T245" s="163">
        <f>SUM(T246:T247)</f>
        <v>0.076032000000000002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6" t="s">
        <v>86</v>
      </c>
      <c r="AT245" s="164" t="s">
        <v>75</v>
      </c>
      <c r="AU245" s="164" t="s">
        <v>84</v>
      </c>
      <c r="AY245" s="156" t="s">
        <v>145</v>
      </c>
      <c r="BK245" s="165">
        <f>SUM(BK246:BK247)</f>
        <v>0</v>
      </c>
    </row>
    <row r="246" s="2" customFormat="1" ht="16.5" customHeight="1">
      <c r="A246" s="35"/>
      <c r="B246" s="166"/>
      <c r="C246" s="167" t="s">
        <v>544</v>
      </c>
      <c r="D246" s="167" t="s">
        <v>146</v>
      </c>
      <c r="E246" s="168" t="s">
        <v>855</v>
      </c>
      <c r="F246" s="169" t="s">
        <v>856</v>
      </c>
      <c r="G246" s="170" t="s">
        <v>189</v>
      </c>
      <c r="H246" s="171">
        <v>12.800000000000001</v>
      </c>
      <c r="I246" s="172"/>
      <c r="J246" s="173">
        <f>ROUND(I246*H246,2)</f>
        <v>0</v>
      </c>
      <c r="K246" s="169" t="s">
        <v>166</v>
      </c>
      <c r="L246" s="36"/>
      <c r="M246" s="174" t="s">
        <v>1</v>
      </c>
      <c r="N246" s="175" t="s">
        <v>41</v>
      </c>
      <c r="O246" s="74"/>
      <c r="P246" s="176">
        <f>O246*H246</f>
        <v>0</v>
      </c>
      <c r="Q246" s="176">
        <v>0</v>
      </c>
      <c r="R246" s="176">
        <f>Q246*H246</f>
        <v>0</v>
      </c>
      <c r="S246" s="176">
        <v>0.00594</v>
      </c>
      <c r="T246" s="177">
        <f>S246*H246</f>
        <v>0.076032000000000002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78" t="s">
        <v>262</v>
      </c>
      <c r="AT246" s="178" t="s">
        <v>146</v>
      </c>
      <c r="AU246" s="178" t="s">
        <v>86</v>
      </c>
      <c r="AY246" s="16" t="s">
        <v>145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16" t="s">
        <v>84</v>
      </c>
      <c r="BK246" s="179">
        <f>ROUND(I246*H246,2)</f>
        <v>0</v>
      </c>
      <c r="BL246" s="16" t="s">
        <v>262</v>
      </c>
      <c r="BM246" s="178" t="s">
        <v>857</v>
      </c>
    </row>
    <row r="247" s="13" customFormat="1">
      <c r="A247" s="13"/>
      <c r="B247" s="187"/>
      <c r="C247" s="13"/>
      <c r="D247" s="188" t="s">
        <v>197</v>
      </c>
      <c r="E247" s="189" t="s">
        <v>1</v>
      </c>
      <c r="F247" s="190" t="s">
        <v>858</v>
      </c>
      <c r="G247" s="13"/>
      <c r="H247" s="191">
        <v>12.800000000000001</v>
      </c>
      <c r="I247" s="192"/>
      <c r="J247" s="13"/>
      <c r="K247" s="13"/>
      <c r="L247" s="187"/>
      <c r="M247" s="193"/>
      <c r="N247" s="194"/>
      <c r="O247" s="194"/>
      <c r="P247" s="194"/>
      <c r="Q247" s="194"/>
      <c r="R247" s="194"/>
      <c r="S247" s="194"/>
      <c r="T247" s="19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9" t="s">
        <v>197</v>
      </c>
      <c r="AU247" s="189" t="s">
        <v>86</v>
      </c>
      <c r="AV247" s="13" t="s">
        <v>86</v>
      </c>
      <c r="AW247" s="13" t="s">
        <v>32</v>
      </c>
      <c r="AX247" s="13" t="s">
        <v>84</v>
      </c>
      <c r="AY247" s="189" t="s">
        <v>145</v>
      </c>
    </row>
    <row r="248" s="12" customFormat="1" ht="22.8" customHeight="1">
      <c r="A248" s="12"/>
      <c r="B248" s="155"/>
      <c r="C248" s="12"/>
      <c r="D248" s="156" t="s">
        <v>75</v>
      </c>
      <c r="E248" s="180" t="s">
        <v>260</v>
      </c>
      <c r="F248" s="180" t="s">
        <v>261</v>
      </c>
      <c r="G248" s="12"/>
      <c r="H248" s="12"/>
      <c r="I248" s="158"/>
      <c r="J248" s="181">
        <f>BK248</f>
        <v>0</v>
      </c>
      <c r="K248" s="12"/>
      <c r="L248" s="155"/>
      <c r="M248" s="160"/>
      <c r="N248" s="161"/>
      <c r="O248" s="161"/>
      <c r="P248" s="162">
        <f>SUM(P249:P264)</f>
        <v>0</v>
      </c>
      <c r="Q248" s="161"/>
      <c r="R248" s="162">
        <f>SUM(R249:R264)</f>
        <v>0.86407999999999996</v>
      </c>
      <c r="S248" s="161"/>
      <c r="T248" s="163">
        <f>SUM(T249:T264)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6" t="s">
        <v>86</v>
      </c>
      <c r="AT248" s="164" t="s">
        <v>75</v>
      </c>
      <c r="AU248" s="164" t="s">
        <v>84</v>
      </c>
      <c r="AY248" s="156" t="s">
        <v>145</v>
      </c>
      <c r="BK248" s="165">
        <f>SUM(BK249:BK264)</f>
        <v>0</v>
      </c>
    </row>
    <row r="249" s="2" customFormat="1" ht="16.5" customHeight="1">
      <c r="A249" s="35"/>
      <c r="B249" s="166"/>
      <c r="C249" s="167" t="s">
        <v>548</v>
      </c>
      <c r="D249" s="167" t="s">
        <v>146</v>
      </c>
      <c r="E249" s="168" t="s">
        <v>859</v>
      </c>
      <c r="F249" s="169" t="s">
        <v>860</v>
      </c>
      <c r="G249" s="170" t="s">
        <v>165</v>
      </c>
      <c r="H249" s="171">
        <v>1</v>
      </c>
      <c r="I249" s="172"/>
      <c r="J249" s="173">
        <f>ROUND(I249*H249,2)</f>
        <v>0</v>
      </c>
      <c r="K249" s="169" t="s">
        <v>166</v>
      </c>
      <c r="L249" s="36"/>
      <c r="M249" s="174" t="s">
        <v>1</v>
      </c>
      <c r="N249" s="175" t="s">
        <v>41</v>
      </c>
      <c r="O249" s="74"/>
      <c r="P249" s="176">
        <f>O249*H249</f>
        <v>0</v>
      </c>
      <c r="Q249" s="176">
        <v>0.00044000000000000002</v>
      </c>
      <c r="R249" s="176">
        <f>Q249*H249</f>
        <v>0.00044000000000000002</v>
      </c>
      <c r="S249" s="176">
        <v>0</v>
      </c>
      <c r="T249" s="17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78" t="s">
        <v>262</v>
      </c>
      <c r="AT249" s="178" t="s">
        <v>146</v>
      </c>
      <c r="AU249" s="178" t="s">
        <v>86</v>
      </c>
      <c r="AY249" s="16" t="s">
        <v>145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6" t="s">
        <v>84</v>
      </c>
      <c r="BK249" s="179">
        <f>ROUND(I249*H249,2)</f>
        <v>0</v>
      </c>
      <c r="BL249" s="16" t="s">
        <v>262</v>
      </c>
      <c r="BM249" s="178" t="s">
        <v>861</v>
      </c>
    </row>
    <row r="250" s="2" customFormat="1" ht="33" customHeight="1">
      <c r="A250" s="35"/>
      <c r="B250" s="166"/>
      <c r="C250" s="196" t="s">
        <v>99</v>
      </c>
      <c r="D250" s="196" t="s">
        <v>267</v>
      </c>
      <c r="E250" s="197" t="s">
        <v>862</v>
      </c>
      <c r="F250" s="198" t="s">
        <v>863</v>
      </c>
      <c r="G250" s="199" t="s">
        <v>165</v>
      </c>
      <c r="H250" s="200">
        <v>1</v>
      </c>
      <c r="I250" s="201"/>
      <c r="J250" s="202">
        <f>ROUND(I250*H250,2)</f>
        <v>0</v>
      </c>
      <c r="K250" s="198" t="s">
        <v>166</v>
      </c>
      <c r="L250" s="203"/>
      <c r="M250" s="204" t="s">
        <v>1</v>
      </c>
      <c r="N250" s="205" t="s">
        <v>41</v>
      </c>
      <c r="O250" s="74"/>
      <c r="P250" s="176">
        <f>O250*H250</f>
        <v>0</v>
      </c>
      <c r="Q250" s="176">
        <v>0.029999999999999999</v>
      </c>
      <c r="R250" s="176">
        <f>Q250*H250</f>
        <v>0.029999999999999999</v>
      </c>
      <c r="S250" s="176">
        <v>0</v>
      </c>
      <c r="T250" s="17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78" t="s">
        <v>270</v>
      </c>
      <c r="AT250" s="178" t="s">
        <v>267</v>
      </c>
      <c r="AU250" s="178" t="s">
        <v>86</v>
      </c>
      <c r="AY250" s="16" t="s">
        <v>145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6" t="s">
        <v>84</v>
      </c>
      <c r="BK250" s="179">
        <f>ROUND(I250*H250,2)</f>
        <v>0</v>
      </c>
      <c r="BL250" s="16" t="s">
        <v>262</v>
      </c>
      <c r="BM250" s="178" t="s">
        <v>864</v>
      </c>
    </row>
    <row r="251" s="2" customFormat="1" ht="24.15" customHeight="1">
      <c r="A251" s="35"/>
      <c r="B251" s="166"/>
      <c r="C251" s="167" t="s">
        <v>556</v>
      </c>
      <c r="D251" s="167" t="s">
        <v>146</v>
      </c>
      <c r="E251" s="168" t="s">
        <v>865</v>
      </c>
      <c r="F251" s="169" t="s">
        <v>866</v>
      </c>
      <c r="G251" s="170" t="s">
        <v>165</v>
      </c>
      <c r="H251" s="171">
        <v>4</v>
      </c>
      <c r="I251" s="172"/>
      <c r="J251" s="173">
        <f>ROUND(I251*H251,2)</f>
        <v>0</v>
      </c>
      <c r="K251" s="169" t="s">
        <v>166</v>
      </c>
      <c r="L251" s="36"/>
      <c r="M251" s="174" t="s">
        <v>1</v>
      </c>
      <c r="N251" s="175" t="s">
        <v>41</v>
      </c>
      <c r="O251" s="74"/>
      <c r="P251" s="176">
        <f>O251*H251</f>
        <v>0</v>
      </c>
      <c r="Q251" s="176">
        <v>0</v>
      </c>
      <c r="R251" s="176">
        <f>Q251*H251</f>
        <v>0</v>
      </c>
      <c r="S251" s="176">
        <v>0</v>
      </c>
      <c r="T251" s="17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78" t="s">
        <v>262</v>
      </c>
      <c r="AT251" s="178" t="s">
        <v>146</v>
      </c>
      <c r="AU251" s="178" t="s">
        <v>86</v>
      </c>
      <c r="AY251" s="16" t="s">
        <v>145</v>
      </c>
      <c r="BE251" s="179">
        <f>IF(N251="základní",J251,0)</f>
        <v>0</v>
      </c>
      <c r="BF251" s="179">
        <f>IF(N251="snížená",J251,0)</f>
        <v>0</v>
      </c>
      <c r="BG251" s="179">
        <f>IF(N251="zákl. přenesená",J251,0)</f>
        <v>0</v>
      </c>
      <c r="BH251" s="179">
        <f>IF(N251="sníž. přenesená",J251,0)</f>
        <v>0</v>
      </c>
      <c r="BI251" s="179">
        <f>IF(N251="nulová",J251,0)</f>
        <v>0</v>
      </c>
      <c r="BJ251" s="16" t="s">
        <v>84</v>
      </c>
      <c r="BK251" s="179">
        <f>ROUND(I251*H251,2)</f>
        <v>0</v>
      </c>
      <c r="BL251" s="16" t="s">
        <v>262</v>
      </c>
      <c r="BM251" s="178" t="s">
        <v>867</v>
      </c>
    </row>
    <row r="252" s="2" customFormat="1" ht="33" customHeight="1">
      <c r="A252" s="35"/>
      <c r="B252" s="166"/>
      <c r="C252" s="196" t="s">
        <v>560</v>
      </c>
      <c r="D252" s="196" t="s">
        <v>267</v>
      </c>
      <c r="E252" s="197" t="s">
        <v>868</v>
      </c>
      <c r="F252" s="198" t="s">
        <v>869</v>
      </c>
      <c r="G252" s="199" t="s">
        <v>165</v>
      </c>
      <c r="H252" s="200">
        <v>4</v>
      </c>
      <c r="I252" s="201"/>
      <c r="J252" s="202">
        <f>ROUND(I252*H252,2)</f>
        <v>0</v>
      </c>
      <c r="K252" s="198" t="s">
        <v>166</v>
      </c>
      <c r="L252" s="203"/>
      <c r="M252" s="204" t="s">
        <v>1</v>
      </c>
      <c r="N252" s="205" t="s">
        <v>41</v>
      </c>
      <c r="O252" s="74"/>
      <c r="P252" s="176">
        <f>O252*H252</f>
        <v>0</v>
      </c>
      <c r="Q252" s="176">
        <v>0.042999999999999997</v>
      </c>
      <c r="R252" s="176">
        <f>Q252*H252</f>
        <v>0.17199999999999999</v>
      </c>
      <c r="S252" s="176">
        <v>0</v>
      </c>
      <c r="T252" s="17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78" t="s">
        <v>270</v>
      </c>
      <c r="AT252" s="178" t="s">
        <v>267</v>
      </c>
      <c r="AU252" s="178" t="s">
        <v>86</v>
      </c>
      <c r="AY252" s="16" t="s">
        <v>145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6" t="s">
        <v>84</v>
      </c>
      <c r="BK252" s="179">
        <f>ROUND(I252*H252,2)</f>
        <v>0</v>
      </c>
      <c r="BL252" s="16" t="s">
        <v>262</v>
      </c>
      <c r="BM252" s="178" t="s">
        <v>870</v>
      </c>
    </row>
    <row r="253" s="2" customFormat="1" ht="16.5" customHeight="1">
      <c r="A253" s="35"/>
      <c r="B253" s="166"/>
      <c r="C253" s="167" t="s">
        <v>566</v>
      </c>
      <c r="D253" s="167" t="s">
        <v>146</v>
      </c>
      <c r="E253" s="168" t="s">
        <v>871</v>
      </c>
      <c r="F253" s="169" t="s">
        <v>872</v>
      </c>
      <c r="G253" s="170" t="s">
        <v>165</v>
      </c>
      <c r="H253" s="171">
        <v>4</v>
      </c>
      <c r="I253" s="172"/>
      <c r="J253" s="173">
        <f>ROUND(I253*H253,2)</f>
        <v>0</v>
      </c>
      <c r="K253" s="169" t="s">
        <v>166</v>
      </c>
      <c r="L253" s="36"/>
      <c r="M253" s="174" t="s">
        <v>1</v>
      </c>
      <c r="N253" s="175" t="s">
        <v>41</v>
      </c>
      <c r="O253" s="74"/>
      <c r="P253" s="176">
        <f>O253*H253</f>
        <v>0</v>
      </c>
      <c r="Q253" s="176">
        <v>0</v>
      </c>
      <c r="R253" s="176">
        <f>Q253*H253</f>
        <v>0</v>
      </c>
      <c r="S253" s="176">
        <v>0</v>
      </c>
      <c r="T253" s="17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78" t="s">
        <v>262</v>
      </c>
      <c r="AT253" s="178" t="s">
        <v>146</v>
      </c>
      <c r="AU253" s="178" t="s">
        <v>86</v>
      </c>
      <c r="AY253" s="16" t="s">
        <v>145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16" t="s">
        <v>84</v>
      </c>
      <c r="BK253" s="179">
        <f>ROUND(I253*H253,2)</f>
        <v>0</v>
      </c>
      <c r="BL253" s="16" t="s">
        <v>262</v>
      </c>
      <c r="BM253" s="178" t="s">
        <v>873</v>
      </c>
    </row>
    <row r="254" s="2" customFormat="1" ht="16.5" customHeight="1">
      <c r="A254" s="35"/>
      <c r="B254" s="166"/>
      <c r="C254" s="196" t="s">
        <v>570</v>
      </c>
      <c r="D254" s="196" t="s">
        <v>267</v>
      </c>
      <c r="E254" s="197" t="s">
        <v>874</v>
      </c>
      <c r="F254" s="198" t="s">
        <v>875</v>
      </c>
      <c r="G254" s="199" t="s">
        <v>165</v>
      </c>
      <c r="H254" s="200">
        <v>4</v>
      </c>
      <c r="I254" s="201"/>
      <c r="J254" s="202">
        <f>ROUND(I254*H254,2)</f>
        <v>0</v>
      </c>
      <c r="K254" s="198" t="s">
        <v>166</v>
      </c>
      <c r="L254" s="203"/>
      <c r="M254" s="204" t="s">
        <v>1</v>
      </c>
      <c r="N254" s="205" t="s">
        <v>41</v>
      </c>
      <c r="O254" s="74"/>
      <c r="P254" s="176">
        <f>O254*H254</f>
        <v>0</v>
      </c>
      <c r="Q254" s="176">
        <v>0.00014999999999999999</v>
      </c>
      <c r="R254" s="176">
        <f>Q254*H254</f>
        <v>0.00059999999999999995</v>
      </c>
      <c r="S254" s="176">
        <v>0</v>
      </c>
      <c r="T254" s="17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78" t="s">
        <v>270</v>
      </c>
      <c r="AT254" s="178" t="s">
        <v>267</v>
      </c>
      <c r="AU254" s="178" t="s">
        <v>86</v>
      </c>
      <c r="AY254" s="16" t="s">
        <v>145</v>
      </c>
      <c r="BE254" s="179">
        <f>IF(N254="základní",J254,0)</f>
        <v>0</v>
      </c>
      <c r="BF254" s="179">
        <f>IF(N254="snížená",J254,0)</f>
        <v>0</v>
      </c>
      <c r="BG254" s="179">
        <f>IF(N254="zákl. přenesená",J254,0)</f>
        <v>0</v>
      </c>
      <c r="BH254" s="179">
        <f>IF(N254="sníž. přenesená",J254,0)</f>
        <v>0</v>
      </c>
      <c r="BI254" s="179">
        <f>IF(N254="nulová",J254,0)</f>
        <v>0</v>
      </c>
      <c r="BJ254" s="16" t="s">
        <v>84</v>
      </c>
      <c r="BK254" s="179">
        <f>ROUND(I254*H254,2)</f>
        <v>0</v>
      </c>
      <c r="BL254" s="16" t="s">
        <v>262</v>
      </c>
      <c r="BM254" s="178" t="s">
        <v>876</v>
      </c>
    </row>
    <row r="255" s="2" customFormat="1" ht="21.75" customHeight="1">
      <c r="A255" s="35"/>
      <c r="B255" s="166"/>
      <c r="C255" s="167" t="s">
        <v>575</v>
      </c>
      <c r="D255" s="167" t="s">
        <v>146</v>
      </c>
      <c r="E255" s="168" t="s">
        <v>287</v>
      </c>
      <c r="F255" s="169" t="s">
        <v>288</v>
      </c>
      <c r="G255" s="170" t="s">
        <v>165</v>
      </c>
      <c r="H255" s="171">
        <v>4</v>
      </c>
      <c r="I255" s="172"/>
      <c r="J255" s="173">
        <f>ROUND(I255*H255,2)</f>
        <v>0</v>
      </c>
      <c r="K255" s="169" t="s">
        <v>166</v>
      </c>
      <c r="L255" s="36"/>
      <c r="M255" s="174" t="s">
        <v>1</v>
      </c>
      <c r="N255" s="175" t="s">
        <v>41</v>
      </c>
      <c r="O255" s="74"/>
      <c r="P255" s="176">
        <f>O255*H255</f>
        <v>0</v>
      </c>
      <c r="Q255" s="176">
        <v>0</v>
      </c>
      <c r="R255" s="176">
        <f>Q255*H255</f>
        <v>0</v>
      </c>
      <c r="S255" s="176">
        <v>0</v>
      </c>
      <c r="T255" s="17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178" t="s">
        <v>262</v>
      </c>
      <c r="AT255" s="178" t="s">
        <v>146</v>
      </c>
      <c r="AU255" s="178" t="s">
        <v>86</v>
      </c>
      <c r="AY255" s="16" t="s">
        <v>145</v>
      </c>
      <c r="BE255" s="179">
        <f>IF(N255="základní",J255,0)</f>
        <v>0</v>
      </c>
      <c r="BF255" s="179">
        <f>IF(N255="snížená",J255,0)</f>
        <v>0</v>
      </c>
      <c r="BG255" s="179">
        <f>IF(N255="zákl. přenesená",J255,0)</f>
        <v>0</v>
      </c>
      <c r="BH255" s="179">
        <f>IF(N255="sníž. přenesená",J255,0)</f>
        <v>0</v>
      </c>
      <c r="BI255" s="179">
        <f>IF(N255="nulová",J255,0)</f>
        <v>0</v>
      </c>
      <c r="BJ255" s="16" t="s">
        <v>84</v>
      </c>
      <c r="BK255" s="179">
        <f>ROUND(I255*H255,2)</f>
        <v>0</v>
      </c>
      <c r="BL255" s="16" t="s">
        <v>262</v>
      </c>
      <c r="BM255" s="178" t="s">
        <v>877</v>
      </c>
    </row>
    <row r="256" s="2" customFormat="1" ht="16.5" customHeight="1">
      <c r="A256" s="35"/>
      <c r="B256" s="166"/>
      <c r="C256" s="196" t="s">
        <v>579</v>
      </c>
      <c r="D256" s="196" t="s">
        <v>267</v>
      </c>
      <c r="E256" s="197" t="s">
        <v>291</v>
      </c>
      <c r="F256" s="198" t="s">
        <v>292</v>
      </c>
      <c r="G256" s="199" t="s">
        <v>165</v>
      </c>
      <c r="H256" s="200">
        <v>4</v>
      </c>
      <c r="I256" s="201"/>
      <c r="J256" s="202">
        <f>ROUND(I256*H256,2)</f>
        <v>0</v>
      </c>
      <c r="K256" s="198" t="s">
        <v>166</v>
      </c>
      <c r="L256" s="203"/>
      <c r="M256" s="204" t="s">
        <v>1</v>
      </c>
      <c r="N256" s="205" t="s">
        <v>41</v>
      </c>
      <c r="O256" s="74"/>
      <c r="P256" s="176">
        <f>O256*H256</f>
        <v>0</v>
      </c>
      <c r="Q256" s="176">
        <v>0.0022000000000000001</v>
      </c>
      <c r="R256" s="176">
        <f>Q256*H256</f>
        <v>0.0088000000000000005</v>
      </c>
      <c r="S256" s="176">
        <v>0</v>
      </c>
      <c r="T256" s="17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78" t="s">
        <v>270</v>
      </c>
      <c r="AT256" s="178" t="s">
        <v>267</v>
      </c>
      <c r="AU256" s="178" t="s">
        <v>86</v>
      </c>
      <c r="AY256" s="16" t="s">
        <v>145</v>
      </c>
      <c r="BE256" s="179">
        <f>IF(N256="základní",J256,0)</f>
        <v>0</v>
      </c>
      <c r="BF256" s="179">
        <f>IF(N256="snížená",J256,0)</f>
        <v>0</v>
      </c>
      <c r="BG256" s="179">
        <f>IF(N256="zákl. přenesená",J256,0)</f>
        <v>0</v>
      </c>
      <c r="BH256" s="179">
        <f>IF(N256="sníž. přenesená",J256,0)</f>
        <v>0</v>
      </c>
      <c r="BI256" s="179">
        <f>IF(N256="nulová",J256,0)</f>
        <v>0</v>
      </c>
      <c r="BJ256" s="16" t="s">
        <v>84</v>
      </c>
      <c r="BK256" s="179">
        <f>ROUND(I256*H256,2)</f>
        <v>0</v>
      </c>
      <c r="BL256" s="16" t="s">
        <v>262</v>
      </c>
      <c r="BM256" s="178" t="s">
        <v>878</v>
      </c>
    </row>
    <row r="257" s="2" customFormat="1" ht="21.75" customHeight="1">
      <c r="A257" s="35"/>
      <c r="B257" s="166"/>
      <c r="C257" s="167" t="s">
        <v>583</v>
      </c>
      <c r="D257" s="167" t="s">
        <v>146</v>
      </c>
      <c r="E257" s="168" t="s">
        <v>879</v>
      </c>
      <c r="F257" s="169" t="s">
        <v>880</v>
      </c>
      <c r="G257" s="170" t="s">
        <v>165</v>
      </c>
      <c r="H257" s="171">
        <v>10</v>
      </c>
      <c r="I257" s="172"/>
      <c r="J257" s="173">
        <f>ROUND(I257*H257,2)</f>
        <v>0</v>
      </c>
      <c r="K257" s="169" t="s">
        <v>166</v>
      </c>
      <c r="L257" s="36"/>
      <c r="M257" s="174" t="s">
        <v>1</v>
      </c>
      <c r="N257" s="175" t="s">
        <v>41</v>
      </c>
      <c r="O257" s="74"/>
      <c r="P257" s="176">
        <f>O257*H257</f>
        <v>0</v>
      </c>
      <c r="Q257" s="176">
        <v>0.00025999999999999998</v>
      </c>
      <c r="R257" s="176">
        <f>Q257*H257</f>
        <v>0.0025999999999999999</v>
      </c>
      <c r="S257" s="176">
        <v>0</v>
      </c>
      <c r="T257" s="17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78" t="s">
        <v>262</v>
      </c>
      <c r="AT257" s="178" t="s">
        <v>146</v>
      </c>
      <c r="AU257" s="178" t="s">
        <v>86</v>
      </c>
      <c r="AY257" s="16" t="s">
        <v>145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16" t="s">
        <v>84</v>
      </c>
      <c r="BK257" s="179">
        <f>ROUND(I257*H257,2)</f>
        <v>0</v>
      </c>
      <c r="BL257" s="16" t="s">
        <v>262</v>
      </c>
      <c r="BM257" s="178" t="s">
        <v>881</v>
      </c>
    </row>
    <row r="258" s="2" customFormat="1" ht="24.15" customHeight="1">
      <c r="A258" s="35"/>
      <c r="B258" s="166"/>
      <c r="C258" s="196" t="s">
        <v>587</v>
      </c>
      <c r="D258" s="196" t="s">
        <v>267</v>
      </c>
      <c r="E258" s="197" t="s">
        <v>882</v>
      </c>
      <c r="F258" s="198" t="s">
        <v>883</v>
      </c>
      <c r="G258" s="199" t="s">
        <v>165</v>
      </c>
      <c r="H258" s="200">
        <v>10</v>
      </c>
      <c r="I258" s="201"/>
      <c r="J258" s="202">
        <f>ROUND(I258*H258,2)</f>
        <v>0</v>
      </c>
      <c r="K258" s="198" t="s">
        <v>166</v>
      </c>
      <c r="L258" s="203"/>
      <c r="M258" s="204" t="s">
        <v>1</v>
      </c>
      <c r="N258" s="205" t="s">
        <v>41</v>
      </c>
      <c r="O258" s="74"/>
      <c r="P258" s="176">
        <f>O258*H258</f>
        <v>0</v>
      </c>
      <c r="Q258" s="176">
        <v>0.049000000000000002</v>
      </c>
      <c r="R258" s="176">
        <f>Q258*H258</f>
        <v>0.48999999999999999</v>
      </c>
      <c r="S258" s="176">
        <v>0</v>
      </c>
      <c r="T258" s="17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78" t="s">
        <v>270</v>
      </c>
      <c r="AT258" s="178" t="s">
        <v>267</v>
      </c>
      <c r="AU258" s="178" t="s">
        <v>86</v>
      </c>
      <c r="AY258" s="16" t="s">
        <v>145</v>
      </c>
      <c r="BE258" s="179">
        <f>IF(N258="základní",J258,0)</f>
        <v>0</v>
      </c>
      <c r="BF258" s="179">
        <f>IF(N258="snížená",J258,0)</f>
        <v>0</v>
      </c>
      <c r="BG258" s="179">
        <f>IF(N258="zákl. přenesená",J258,0)</f>
        <v>0</v>
      </c>
      <c r="BH258" s="179">
        <f>IF(N258="sníž. přenesená",J258,0)</f>
        <v>0</v>
      </c>
      <c r="BI258" s="179">
        <f>IF(N258="nulová",J258,0)</f>
        <v>0</v>
      </c>
      <c r="BJ258" s="16" t="s">
        <v>84</v>
      </c>
      <c r="BK258" s="179">
        <f>ROUND(I258*H258,2)</f>
        <v>0</v>
      </c>
      <c r="BL258" s="16" t="s">
        <v>262</v>
      </c>
      <c r="BM258" s="178" t="s">
        <v>884</v>
      </c>
    </row>
    <row r="259" s="2" customFormat="1" ht="21.75" customHeight="1">
      <c r="A259" s="35"/>
      <c r="B259" s="166"/>
      <c r="C259" s="196" t="s">
        <v>593</v>
      </c>
      <c r="D259" s="196" t="s">
        <v>267</v>
      </c>
      <c r="E259" s="197" t="s">
        <v>885</v>
      </c>
      <c r="F259" s="198" t="s">
        <v>886</v>
      </c>
      <c r="G259" s="199" t="s">
        <v>165</v>
      </c>
      <c r="H259" s="200">
        <v>10</v>
      </c>
      <c r="I259" s="201"/>
      <c r="J259" s="202">
        <f>ROUND(I259*H259,2)</f>
        <v>0</v>
      </c>
      <c r="K259" s="198" t="s">
        <v>166</v>
      </c>
      <c r="L259" s="203"/>
      <c r="M259" s="204" t="s">
        <v>1</v>
      </c>
      <c r="N259" s="205" t="s">
        <v>41</v>
      </c>
      <c r="O259" s="74"/>
      <c r="P259" s="176">
        <f>O259*H259</f>
        <v>0</v>
      </c>
      <c r="Q259" s="176">
        <v>0.00091</v>
      </c>
      <c r="R259" s="176">
        <f>Q259*H259</f>
        <v>0.0091000000000000004</v>
      </c>
      <c r="S259" s="176">
        <v>0</v>
      </c>
      <c r="T259" s="17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78" t="s">
        <v>270</v>
      </c>
      <c r="AT259" s="178" t="s">
        <v>267</v>
      </c>
      <c r="AU259" s="178" t="s">
        <v>86</v>
      </c>
      <c r="AY259" s="16" t="s">
        <v>145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16" t="s">
        <v>84</v>
      </c>
      <c r="BK259" s="179">
        <f>ROUND(I259*H259,2)</f>
        <v>0</v>
      </c>
      <c r="BL259" s="16" t="s">
        <v>262</v>
      </c>
      <c r="BM259" s="178" t="s">
        <v>887</v>
      </c>
    </row>
    <row r="260" s="2" customFormat="1" ht="16.5" customHeight="1">
      <c r="A260" s="35"/>
      <c r="B260" s="166"/>
      <c r="C260" s="196" t="s">
        <v>102</v>
      </c>
      <c r="D260" s="196" t="s">
        <v>267</v>
      </c>
      <c r="E260" s="197" t="s">
        <v>888</v>
      </c>
      <c r="F260" s="198" t="s">
        <v>889</v>
      </c>
      <c r="G260" s="199" t="s">
        <v>165</v>
      </c>
      <c r="H260" s="200">
        <v>10</v>
      </c>
      <c r="I260" s="201"/>
      <c r="J260" s="202">
        <f>ROUND(I260*H260,2)</f>
        <v>0</v>
      </c>
      <c r="K260" s="198" t="s">
        <v>166</v>
      </c>
      <c r="L260" s="203"/>
      <c r="M260" s="204" t="s">
        <v>1</v>
      </c>
      <c r="N260" s="205" t="s">
        <v>41</v>
      </c>
      <c r="O260" s="74"/>
      <c r="P260" s="176">
        <f>O260*H260</f>
        <v>0</v>
      </c>
      <c r="Q260" s="176">
        <v>0.00048999999999999998</v>
      </c>
      <c r="R260" s="176">
        <f>Q260*H260</f>
        <v>0.0048999999999999998</v>
      </c>
      <c r="S260" s="176">
        <v>0</v>
      </c>
      <c r="T260" s="17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78" t="s">
        <v>270</v>
      </c>
      <c r="AT260" s="178" t="s">
        <v>267</v>
      </c>
      <c r="AU260" s="178" t="s">
        <v>86</v>
      </c>
      <c r="AY260" s="16" t="s">
        <v>145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6" t="s">
        <v>84</v>
      </c>
      <c r="BK260" s="179">
        <f>ROUND(I260*H260,2)</f>
        <v>0</v>
      </c>
      <c r="BL260" s="16" t="s">
        <v>262</v>
      </c>
      <c r="BM260" s="178" t="s">
        <v>890</v>
      </c>
    </row>
    <row r="261" s="2" customFormat="1" ht="16.5" customHeight="1">
      <c r="A261" s="35"/>
      <c r="B261" s="166"/>
      <c r="C261" s="196" t="s">
        <v>601</v>
      </c>
      <c r="D261" s="196" t="s">
        <v>267</v>
      </c>
      <c r="E261" s="197" t="s">
        <v>891</v>
      </c>
      <c r="F261" s="198" t="s">
        <v>892</v>
      </c>
      <c r="G261" s="199" t="s">
        <v>893</v>
      </c>
      <c r="H261" s="200">
        <v>10</v>
      </c>
      <c r="I261" s="201"/>
      <c r="J261" s="202">
        <f>ROUND(I261*H261,2)</f>
        <v>0</v>
      </c>
      <c r="K261" s="198" t="s">
        <v>166</v>
      </c>
      <c r="L261" s="203"/>
      <c r="M261" s="204" t="s">
        <v>1</v>
      </c>
      <c r="N261" s="205" t="s">
        <v>41</v>
      </c>
      <c r="O261" s="74"/>
      <c r="P261" s="176">
        <f>O261*H261</f>
        <v>0</v>
      </c>
      <c r="Q261" s="176">
        <v>0.0040000000000000001</v>
      </c>
      <c r="R261" s="176">
        <f>Q261*H261</f>
        <v>0.040000000000000001</v>
      </c>
      <c r="S261" s="176">
        <v>0</v>
      </c>
      <c r="T261" s="17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78" t="s">
        <v>270</v>
      </c>
      <c r="AT261" s="178" t="s">
        <v>267</v>
      </c>
      <c r="AU261" s="178" t="s">
        <v>86</v>
      </c>
      <c r="AY261" s="16" t="s">
        <v>145</v>
      </c>
      <c r="BE261" s="179">
        <f>IF(N261="základní",J261,0)</f>
        <v>0</v>
      </c>
      <c r="BF261" s="179">
        <f>IF(N261="snížená",J261,0)</f>
        <v>0</v>
      </c>
      <c r="BG261" s="179">
        <f>IF(N261="zákl. přenesená",J261,0)</f>
        <v>0</v>
      </c>
      <c r="BH261" s="179">
        <f>IF(N261="sníž. přenesená",J261,0)</f>
        <v>0</v>
      </c>
      <c r="BI261" s="179">
        <f>IF(N261="nulová",J261,0)</f>
        <v>0</v>
      </c>
      <c r="BJ261" s="16" t="s">
        <v>84</v>
      </c>
      <c r="BK261" s="179">
        <f>ROUND(I261*H261,2)</f>
        <v>0</v>
      </c>
      <c r="BL261" s="16" t="s">
        <v>262</v>
      </c>
      <c r="BM261" s="178" t="s">
        <v>894</v>
      </c>
    </row>
    <row r="262" s="2" customFormat="1" ht="33" customHeight="1">
      <c r="A262" s="35"/>
      <c r="B262" s="166"/>
      <c r="C262" s="167" t="s">
        <v>605</v>
      </c>
      <c r="D262" s="167" t="s">
        <v>146</v>
      </c>
      <c r="E262" s="168" t="s">
        <v>895</v>
      </c>
      <c r="F262" s="169" t="s">
        <v>896</v>
      </c>
      <c r="G262" s="170" t="s">
        <v>165</v>
      </c>
      <c r="H262" s="171">
        <v>4</v>
      </c>
      <c r="I262" s="172"/>
      <c r="J262" s="173">
        <f>ROUND(I262*H262,2)</f>
        <v>0</v>
      </c>
      <c r="K262" s="169" t="s">
        <v>166</v>
      </c>
      <c r="L262" s="36"/>
      <c r="M262" s="174" t="s">
        <v>1</v>
      </c>
      <c r="N262" s="175" t="s">
        <v>41</v>
      </c>
      <c r="O262" s="74"/>
      <c r="P262" s="176">
        <f>O262*H262</f>
        <v>0</v>
      </c>
      <c r="Q262" s="176">
        <v>0.00040999999999999999</v>
      </c>
      <c r="R262" s="176">
        <f>Q262*H262</f>
        <v>0.00164</v>
      </c>
      <c r="S262" s="176">
        <v>0</v>
      </c>
      <c r="T262" s="17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78" t="s">
        <v>262</v>
      </c>
      <c r="AT262" s="178" t="s">
        <v>146</v>
      </c>
      <c r="AU262" s="178" t="s">
        <v>86</v>
      </c>
      <c r="AY262" s="16" t="s">
        <v>145</v>
      </c>
      <c r="BE262" s="179">
        <f>IF(N262="základní",J262,0)</f>
        <v>0</v>
      </c>
      <c r="BF262" s="179">
        <f>IF(N262="snížená",J262,0)</f>
        <v>0</v>
      </c>
      <c r="BG262" s="179">
        <f>IF(N262="zákl. přenesená",J262,0)</f>
        <v>0</v>
      </c>
      <c r="BH262" s="179">
        <f>IF(N262="sníž. přenesená",J262,0)</f>
        <v>0</v>
      </c>
      <c r="BI262" s="179">
        <f>IF(N262="nulová",J262,0)</f>
        <v>0</v>
      </c>
      <c r="BJ262" s="16" t="s">
        <v>84</v>
      </c>
      <c r="BK262" s="179">
        <f>ROUND(I262*H262,2)</f>
        <v>0</v>
      </c>
      <c r="BL262" s="16" t="s">
        <v>262</v>
      </c>
      <c r="BM262" s="178" t="s">
        <v>897</v>
      </c>
    </row>
    <row r="263" s="2" customFormat="1" ht="37.8" customHeight="1">
      <c r="A263" s="35"/>
      <c r="B263" s="166"/>
      <c r="C263" s="196" t="s">
        <v>608</v>
      </c>
      <c r="D263" s="196" t="s">
        <v>267</v>
      </c>
      <c r="E263" s="197" t="s">
        <v>898</v>
      </c>
      <c r="F263" s="198" t="s">
        <v>899</v>
      </c>
      <c r="G263" s="199" t="s">
        <v>165</v>
      </c>
      <c r="H263" s="200">
        <v>4</v>
      </c>
      <c r="I263" s="201"/>
      <c r="J263" s="202">
        <f>ROUND(I263*H263,2)</f>
        <v>0</v>
      </c>
      <c r="K263" s="198" t="s">
        <v>166</v>
      </c>
      <c r="L263" s="203"/>
      <c r="M263" s="204" t="s">
        <v>1</v>
      </c>
      <c r="N263" s="205" t="s">
        <v>41</v>
      </c>
      <c r="O263" s="74"/>
      <c r="P263" s="176">
        <f>O263*H263</f>
        <v>0</v>
      </c>
      <c r="Q263" s="176">
        <v>0.025999999999999999</v>
      </c>
      <c r="R263" s="176">
        <f>Q263*H263</f>
        <v>0.104</v>
      </c>
      <c r="S263" s="176">
        <v>0</v>
      </c>
      <c r="T263" s="17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78" t="s">
        <v>270</v>
      </c>
      <c r="AT263" s="178" t="s">
        <v>267</v>
      </c>
      <c r="AU263" s="178" t="s">
        <v>86</v>
      </c>
      <c r="AY263" s="16" t="s">
        <v>145</v>
      </c>
      <c r="BE263" s="179">
        <f>IF(N263="základní",J263,0)</f>
        <v>0</v>
      </c>
      <c r="BF263" s="179">
        <f>IF(N263="snížená",J263,0)</f>
        <v>0</v>
      </c>
      <c r="BG263" s="179">
        <f>IF(N263="zákl. přenesená",J263,0)</f>
        <v>0</v>
      </c>
      <c r="BH263" s="179">
        <f>IF(N263="sníž. přenesená",J263,0)</f>
        <v>0</v>
      </c>
      <c r="BI263" s="179">
        <f>IF(N263="nulová",J263,0)</f>
        <v>0</v>
      </c>
      <c r="BJ263" s="16" t="s">
        <v>84</v>
      </c>
      <c r="BK263" s="179">
        <f>ROUND(I263*H263,2)</f>
        <v>0</v>
      </c>
      <c r="BL263" s="16" t="s">
        <v>262</v>
      </c>
      <c r="BM263" s="178" t="s">
        <v>900</v>
      </c>
    </row>
    <row r="264" s="2" customFormat="1" ht="24.15" customHeight="1">
      <c r="A264" s="35"/>
      <c r="B264" s="166"/>
      <c r="C264" s="167" t="s">
        <v>610</v>
      </c>
      <c r="D264" s="167" t="s">
        <v>146</v>
      </c>
      <c r="E264" s="168" t="s">
        <v>901</v>
      </c>
      <c r="F264" s="169" t="s">
        <v>902</v>
      </c>
      <c r="G264" s="170" t="s">
        <v>309</v>
      </c>
      <c r="H264" s="206"/>
      <c r="I264" s="172"/>
      <c r="J264" s="173">
        <f>ROUND(I264*H264,2)</f>
        <v>0</v>
      </c>
      <c r="K264" s="169" t="s">
        <v>166</v>
      </c>
      <c r="L264" s="36"/>
      <c r="M264" s="174" t="s">
        <v>1</v>
      </c>
      <c r="N264" s="175" t="s">
        <v>41</v>
      </c>
      <c r="O264" s="74"/>
      <c r="P264" s="176">
        <f>O264*H264</f>
        <v>0</v>
      </c>
      <c r="Q264" s="176">
        <v>0</v>
      </c>
      <c r="R264" s="176">
        <f>Q264*H264</f>
        <v>0</v>
      </c>
      <c r="S264" s="176">
        <v>0</v>
      </c>
      <c r="T264" s="17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78" t="s">
        <v>262</v>
      </c>
      <c r="AT264" s="178" t="s">
        <v>146</v>
      </c>
      <c r="AU264" s="178" t="s">
        <v>86</v>
      </c>
      <c r="AY264" s="16" t="s">
        <v>145</v>
      </c>
      <c r="BE264" s="179">
        <f>IF(N264="základní",J264,0)</f>
        <v>0</v>
      </c>
      <c r="BF264" s="179">
        <f>IF(N264="snížená",J264,0)</f>
        <v>0</v>
      </c>
      <c r="BG264" s="179">
        <f>IF(N264="zákl. přenesená",J264,0)</f>
        <v>0</v>
      </c>
      <c r="BH264" s="179">
        <f>IF(N264="sníž. přenesená",J264,0)</f>
        <v>0</v>
      </c>
      <c r="BI264" s="179">
        <f>IF(N264="nulová",J264,0)</f>
        <v>0</v>
      </c>
      <c r="BJ264" s="16" t="s">
        <v>84</v>
      </c>
      <c r="BK264" s="179">
        <f>ROUND(I264*H264,2)</f>
        <v>0</v>
      </c>
      <c r="BL264" s="16" t="s">
        <v>262</v>
      </c>
      <c r="BM264" s="178" t="s">
        <v>903</v>
      </c>
    </row>
    <row r="265" s="12" customFormat="1" ht="22.8" customHeight="1">
      <c r="A265" s="12"/>
      <c r="B265" s="155"/>
      <c r="C265" s="12"/>
      <c r="D265" s="156" t="s">
        <v>75</v>
      </c>
      <c r="E265" s="180" t="s">
        <v>904</v>
      </c>
      <c r="F265" s="180" t="s">
        <v>905</v>
      </c>
      <c r="G265" s="12"/>
      <c r="H265" s="12"/>
      <c r="I265" s="158"/>
      <c r="J265" s="181">
        <f>BK265</f>
        <v>0</v>
      </c>
      <c r="K265" s="12"/>
      <c r="L265" s="155"/>
      <c r="M265" s="160"/>
      <c r="N265" s="161"/>
      <c r="O265" s="161"/>
      <c r="P265" s="162">
        <f>SUM(P266:P270)</f>
        <v>0</v>
      </c>
      <c r="Q265" s="161"/>
      <c r="R265" s="162">
        <f>SUM(R266:R270)</f>
        <v>0</v>
      </c>
      <c r="S265" s="161"/>
      <c r="T265" s="163">
        <f>SUM(T266:T270)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56" t="s">
        <v>86</v>
      </c>
      <c r="AT265" s="164" t="s">
        <v>75</v>
      </c>
      <c r="AU265" s="164" t="s">
        <v>84</v>
      </c>
      <c r="AY265" s="156" t="s">
        <v>145</v>
      </c>
      <c r="BK265" s="165">
        <f>SUM(BK266:BK270)</f>
        <v>0</v>
      </c>
    </row>
    <row r="266" s="2" customFormat="1" ht="16.5" customHeight="1">
      <c r="A266" s="35"/>
      <c r="B266" s="166"/>
      <c r="C266" s="167" t="s">
        <v>613</v>
      </c>
      <c r="D266" s="167" t="s">
        <v>146</v>
      </c>
      <c r="E266" s="168" t="s">
        <v>906</v>
      </c>
      <c r="F266" s="169" t="s">
        <v>907</v>
      </c>
      <c r="G266" s="170" t="s">
        <v>908</v>
      </c>
      <c r="H266" s="171">
        <v>314.24400000000003</v>
      </c>
      <c r="I266" s="172"/>
      <c r="J266" s="173">
        <f>ROUND(I266*H266,2)</f>
        <v>0</v>
      </c>
      <c r="K266" s="169" t="s">
        <v>1</v>
      </c>
      <c r="L266" s="36"/>
      <c r="M266" s="174" t="s">
        <v>1</v>
      </c>
      <c r="N266" s="175" t="s">
        <v>41</v>
      </c>
      <c r="O266" s="74"/>
      <c r="P266" s="176">
        <f>O266*H266</f>
        <v>0</v>
      </c>
      <c r="Q266" s="176">
        <v>0</v>
      </c>
      <c r="R266" s="176">
        <f>Q266*H266</f>
        <v>0</v>
      </c>
      <c r="S266" s="176">
        <v>0</v>
      </c>
      <c r="T266" s="17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78" t="s">
        <v>262</v>
      </c>
      <c r="AT266" s="178" t="s">
        <v>146</v>
      </c>
      <c r="AU266" s="178" t="s">
        <v>86</v>
      </c>
      <c r="AY266" s="16" t="s">
        <v>145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16" t="s">
        <v>84</v>
      </c>
      <c r="BK266" s="179">
        <f>ROUND(I266*H266,2)</f>
        <v>0</v>
      </c>
      <c r="BL266" s="16" t="s">
        <v>262</v>
      </c>
      <c r="BM266" s="178" t="s">
        <v>909</v>
      </c>
    </row>
    <row r="267" s="13" customFormat="1">
      <c r="A267" s="13"/>
      <c r="B267" s="187"/>
      <c r="C267" s="13"/>
      <c r="D267" s="188" t="s">
        <v>197</v>
      </c>
      <c r="E267" s="189" t="s">
        <v>1</v>
      </c>
      <c r="F267" s="190" t="s">
        <v>910</v>
      </c>
      <c r="G267" s="13"/>
      <c r="H267" s="191">
        <v>314.24400000000003</v>
      </c>
      <c r="I267" s="192"/>
      <c r="J267" s="13"/>
      <c r="K267" s="13"/>
      <c r="L267" s="187"/>
      <c r="M267" s="193"/>
      <c r="N267" s="194"/>
      <c r="O267" s="194"/>
      <c r="P267" s="194"/>
      <c r="Q267" s="194"/>
      <c r="R267" s="194"/>
      <c r="S267" s="194"/>
      <c r="T267" s="19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9" t="s">
        <v>197</v>
      </c>
      <c r="AU267" s="189" t="s">
        <v>86</v>
      </c>
      <c r="AV267" s="13" t="s">
        <v>86</v>
      </c>
      <c r="AW267" s="13" t="s">
        <v>32</v>
      </c>
      <c r="AX267" s="13" t="s">
        <v>84</v>
      </c>
      <c r="AY267" s="189" t="s">
        <v>145</v>
      </c>
    </row>
    <row r="268" s="2" customFormat="1" ht="16.5" customHeight="1">
      <c r="A268" s="35"/>
      <c r="B268" s="166"/>
      <c r="C268" s="167" t="s">
        <v>615</v>
      </c>
      <c r="D268" s="167" t="s">
        <v>146</v>
      </c>
      <c r="E268" s="168" t="s">
        <v>911</v>
      </c>
      <c r="F268" s="169" t="s">
        <v>912</v>
      </c>
      <c r="G268" s="170" t="s">
        <v>332</v>
      </c>
      <c r="H268" s="171">
        <v>3</v>
      </c>
      <c r="I268" s="172"/>
      <c r="J268" s="173">
        <f>ROUND(I268*H268,2)</f>
        <v>0</v>
      </c>
      <c r="K268" s="169" t="s">
        <v>1</v>
      </c>
      <c r="L268" s="36"/>
      <c r="M268" s="174" t="s">
        <v>1</v>
      </c>
      <c r="N268" s="175" t="s">
        <v>41</v>
      </c>
      <c r="O268" s="74"/>
      <c r="P268" s="176">
        <f>O268*H268</f>
        <v>0</v>
      </c>
      <c r="Q268" s="176">
        <v>0</v>
      </c>
      <c r="R268" s="176">
        <f>Q268*H268</f>
        <v>0</v>
      </c>
      <c r="S268" s="176">
        <v>0</v>
      </c>
      <c r="T268" s="17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78" t="s">
        <v>262</v>
      </c>
      <c r="AT268" s="178" t="s">
        <v>146</v>
      </c>
      <c r="AU268" s="178" t="s">
        <v>86</v>
      </c>
      <c r="AY268" s="16" t="s">
        <v>145</v>
      </c>
      <c r="BE268" s="179">
        <f>IF(N268="základní",J268,0)</f>
        <v>0</v>
      </c>
      <c r="BF268" s="179">
        <f>IF(N268="snížená",J268,0)</f>
        <v>0</v>
      </c>
      <c r="BG268" s="179">
        <f>IF(N268="zákl. přenesená",J268,0)</f>
        <v>0</v>
      </c>
      <c r="BH268" s="179">
        <f>IF(N268="sníž. přenesená",J268,0)</f>
        <v>0</v>
      </c>
      <c r="BI268" s="179">
        <f>IF(N268="nulová",J268,0)</f>
        <v>0</v>
      </c>
      <c r="BJ268" s="16" t="s">
        <v>84</v>
      </c>
      <c r="BK268" s="179">
        <f>ROUND(I268*H268,2)</f>
        <v>0</v>
      </c>
      <c r="BL268" s="16" t="s">
        <v>262</v>
      </c>
      <c r="BM268" s="178" t="s">
        <v>913</v>
      </c>
    </row>
    <row r="269" s="13" customFormat="1">
      <c r="A269" s="13"/>
      <c r="B269" s="187"/>
      <c r="C269" s="13"/>
      <c r="D269" s="188" t="s">
        <v>197</v>
      </c>
      <c r="E269" s="189" t="s">
        <v>1</v>
      </c>
      <c r="F269" s="190" t="s">
        <v>914</v>
      </c>
      <c r="G269" s="13"/>
      <c r="H269" s="191">
        <v>3</v>
      </c>
      <c r="I269" s="192"/>
      <c r="J269" s="13"/>
      <c r="K269" s="13"/>
      <c r="L269" s="187"/>
      <c r="M269" s="193"/>
      <c r="N269" s="194"/>
      <c r="O269" s="194"/>
      <c r="P269" s="194"/>
      <c r="Q269" s="194"/>
      <c r="R269" s="194"/>
      <c r="S269" s="194"/>
      <c r="T269" s="19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9" t="s">
        <v>197</v>
      </c>
      <c r="AU269" s="189" t="s">
        <v>86</v>
      </c>
      <c r="AV269" s="13" t="s">
        <v>86</v>
      </c>
      <c r="AW269" s="13" t="s">
        <v>32</v>
      </c>
      <c r="AX269" s="13" t="s">
        <v>84</v>
      </c>
      <c r="AY269" s="189" t="s">
        <v>145</v>
      </c>
    </row>
    <row r="270" s="2" customFormat="1" ht="24.15" customHeight="1">
      <c r="A270" s="35"/>
      <c r="B270" s="166"/>
      <c r="C270" s="167" t="s">
        <v>620</v>
      </c>
      <c r="D270" s="167" t="s">
        <v>146</v>
      </c>
      <c r="E270" s="168" t="s">
        <v>915</v>
      </c>
      <c r="F270" s="169" t="s">
        <v>916</v>
      </c>
      <c r="G270" s="170" t="s">
        <v>309</v>
      </c>
      <c r="H270" s="206"/>
      <c r="I270" s="172"/>
      <c r="J270" s="173">
        <f>ROUND(I270*H270,2)</f>
        <v>0</v>
      </c>
      <c r="K270" s="169" t="s">
        <v>166</v>
      </c>
      <c r="L270" s="36"/>
      <c r="M270" s="174" t="s">
        <v>1</v>
      </c>
      <c r="N270" s="175" t="s">
        <v>41</v>
      </c>
      <c r="O270" s="74"/>
      <c r="P270" s="176">
        <f>O270*H270</f>
        <v>0</v>
      </c>
      <c r="Q270" s="176">
        <v>0</v>
      </c>
      <c r="R270" s="176">
        <f>Q270*H270</f>
        <v>0</v>
      </c>
      <c r="S270" s="176">
        <v>0</v>
      </c>
      <c r="T270" s="17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78" t="s">
        <v>262</v>
      </c>
      <c r="AT270" s="178" t="s">
        <v>146</v>
      </c>
      <c r="AU270" s="178" t="s">
        <v>86</v>
      </c>
      <c r="AY270" s="16" t="s">
        <v>145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6" t="s">
        <v>84</v>
      </c>
      <c r="BK270" s="179">
        <f>ROUND(I270*H270,2)</f>
        <v>0</v>
      </c>
      <c r="BL270" s="16" t="s">
        <v>262</v>
      </c>
      <c r="BM270" s="178" t="s">
        <v>917</v>
      </c>
    </row>
    <row r="271" s="12" customFormat="1" ht="22.8" customHeight="1">
      <c r="A271" s="12"/>
      <c r="B271" s="155"/>
      <c r="C271" s="12"/>
      <c r="D271" s="156" t="s">
        <v>75</v>
      </c>
      <c r="E271" s="180" t="s">
        <v>564</v>
      </c>
      <c r="F271" s="180" t="s">
        <v>565</v>
      </c>
      <c r="G271" s="12"/>
      <c r="H271" s="12"/>
      <c r="I271" s="158"/>
      <c r="J271" s="181">
        <f>BK271</f>
        <v>0</v>
      </c>
      <c r="K271" s="12"/>
      <c r="L271" s="155"/>
      <c r="M271" s="160"/>
      <c r="N271" s="161"/>
      <c r="O271" s="161"/>
      <c r="P271" s="162">
        <f>SUM(P272:P289)</f>
        <v>0</v>
      </c>
      <c r="Q271" s="161"/>
      <c r="R271" s="162">
        <f>SUM(R272:R289)</f>
        <v>0.63685251999999992</v>
      </c>
      <c r="S271" s="161"/>
      <c r="T271" s="163">
        <f>SUM(T272:T289)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56" t="s">
        <v>86</v>
      </c>
      <c r="AT271" s="164" t="s">
        <v>75</v>
      </c>
      <c r="AU271" s="164" t="s">
        <v>84</v>
      </c>
      <c r="AY271" s="156" t="s">
        <v>145</v>
      </c>
      <c r="BK271" s="165">
        <f>SUM(BK272:BK289)</f>
        <v>0</v>
      </c>
    </row>
    <row r="272" s="2" customFormat="1" ht="16.5" customHeight="1">
      <c r="A272" s="35"/>
      <c r="B272" s="166"/>
      <c r="C272" s="167" t="s">
        <v>628</v>
      </c>
      <c r="D272" s="167" t="s">
        <v>146</v>
      </c>
      <c r="E272" s="168" t="s">
        <v>567</v>
      </c>
      <c r="F272" s="169" t="s">
        <v>568</v>
      </c>
      <c r="G272" s="170" t="s">
        <v>189</v>
      </c>
      <c r="H272" s="171">
        <v>146.33000000000001</v>
      </c>
      <c r="I272" s="172"/>
      <c r="J272" s="173">
        <f>ROUND(I272*H272,2)</f>
        <v>0</v>
      </c>
      <c r="K272" s="169" t="s">
        <v>166</v>
      </c>
      <c r="L272" s="36"/>
      <c r="M272" s="174" t="s">
        <v>1</v>
      </c>
      <c r="N272" s="175" t="s">
        <v>41</v>
      </c>
      <c r="O272" s="74"/>
      <c r="P272" s="176">
        <f>O272*H272</f>
        <v>0</v>
      </c>
      <c r="Q272" s="176">
        <v>0.00010000000000000001</v>
      </c>
      <c r="R272" s="176">
        <f>Q272*H272</f>
        <v>0.014633000000000002</v>
      </c>
      <c r="S272" s="176">
        <v>0</v>
      </c>
      <c r="T272" s="17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78" t="s">
        <v>262</v>
      </c>
      <c r="AT272" s="178" t="s">
        <v>146</v>
      </c>
      <c r="AU272" s="178" t="s">
        <v>86</v>
      </c>
      <c r="AY272" s="16" t="s">
        <v>145</v>
      </c>
      <c r="BE272" s="179">
        <f>IF(N272="základní",J272,0)</f>
        <v>0</v>
      </c>
      <c r="BF272" s="179">
        <f>IF(N272="snížená",J272,0)</f>
        <v>0</v>
      </c>
      <c r="BG272" s="179">
        <f>IF(N272="zákl. přenesená",J272,0)</f>
        <v>0</v>
      </c>
      <c r="BH272" s="179">
        <f>IF(N272="sníž. přenesená",J272,0)</f>
        <v>0</v>
      </c>
      <c r="BI272" s="179">
        <f>IF(N272="nulová",J272,0)</f>
        <v>0</v>
      </c>
      <c r="BJ272" s="16" t="s">
        <v>84</v>
      </c>
      <c r="BK272" s="179">
        <f>ROUND(I272*H272,2)</f>
        <v>0</v>
      </c>
      <c r="BL272" s="16" t="s">
        <v>262</v>
      </c>
      <c r="BM272" s="178" t="s">
        <v>918</v>
      </c>
    </row>
    <row r="273" s="13" customFormat="1">
      <c r="A273" s="13"/>
      <c r="B273" s="187"/>
      <c r="C273" s="13"/>
      <c r="D273" s="188" t="s">
        <v>197</v>
      </c>
      <c r="E273" s="189" t="s">
        <v>1</v>
      </c>
      <c r="F273" s="190" t="s">
        <v>804</v>
      </c>
      <c r="G273" s="13"/>
      <c r="H273" s="191">
        <v>32.090000000000003</v>
      </c>
      <c r="I273" s="192"/>
      <c r="J273" s="13"/>
      <c r="K273" s="13"/>
      <c r="L273" s="187"/>
      <c r="M273" s="193"/>
      <c r="N273" s="194"/>
      <c r="O273" s="194"/>
      <c r="P273" s="194"/>
      <c r="Q273" s="194"/>
      <c r="R273" s="194"/>
      <c r="S273" s="194"/>
      <c r="T273" s="1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9" t="s">
        <v>197</v>
      </c>
      <c r="AU273" s="189" t="s">
        <v>86</v>
      </c>
      <c r="AV273" s="13" t="s">
        <v>86</v>
      </c>
      <c r="AW273" s="13" t="s">
        <v>32</v>
      </c>
      <c r="AX273" s="13" t="s">
        <v>76</v>
      </c>
      <c r="AY273" s="189" t="s">
        <v>145</v>
      </c>
    </row>
    <row r="274" s="13" customFormat="1">
      <c r="A274" s="13"/>
      <c r="B274" s="187"/>
      <c r="C274" s="13"/>
      <c r="D274" s="188" t="s">
        <v>197</v>
      </c>
      <c r="E274" s="189" t="s">
        <v>1</v>
      </c>
      <c r="F274" s="190" t="s">
        <v>805</v>
      </c>
      <c r="G274" s="13"/>
      <c r="H274" s="191">
        <v>58.619999999999997</v>
      </c>
      <c r="I274" s="192"/>
      <c r="J274" s="13"/>
      <c r="K274" s="13"/>
      <c r="L274" s="187"/>
      <c r="M274" s="193"/>
      <c r="N274" s="194"/>
      <c r="O274" s="194"/>
      <c r="P274" s="194"/>
      <c r="Q274" s="194"/>
      <c r="R274" s="194"/>
      <c r="S274" s="194"/>
      <c r="T274" s="19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9" t="s">
        <v>197</v>
      </c>
      <c r="AU274" s="189" t="s">
        <v>86</v>
      </c>
      <c r="AV274" s="13" t="s">
        <v>86</v>
      </c>
      <c r="AW274" s="13" t="s">
        <v>32</v>
      </c>
      <c r="AX274" s="13" t="s">
        <v>76</v>
      </c>
      <c r="AY274" s="189" t="s">
        <v>145</v>
      </c>
    </row>
    <row r="275" s="13" customFormat="1">
      <c r="A275" s="13"/>
      <c r="B275" s="187"/>
      <c r="C275" s="13"/>
      <c r="D275" s="188" t="s">
        <v>197</v>
      </c>
      <c r="E275" s="189" t="s">
        <v>1</v>
      </c>
      <c r="F275" s="190" t="s">
        <v>806</v>
      </c>
      <c r="G275" s="13"/>
      <c r="H275" s="191">
        <v>55.619999999999997</v>
      </c>
      <c r="I275" s="192"/>
      <c r="J275" s="13"/>
      <c r="K275" s="13"/>
      <c r="L275" s="187"/>
      <c r="M275" s="193"/>
      <c r="N275" s="194"/>
      <c r="O275" s="194"/>
      <c r="P275" s="194"/>
      <c r="Q275" s="194"/>
      <c r="R275" s="194"/>
      <c r="S275" s="194"/>
      <c r="T275" s="19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9" t="s">
        <v>197</v>
      </c>
      <c r="AU275" s="189" t="s">
        <v>86</v>
      </c>
      <c r="AV275" s="13" t="s">
        <v>86</v>
      </c>
      <c r="AW275" s="13" t="s">
        <v>32</v>
      </c>
      <c r="AX275" s="13" t="s">
        <v>76</v>
      </c>
      <c r="AY275" s="189" t="s">
        <v>145</v>
      </c>
    </row>
    <row r="276" s="2" customFormat="1" ht="16.5" customHeight="1">
      <c r="A276" s="35"/>
      <c r="B276" s="166"/>
      <c r="C276" s="196" t="s">
        <v>632</v>
      </c>
      <c r="D276" s="196" t="s">
        <v>267</v>
      </c>
      <c r="E276" s="197" t="s">
        <v>571</v>
      </c>
      <c r="F276" s="198" t="s">
        <v>572</v>
      </c>
      <c r="G276" s="199" t="s">
        <v>189</v>
      </c>
      <c r="H276" s="200">
        <v>160.96299999999999</v>
      </c>
      <c r="I276" s="201"/>
      <c r="J276" s="202">
        <f>ROUND(I276*H276,2)</f>
        <v>0</v>
      </c>
      <c r="K276" s="198" t="s">
        <v>166</v>
      </c>
      <c r="L276" s="203"/>
      <c r="M276" s="204" t="s">
        <v>1</v>
      </c>
      <c r="N276" s="205" t="s">
        <v>41</v>
      </c>
      <c r="O276" s="74"/>
      <c r="P276" s="176">
        <f>O276*H276</f>
        <v>0</v>
      </c>
      <c r="Q276" s="176">
        <v>0.00080000000000000004</v>
      </c>
      <c r="R276" s="176">
        <f>Q276*H276</f>
        <v>0.12877040000000001</v>
      </c>
      <c r="S276" s="176">
        <v>0</v>
      </c>
      <c r="T276" s="17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78" t="s">
        <v>270</v>
      </c>
      <c r="AT276" s="178" t="s">
        <v>267</v>
      </c>
      <c r="AU276" s="178" t="s">
        <v>86</v>
      </c>
      <c r="AY276" s="16" t="s">
        <v>145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16" t="s">
        <v>84</v>
      </c>
      <c r="BK276" s="179">
        <f>ROUND(I276*H276,2)</f>
        <v>0</v>
      </c>
      <c r="BL276" s="16" t="s">
        <v>262</v>
      </c>
      <c r="BM276" s="178" t="s">
        <v>919</v>
      </c>
    </row>
    <row r="277" s="13" customFormat="1">
      <c r="A277" s="13"/>
      <c r="B277" s="187"/>
      <c r="C277" s="13"/>
      <c r="D277" s="188" t="s">
        <v>197</v>
      </c>
      <c r="E277" s="13"/>
      <c r="F277" s="190" t="s">
        <v>920</v>
      </c>
      <c r="G277" s="13"/>
      <c r="H277" s="191">
        <v>160.96299999999999</v>
      </c>
      <c r="I277" s="192"/>
      <c r="J277" s="13"/>
      <c r="K277" s="13"/>
      <c r="L277" s="187"/>
      <c r="M277" s="193"/>
      <c r="N277" s="194"/>
      <c r="O277" s="194"/>
      <c r="P277" s="194"/>
      <c r="Q277" s="194"/>
      <c r="R277" s="194"/>
      <c r="S277" s="194"/>
      <c r="T277" s="19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9" t="s">
        <v>197</v>
      </c>
      <c r="AU277" s="189" t="s">
        <v>86</v>
      </c>
      <c r="AV277" s="13" t="s">
        <v>86</v>
      </c>
      <c r="AW277" s="13" t="s">
        <v>3</v>
      </c>
      <c r="AX277" s="13" t="s">
        <v>84</v>
      </c>
      <c r="AY277" s="189" t="s">
        <v>145</v>
      </c>
    </row>
    <row r="278" s="2" customFormat="1" ht="16.5" customHeight="1">
      <c r="A278" s="35"/>
      <c r="B278" s="166"/>
      <c r="C278" s="167" t="s">
        <v>105</v>
      </c>
      <c r="D278" s="167" t="s">
        <v>146</v>
      </c>
      <c r="E278" s="168" t="s">
        <v>580</v>
      </c>
      <c r="F278" s="169" t="s">
        <v>581</v>
      </c>
      <c r="G278" s="170" t="s">
        <v>189</v>
      </c>
      <c r="H278" s="171">
        <v>146.33000000000001</v>
      </c>
      <c r="I278" s="172"/>
      <c r="J278" s="173">
        <f>ROUND(I278*H278,2)</f>
        <v>0</v>
      </c>
      <c r="K278" s="169" t="s">
        <v>166</v>
      </c>
      <c r="L278" s="36"/>
      <c r="M278" s="174" t="s">
        <v>1</v>
      </c>
      <c r="N278" s="175" t="s">
        <v>41</v>
      </c>
      <c r="O278" s="74"/>
      <c r="P278" s="176">
        <f>O278*H278</f>
        <v>0</v>
      </c>
      <c r="Q278" s="176">
        <v>0.00029999999999999997</v>
      </c>
      <c r="R278" s="176">
        <f>Q278*H278</f>
        <v>0.043899000000000001</v>
      </c>
      <c r="S278" s="176">
        <v>0</v>
      </c>
      <c r="T278" s="17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78" t="s">
        <v>262</v>
      </c>
      <c r="AT278" s="178" t="s">
        <v>146</v>
      </c>
      <c r="AU278" s="178" t="s">
        <v>86</v>
      </c>
      <c r="AY278" s="16" t="s">
        <v>145</v>
      </c>
      <c r="BE278" s="179">
        <f>IF(N278="základní",J278,0)</f>
        <v>0</v>
      </c>
      <c r="BF278" s="179">
        <f>IF(N278="snížená",J278,0)</f>
        <v>0</v>
      </c>
      <c r="BG278" s="179">
        <f>IF(N278="zákl. přenesená",J278,0)</f>
        <v>0</v>
      </c>
      <c r="BH278" s="179">
        <f>IF(N278="sníž. přenesená",J278,0)</f>
        <v>0</v>
      </c>
      <c r="BI278" s="179">
        <f>IF(N278="nulová",J278,0)</f>
        <v>0</v>
      </c>
      <c r="BJ278" s="16" t="s">
        <v>84</v>
      </c>
      <c r="BK278" s="179">
        <f>ROUND(I278*H278,2)</f>
        <v>0</v>
      </c>
      <c r="BL278" s="16" t="s">
        <v>262</v>
      </c>
      <c r="BM278" s="178" t="s">
        <v>921</v>
      </c>
    </row>
    <row r="279" s="2" customFormat="1" ht="16.5" customHeight="1">
      <c r="A279" s="35"/>
      <c r="B279" s="166"/>
      <c r="C279" s="196" t="s">
        <v>636</v>
      </c>
      <c r="D279" s="196" t="s">
        <v>267</v>
      </c>
      <c r="E279" s="197" t="s">
        <v>584</v>
      </c>
      <c r="F279" s="198" t="s">
        <v>585</v>
      </c>
      <c r="G279" s="199" t="s">
        <v>189</v>
      </c>
      <c r="H279" s="200">
        <v>160.96299999999999</v>
      </c>
      <c r="I279" s="201"/>
      <c r="J279" s="202">
        <f>ROUND(I279*H279,2)</f>
        <v>0</v>
      </c>
      <c r="K279" s="198" t="s">
        <v>166</v>
      </c>
      <c r="L279" s="203"/>
      <c r="M279" s="204" t="s">
        <v>1</v>
      </c>
      <c r="N279" s="205" t="s">
        <v>41</v>
      </c>
      <c r="O279" s="74"/>
      <c r="P279" s="176">
        <f>O279*H279</f>
        <v>0</v>
      </c>
      <c r="Q279" s="176">
        <v>0.00264</v>
      </c>
      <c r="R279" s="176">
        <f>Q279*H279</f>
        <v>0.42494231999999998</v>
      </c>
      <c r="S279" s="176">
        <v>0</v>
      </c>
      <c r="T279" s="17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78" t="s">
        <v>270</v>
      </c>
      <c r="AT279" s="178" t="s">
        <v>267</v>
      </c>
      <c r="AU279" s="178" t="s">
        <v>86</v>
      </c>
      <c r="AY279" s="16" t="s">
        <v>145</v>
      </c>
      <c r="BE279" s="179">
        <f>IF(N279="základní",J279,0)</f>
        <v>0</v>
      </c>
      <c r="BF279" s="179">
        <f>IF(N279="snížená",J279,0)</f>
        <v>0</v>
      </c>
      <c r="BG279" s="179">
        <f>IF(N279="zákl. přenesená",J279,0)</f>
        <v>0</v>
      </c>
      <c r="BH279" s="179">
        <f>IF(N279="sníž. přenesená",J279,0)</f>
        <v>0</v>
      </c>
      <c r="BI279" s="179">
        <f>IF(N279="nulová",J279,0)</f>
        <v>0</v>
      </c>
      <c r="BJ279" s="16" t="s">
        <v>84</v>
      </c>
      <c r="BK279" s="179">
        <f>ROUND(I279*H279,2)</f>
        <v>0</v>
      </c>
      <c r="BL279" s="16" t="s">
        <v>262</v>
      </c>
      <c r="BM279" s="178" t="s">
        <v>922</v>
      </c>
    </row>
    <row r="280" s="13" customFormat="1">
      <c r="A280" s="13"/>
      <c r="B280" s="187"/>
      <c r="C280" s="13"/>
      <c r="D280" s="188" t="s">
        <v>197</v>
      </c>
      <c r="E280" s="13"/>
      <c r="F280" s="190" t="s">
        <v>920</v>
      </c>
      <c r="G280" s="13"/>
      <c r="H280" s="191">
        <v>160.96299999999999</v>
      </c>
      <c r="I280" s="192"/>
      <c r="J280" s="13"/>
      <c r="K280" s="13"/>
      <c r="L280" s="187"/>
      <c r="M280" s="193"/>
      <c r="N280" s="194"/>
      <c r="O280" s="194"/>
      <c r="P280" s="194"/>
      <c r="Q280" s="194"/>
      <c r="R280" s="194"/>
      <c r="S280" s="194"/>
      <c r="T280" s="19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9" t="s">
        <v>197</v>
      </c>
      <c r="AU280" s="189" t="s">
        <v>86</v>
      </c>
      <c r="AV280" s="13" t="s">
        <v>86</v>
      </c>
      <c r="AW280" s="13" t="s">
        <v>3</v>
      </c>
      <c r="AX280" s="13" t="s">
        <v>84</v>
      </c>
      <c r="AY280" s="189" t="s">
        <v>145</v>
      </c>
    </row>
    <row r="281" s="2" customFormat="1" ht="16.5" customHeight="1">
      <c r="A281" s="35"/>
      <c r="B281" s="166"/>
      <c r="C281" s="167" t="s">
        <v>638</v>
      </c>
      <c r="D281" s="167" t="s">
        <v>146</v>
      </c>
      <c r="E281" s="168" t="s">
        <v>594</v>
      </c>
      <c r="F281" s="169" t="s">
        <v>595</v>
      </c>
      <c r="G281" s="170" t="s">
        <v>332</v>
      </c>
      <c r="H281" s="171">
        <v>97.650000000000006</v>
      </c>
      <c r="I281" s="172"/>
      <c r="J281" s="173">
        <f>ROUND(I281*H281,2)</f>
        <v>0</v>
      </c>
      <c r="K281" s="169" t="s">
        <v>166</v>
      </c>
      <c r="L281" s="36"/>
      <c r="M281" s="174" t="s">
        <v>1</v>
      </c>
      <c r="N281" s="175" t="s">
        <v>41</v>
      </c>
      <c r="O281" s="74"/>
      <c r="P281" s="176">
        <f>O281*H281</f>
        <v>0</v>
      </c>
      <c r="Q281" s="176">
        <v>1.0000000000000001E-05</v>
      </c>
      <c r="R281" s="176">
        <f>Q281*H281</f>
        <v>0.00097650000000000015</v>
      </c>
      <c r="S281" s="176">
        <v>0</v>
      </c>
      <c r="T281" s="17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78" t="s">
        <v>262</v>
      </c>
      <c r="AT281" s="178" t="s">
        <v>146</v>
      </c>
      <c r="AU281" s="178" t="s">
        <v>86</v>
      </c>
      <c r="AY281" s="16" t="s">
        <v>145</v>
      </c>
      <c r="BE281" s="179">
        <f>IF(N281="základní",J281,0)</f>
        <v>0</v>
      </c>
      <c r="BF281" s="179">
        <f>IF(N281="snížená",J281,0)</f>
        <v>0</v>
      </c>
      <c r="BG281" s="179">
        <f>IF(N281="zákl. přenesená",J281,0)</f>
        <v>0</v>
      </c>
      <c r="BH281" s="179">
        <f>IF(N281="sníž. přenesená",J281,0)</f>
        <v>0</v>
      </c>
      <c r="BI281" s="179">
        <f>IF(N281="nulová",J281,0)</f>
        <v>0</v>
      </c>
      <c r="BJ281" s="16" t="s">
        <v>84</v>
      </c>
      <c r="BK281" s="179">
        <f>ROUND(I281*H281,2)</f>
        <v>0</v>
      </c>
      <c r="BL281" s="16" t="s">
        <v>262</v>
      </c>
      <c r="BM281" s="178" t="s">
        <v>923</v>
      </c>
    </row>
    <row r="282" s="13" customFormat="1">
      <c r="A282" s="13"/>
      <c r="B282" s="187"/>
      <c r="C282" s="13"/>
      <c r="D282" s="188" t="s">
        <v>197</v>
      </c>
      <c r="E282" s="189" t="s">
        <v>1</v>
      </c>
      <c r="F282" s="190" t="s">
        <v>924</v>
      </c>
      <c r="G282" s="13"/>
      <c r="H282" s="191">
        <v>18.809999999999999</v>
      </c>
      <c r="I282" s="192"/>
      <c r="J282" s="13"/>
      <c r="K282" s="13"/>
      <c r="L282" s="187"/>
      <c r="M282" s="193"/>
      <c r="N282" s="194"/>
      <c r="O282" s="194"/>
      <c r="P282" s="194"/>
      <c r="Q282" s="194"/>
      <c r="R282" s="194"/>
      <c r="S282" s="194"/>
      <c r="T282" s="19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9" t="s">
        <v>197</v>
      </c>
      <c r="AU282" s="189" t="s">
        <v>86</v>
      </c>
      <c r="AV282" s="13" t="s">
        <v>86</v>
      </c>
      <c r="AW282" s="13" t="s">
        <v>32</v>
      </c>
      <c r="AX282" s="13" t="s">
        <v>76</v>
      </c>
      <c r="AY282" s="189" t="s">
        <v>145</v>
      </c>
    </row>
    <row r="283" s="13" customFormat="1">
      <c r="A283" s="13"/>
      <c r="B283" s="187"/>
      <c r="C283" s="13"/>
      <c r="D283" s="188" t="s">
        <v>197</v>
      </c>
      <c r="E283" s="189" t="s">
        <v>1</v>
      </c>
      <c r="F283" s="190" t="s">
        <v>925</v>
      </c>
      <c r="G283" s="13"/>
      <c r="H283" s="191">
        <v>19.600000000000001</v>
      </c>
      <c r="I283" s="192"/>
      <c r="J283" s="13"/>
      <c r="K283" s="13"/>
      <c r="L283" s="187"/>
      <c r="M283" s="193"/>
      <c r="N283" s="194"/>
      <c r="O283" s="194"/>
      <c r="P283" s="194"/>
      <c r="Q283" s="194"/>
      <c r="R283" s="194"/>
      <c r="S283" s="194"/>
      <c r="T283" s="19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9" t="s">
        <v>197</v>
      </c>
      <c r="AU283" s="189" t="s">
        <v>86</v>
      </c>
      <c r="AV283" s="13" t="s">
        <v>86</v>
      </c>
      <c r="AW283" s="13" t="s">
        <v>32</v>
      </c>
      <c r="AX283" s="13" t="s">
        <v>76</v>
      </c>
      <c r="AY283" s="189" t="s">
        <v>145</v>
      </c>
    </row>
    <row r="284" s="13" customFormat="1">
      <c r="A284" s="13"/>
      <c r="B284" s="187"/>
      <c r="C284" s="13"/>
      <c r="D284" s="188" t="s">
        <v>197</v>
      </c>
      <c r="E284" s="189" t="s">
        <v>1</v>
      </c>
      <c r="F284" s="190" t="s">
        <v>926</v>
      </c>
      <c r="G284" s="13"/>
      <c r="H284" s="191">
        <v>20.16</v>
      </c>
      <c r="I284" s="192"/>
      <c r="J284" s="13"/>
      <c r="K284" s="13"/>
      <c r="L284" s="187"/>
      <c r="M284" s="193"/>
      <c r="N284" s="194"/>
      <c r="O284" s="194"/>
      <c r="P284" s="194"/>
      <c r="Q284" s="194"/>
      <c r="R284" s="194"/>
      <c r="S284" s="194"/>
      <c r="T284" s="19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9" t="s">
        <v>197</v>
      </c>
      <c r="AU284" s="189" t="s">
        <v>86</v>
      </c>
      <c r="AV284" s="13" t="s">
        <v>86</v>
      </c>
      <c r="AW284" s="13" t="s">
        <v>32</v>
      </c>
      <c r="AX284" s="13" t="s">
        <v>76</v>
      </c>
      <c r="AY284" s="189" t="s">
        <v>145</v>
      </c>
    </row>
    <row r="285" s="13" customFormat="1">
      <c r="A285" s="13"/>
      <c r="B285" s="187"/>
      <c r="C285" s="13"/>
      <c r="D285" s="188" t="s">
        <v>197</v>
      </c>
      <c r="E285" s="189" t="s">
        <v>1</v>
      </c>
      <c r="F285" s="190" t="s">
        <v>927</v>
      </c>
      <c r="G285" s="13"/>
      <c r="H285" s="191">
        <v>19</v>
      </c>
      <c r="I285" s="192"/>
      <c r="J285" s="13"/>
      <c r="K285" s="13"/>
      <c r="L285" s="187"/>
      <c r="M285" s="193"/>
      <c r="N285" s="194"/>
      <c r="O285" s="194"/>
      <c r="P285" s="194"/>
      <c r="Q285" s="194"/>
      <c r="R285" s="194"/>
      <c r="S285" s="194"/>
      <c r="T285" s="19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9" t="s">
        <v>197</v>
      </c>
      <c r="AU285" s="189" t="s">
        <v>86</v>
      </c>
      <c r="AV285" s="13" t="s">
        <v>86</v>
      </c>
      <c r="AW285" s="13" t="s">
        <v>32</v>
      </c>
      <c r="AX285" s="13" t="s">
        <v>76</v>
      </c>
      <c r="AY285" s="189" t="s">
        <v>145</v>
      </c>
    </row>
    <row r="286" s="13" customFormat="1">
      <c r="A286" s="13"/>
      <c r="B286" s="187"/>
      <c r="C286" s="13"/>
      <c r="D286" s="188" t="s">
        <v>197</v>
      </c>
      <c r="E286" s="189" t="s">
        <v>1</v>
      </c>
      <c r="F286" s="190" t="s">
        <v>928</v>
      </c>
      <c r="G286" s="13"/>
      <c r="H286" s="191">
        <v>20.079999999999998</v>
      </c>
      <c r="I286" s="192"/>
      <c r="J286" s="13"/>
      <c r="K286" s="13"/>
      <c r="L286" s="187"/>
      <c r="M286" s="193"/>
      <c r="N286" s="194"/>
      <c r="O286" s="194"/>
      <c r="P286" s="194"/>
      <c r="Q286" s="194"/>
      <c r="R286" s="194"/>
      <c r="S286" s="194"/>
      <c r="T286" s="19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9" t="s">
        <v>197</v>
      </c>
      <c r="AU286" s="189" t="s">
        <v>86</v>
      </c>
      <c r="AV286" s="13" t="s">
        <v>86</v>
      </c>
      <c r="AW286" s="13" t="s">
        <v>32</v>
      </c>
      <c r="AX286" s="13" t="s">
        <v>76</v>
      </c>
      <c r="AY286" s="189" t="s">
        <v>145</v>
      </c>
    </row>
    <row r="287" s="2" customFormat="1" ht="16.5" customHeight="1">
      <c r="A287" s="35"/>
      <c r="B287" s="166"/>
      <c r="C287" s="196" t="s">
        <v>641</v>
      </c>
      <c r="D287" s="196" t="s">
        <v>267</v>
      </c>
      <c r="E287" s="197" t="s">
        <v>597</v>
      </c>
      <c r="F287" s="198" t="s">
        <v>598</v>
      </c>
      <c r="G287" s="199" t="s">
        <v>332</v>
      </c>
      <c r="H287" s="200">
        <v>107.41500000000001</v>
      </c>
      <c r="I287" s="201"/>
      <c r="J287" s="202">
        <f>ROUND(I287*H287,2)</f>
        <v>0</v>
      </c>
      <c r="K287" s="198" t="s">
        <v>166</v>
      </c>
      <c r="L287" s="203"/>
      <c r="M287" s="204" t="s">
        <v>1</v>
      </c>
      <c r="N287" s="205" t="s">
        <v>41</v>
      </c>
      <c r="O287" s="74"/>
      <c r="P287" s="176">
        <f>O287*H287</f>
        <v>0</v>
      </c>
      <c r="Q287" s="176">
        <v>0.00022000000000000001</v>
      </c>
      <c r="R287" s="176">
        <f>Q287*H287</f>
        <v>0.023631300000000001</v>
      </c>
      <c r="S287" s="176">
        <v>0</v>
      </c>
      <c r="T287" s="17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78" t="s">
        <v>270</v>
      </c>
      <c r="AT287" s="178" t="s">
        <v>267</v>
      </c>
      <c r="AU287" s="178" t="s">
        <v>86</v>
      </c>
      <c r="AY287" s="16" t="s">
        <v>145</v>
      </c>
      <c r="BE287" s="179">
        <f>IF(N287="základní",J287,0)</f>
        <v>0</v>
      </c>
      <c r="BF287" s="179">
        <f>IF(N287="snížená",J287,0)</f>
        <v>0</v>
      </c>
      <c r="BG287" s="179">
        <f>IF(N287="zákl. přenesená",J287,0)</f>
        <v>0</v>
      </c>
      <c r="BH287" s="179">
        <f>IF(N287="sníž. přenesená",J287,0)</f>
        <v>0</v>
      </c>
      <c r="BI287" s="179">
        <f>IF(N287="nulová",J287,0)</f>
        <v>0</v>
      </c>
      <c r="BJ287" s="16" t="s">
        <v>84</v>
      </c>
      <c r="BK287" s="179">
        <f>ROUND(I287*H287,2)</f>
        <v>0</v>
      </c>
      <c r="BL287" s="16" t="s">
        <v>262</v>
      </c>
      <c r="BM287" s="178" t="s">
        <v>929</v>
      </c>
    </row>
    <row r="288" s="13" customFormat="1">
      <c r="A288" s="13"/>
      <c r="B288" s="187"/>
      <c r="C288" s="13"/>
      <c r="D288" s="188" t="s">
        <v>197</v>
      </c>
      <c r="E288" s="13"/>
      <c r="F288" s="190" t="s">
        <v>930</v>
      </c>
      <c r="G288" s="13"/>
      <c r="H288" s="191">
        <v>107.41500000000001</v>
      </c>
      <c r="I288" s="192"/>
      <c r="J288" s="13"/>
      <c r="K288" s="13"/>
      <c r="L288" s="187"/>
      <c r="M288" s="193"/>
      <c r="N288" s="194"/>
      <c r="O288" s="194"/>
      <c r="P288" s="194"/>
      <c r="Q288" s="194"/>
      <c r="R288" s="194"/>
      <c r="S288" s="194"/>
      <c r="T288" s="19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9" t="s">
        <v>197</v>
      </c>
      <c r="AU288" s="189" t="s">
        <v>86</v>
      </c>
      <c r="AV288" s="13" t="s">
        <v>86</v>
      </c>
      <c r="AW288" s="13" t="s">
        <v>3</v>
      </c>
      <c r="AX288" s="13" t="s">
        <v>84</v>
      </c>
      <c r="AY288" s="189" t="s">
        <v>145</v>
      </c>
    </row>
    <row r="289" s="2" customFormat="1" ht="24.15" customHeight="1">
      <c r="A289" s="35"/>
      <c r="B289" s="166"/>
      <c r="C289" s="167" t="s">
        <v>643</v>
      </c>
      <c r="D289" s="167" t="s">
        <v>146</v>
      </c>
      <c r="E289" s="168" t="s">
        <v>931</v>
      </c>
      <c r="F289" s="169" t="s">
        <v>932</v>
      </c>
      <c r="G289" s="170" t="s">
        <v>309</v>
      </c>
      <c r="H289" s="206"/>
      <c r="I289" s="172"/>
      <c r="J289" s="173">
        <f>ROUND(I289*H289,2)</f>
        <v>0</v>
      </c>
      <c r="K289" s="169" t="s">
        <v>166</v>
      </c>
      <c r="L289" s="36"/>
      <c r="M289" s="174" t="s">
        <v>1</v>
      </c>
      <c r="N289" s="175" t="s">
        <v>41</v>
      </c>
      <c r="O289" s="74"/>
      <c r="P289" s="176">
        <f>O289*H289</f>
        <v>0</v>
      </c>
      <c r="Q289" s="176">
        <v>0</v>
      </c>
      <c r="R289" s="176">
        <f>Q289*H289</f>
        <v>0</v>
      </c>
      <c r="S289" s="176">
        <v>0</v>
      </c>
      <c r="T289" s="17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78" t="s">
        <v>262</v>
      </c>
      <c r="AT289" s="178" t="s">
        <v>146</v>
      </c>
      <c r="AU289" s="178" t="s">
        <v>86</v>
      </c>
      <c r="AY289" s="16" t="s">
        <v>145</v>
      </c>
      <c r="BE289" s="179">
        <f>IF(N289="základní",J289,0)</f>
        <v>0</v>
      </c>
      <c r="BF289" s="179">
        <f>IF(N289="snížená",J289,0)</f>
        <v>0</v>
      </c>
      <c r="BG289" s="179">
        <f>IF(N289="zákl. přenesená",J289,0)</f>
        <v>0</v>
      </c>
      <c r="BH289" s="179">
        <f>IF(N289="sníž. přenesená",J289,0)</f>
        <v>0</v>
      </c>
      <c r="BI289" s="179">
        <f>IF(N289="nulová",J289,0)</f>
        <v>0</v>
      </c>
      <c r="BJ289" s="16" t="s">
        <v>84</v>
      </c>
      <c r="BK289" s="179">
        <f>ROUND(I289*H289,2)</f>
        <v>0</v>
      </c>
      <c r="BL289" s="16" t="s">
        <v>262</v>
      </c>
      <c r="BM289" s="178" t="s">
        <v>933</v>
      </c>
    </row>
    <row r="290" s="12" customFormat="1" ht="22.8" customHeight="1">
      <c r="A290" s="12"/>
      <c r="B290" s="155"/>
      <c r="C290" s="12"/>
      <c r="D290" s="156" t="s">
        <v>75</v>
      </c>
      <c r="E290" s="180" t="s">
        <v>934</v>
      </c>
      <c r="F290" s="180" t="s">
        <v>935</v>
      </c>
      <c r="G290" s="12"/>
      <c r="H290" s="12"/>
      <c r="I290" s="158"/>
      <c r="J290" s="181">
        <f>BK290</f>
        <v>0</v>
      </c>
      <c r="K290" s="12"/>
      <c r="L290" s="155"/>
      <c r="M290" s="160"/>
      <c r="N290" s="161"/>
      <c r="O290" s="161"/>
      <c r="P290" s="162">
        <f>SUM(P291:P296)</f>
        <v>0</v>
      </c>
      <c r="Q290" s="161"/>
      <c r="R290" s="162">
        <f>SUM(R291:R296)</f>
        <v>0.0018179999999999997</v>
      </c>
      <c r="S290" s="161"/>
      <c r="T290" s="163">
        <f>SUM(T291:T296)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56" t="s">
        <v>86</v>
      </c>
      <c r="AT290" s="164" t="s">
        <v>75</v>
      </c>
      <c r="AU290" s="164" t="s">
        <v>84</v>
      </c>
      <c r="AY290" s="156" t="s">
        <v>145</v>
      </c>
      <c r="BK290" s="165">
        <f>SUM(BK291:BK296)</f>
        <v>0</v>
      </c>
    </row>
    <row r="291" s="2" customFormat="1" ht="33" customHeight="1">
      <c r="A291" s="35"/>
      <c r="B291" s="166"/>
      <c r="C291" s="167" t="s">
        <v>936</v>
      </c>
      <c r="D291" s="167" t="s">
        <v>146</v>
      </c>
      <c r="E291" s="168" t="s">
        <v>937</v>
      </c>
      <c r="F291" s="169" t="s">
        <v>938</v>
      </c>
      <c r="G291" s="170" t="s">
        <v>189</v>
      </c>
      <c r="H291" s="171">
        <v>8.4179999999999993</v>
      </c>
      <c r="I291" s="172"/>
      <c r="J291" s="173">
        <f>ROUND(I291*H291,2)</f>
        <v>0</v>
      </c>
      <c r="K291" s="169" t="s">
        <v>166</v>
      </c>
      <c r="L291" s="36"/>
      <c r="M291" s="174" t="s">
        <v>1</v>
      </c>
      <c r="N291" s="175" t="s">
        <v>41</v>
      </c>
      <c r="O291" s="74"/>
      <c r="P291" s="176">
        <f>O291*H291</f>
        <v>0</v>
      </c>
      <c r="Q291" s="176">
        <v>0</v>
      </c>
      <c r="R291" s="176">
        <f>Q291*H291</f>
        <v>0</v>
      </c>
      <c r="S291" s="176">
        <v>0</v>
      </c>
      <c r="T291" s="17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78" t="s">
        <v>262</v>
      </c>
      <c r="AT291" s="178" t="s">
        <v>146</v>
      </c>
      <c r="AU291" s="178" t="s">
        <v>86</v>
      </c>
      <c r="AY291" s="16" t="s">
        <v>145</v>
      </c>
      <c r="BE291" s="179">
        <f>IF(N291="základní",J291,0)</f>
        <v>0</v>
      </c>
      <c r="BF291" s="179">
        <f>IF(N291="snížená",J291,0)</f>
        <v>0</v>
      </c>
      <c r="BG291" s="179">
        <f>IF(N291="zákl. přenesená",J291,0)</f>
        <v>0</v>
      </c>
      <c r="BH291" s="179">
        <f>IF(N291="sníž. přenesená",J291,0)</f>
        <v>0</v>
      </c>
      <c r="BI291" s="179">
        <f>IF(N291="nulová",J291,0)</f>
        <v>0</v>
      </c>
      <c r="BJ291" s="16" t="s">
        <v>84</v>
      </c>
      <c r="BK291" s="179">
        <f>ROUND(I291*H291,2)</f>
        <v>0</v>
      </c>
      <c r="BL291" s="16" t="s">
        <v>262</v>
      </c>
      <c r="BM291" s="178" t="s">
        <v>939</v>
      </c>
    </row>
    <row r="292" s="13" customFormat="1">
      <c r="A292" s="13"/>
      <c r="B292" s="187"/>
      <c r="C292" s="13"/>
      <c r="D292" s="188" t="s">
        <v>197</v>
      </c>
      <c r="E292" s="189" t="s">
        <v>1</v>
      </c>
      <c r="F292" s="190" t="s">
        <v>940</v>
      </c>
      <c r="G292" s="13"/>
      <c r="H292" s="191">
        <v>1.9199999999999999</v>
      </c>
      <c r="I292" s="192"/>
      <c r="J292" s="13"/>
      <c r="K292" s="13"/>
      <c r="L292" s="187"/>
      <c r="M292" s="193"/>
      <c r="N292" s="194"/>
      <c r="O292" s="194"/>
      <c r="P292" s="194"/>
      <c r="Q292" s="194"/>
      <c r="R292" s="194"/>
      <c r="S292" s="194"/>
      <c r="T292" s="19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9" t="s">
        <v>197</v>
      </c>
      <c r="AU292" s="189" t="s">
        <v>86</v>
      </c>
      <c r="AV292" s="13" t="s">
        <v>86</v>
      </c>
      <c r="AW292" s="13" t="s">
        <v>32</v>
      </c>
      <c r="AX292" s="13" t="s">
        <v>76</v>
      </c>
      <c r="AY292" s="189" t="s">
        <v>145</v>
      </c>
    </row>
    <row r="293" s="13" customFormat="1">
      <c r="A293" s="13"/>
      <c r="B293" s="187"/>
      <c r="C293" s="13"/>
      <c r="D293" s="188" t="s">
        <v>197</v>
      </c>
      <c r="E293" s="189" t="s">
        <v>1</v>
      </c>
      <c r="F293" s="190" t="s">
        <v>941</v>
      </c>
      <c r="G293" s="13"/>
      <c r="H293" s="191">
        <v>1.738</v>
      </c>
      <c r="I293" s="192"/>
      <c r="J293" s="13"/>
      <c r="K293" s="13"/>
      <c r="L293" s="187"/>
      <c r="M293" s="193"/>
      <c r="N293" s="194"/>
      <c r="O293" s="194"/>
      <c r="P293" s="194"/>
      <c r="Q293" s="194"/>
      <c r="R293" s="194"/>
      <c r="S293" s="194"/>
      <c r="T293" s="19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9" t="s">
        <v>197</v>
      </c>
      <c r="AU293" s="189" t="s">
        <v>86</v>
      </c>
      <c r="AV293" s="13" t="s">
        <v>86</v>
      </c>
      <c r="AW293" s="13" t="s">
        <v>32</v>
      </c>
      <c r="AX293" s="13" t="s">
        <v>76</v>
      </c>
      <c r="AY293" s="189" t="s">
        <v>145</v>
      </c>
    </row>
    <row r="294" s="13" customFormat="1">
      <c r="A294" s="13"/>
      <c r="B294" s="187"/>
      <c r="C294" s="13"/>
      <c r="D294" s="188" t="s">
        <v>197</v>
      </c>
      <c r="E294" s="189" t="s">
        <v>1</v>
      </c>
      <c r="F294" s="190" t="s">
        <v>942</v>
      </c>
      <c r="G294" s="13"/>
      <c r="H294" s="191">
        <v>4.7599999999999998</v>
      </c>
      <c r="I294" s="192"/>
      <c r="J294" s="13"/>
      <c r="K294" s="13"/>
      <c r="L294" s="187"/>
      <c r="M294" s="193"/>
      <c r="N294" s="194"/>
      <c r="O294" s="194"/>
      <c r="P294" s="194"/>
      <c r="Q294" s="194"/>
      <c r="R294" s="194"/>
      <c r="S294" s="194"/>
      <c r="T294" s="19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9" t="s">
        <v>197</v>
      </c>
      <c r="AU294" s="189" t="s">
        <v>86</v>
      </c>
      <c r="AV294" s="13" t="s">
        <v>86</v>
      </c>
      <c r="AW294" s="13" t="s">
        <v>32</v>
      </c>
      <c r="AX294" s="13" t="s">
        <v>76</v>
      </c>
      <c r="AY294" s="189" t="s">
        <v>145</v>
      </c>
    </row>
    <row r="295" s="2" customFormat="1" ht="24.15" customHeight="1">
      <c r="A295" s="35"/>
      <c r="B295" s="166"/>
      <c r="C295" s="196" t="s">
        <v>943</v>
      </c>
      <c r="D295" s="196" t="s">
        <v>267</v>
      </c>
      <c r="E295" s="197" t="s">
        <v>944</v>
      </c>
      <c r="F295" s="198" t="s">
        <v>945</v>
      </c>
      <c r="G295" s="199" t="s">
        <v>946</v>
      </c>
      <c r="H295" s="200">
        <v>1.5149999999999999</v>
      </c>
      <c r="I295" s="201"/>
      <c r="J295" s="202">
        <f>ROUND(I295*H295,2)</f>
        <v>0</v>
      </c>
      <c r="K295" s="198" t="s">
        <v>166</v>
      </c>
      <c r="L295" s="203"/>
      <c r="M295" s="204" t="s">
        <v>1</v>
      </c>
      <c r="N295" s="205" t="s">
        <v>41</v>
      </c>
      <c r="O295" s="74"/>
      <c r="P295" s="176">
        <f>O295*H295</f>
        <v>0</v>
      </c>
      <c r="Q295" s="176">
        <v>0.0011999999999999999</v>
      </c>
      <c r="R295" s="176">
        <f>Q295*H295</f>
        <v>0.0018179999999999997</v>
      </c>
      <c r="S295" s="176">
        <v>0</v>
      </c>
      <c r="T295" s="17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78" t="s">
        <v>270</v>
      </c>
      <c r="AT295" s="178" t="s">
        <v>267</v>
      </c>
      <c r="AU295" s="178" t="s">
        <v>86</v>
      </c>
      <c r="AY295" s="16" t="s">
        <v>145</v>
      </c>
      <c r="BE295" s="179">
        <f>IF(N295="základní",J295,0)</f>
        <v>0</v>
      </c>
      <c r="BF295" s="179">
        <f>IF(N295="snížená",J295,0)</f>
        <v>0</v>
      </c>
      <c r="BG295" s="179">
        <f>IF(N295="zákl. přenesená",J295,0)</f>
        <v>0</v>
      </c>
      <c r="BH295" s="179">
        <f>IF(N295="sníž. přenesená",J295,0)</f>
        <v>0</v>
      </c>
      <c r="BI295" s="179">
        <f>IF(N295="nulová",J295,0)</f>
        <v>0</v>
      </c>
      <c r="BJ295" s="16" t="s">
        <v>84</v>
      </c>
      <c r="BK295" s="179">
        <f>ROUND(I295*H295,2)</f>
        <v>0</v>
      </c>
      <c r="BL295" s="16" t="s">
        <v>262</v>
      </c>
      <c r="BM295" s="178" t="s">
        <v>947</v>
      </c>
    </row>
    <row r="296" s="13" customFormat="1">
      <c r="A296" s="13"/>
      <c r="B296" s="187"/>
      <c r="C296" s="13"/>
      <c r="D296" s="188" t="s">
        <v>197</v>
      </c>
      <c r="E296" s="13"/>
      <c r="F296" s="190" t="s">
        <v>948</v>
      </c>
      <c r="G296" s="13"/>
      <c r="H296" s="191">
        <v>1.5149999999999999</v>
      </c>
      <c r="I296" s="192"/>
      <c r="J296" s="13"/>
      <c r="K296" s="13"/>
      <c r="L296" s="187"/>
      <c r="M296" s="193"/>
      <c r="N296" s="194"/>
      <c r="O296" s="194"/>
      <c r="P296" s="194"/>
      <c r="Q296" s="194"/>
      <c r="R296" s="194"/>
      <c r="S296" s="194"/>
      <c r="T296" s="19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9" t="s">
        <v>197</v>
      </c>
      <c r="AU296" s="189" t="s">
        <v>86</v>
      </c>
      <c r="AV296" s="13" t="s">
        <v>86</v>
      </c>
      <c r="AW296" s="13" t="s">
        <v>3</v>
      </c>
      <c r="AX296" s="13" t="s">
        <v>84</v>
      </c>
      <c r="AY296" s="189" t="s">
        <v>145</v>
      </c>
    </row>
    <row r="297" s="12" customFormat="1" ht="22.8" customHeight="1">
      <c r="A297" s="12"/>
      <c r="B297" s="155"/>
      <c r="C297" s="12"/>
      <c r="D297" s="156" t="s">
        <v>75</v>
      </c>
      <c r="E297" s="180" t="s">
        <v>344</v>
      </c>
      <c r="F297" s="180" t="s">
        <v>345</v>
      </c>
      <c r="G297" s="12"/>
      <c r="H297" s="12"/>
      <c r="I297" s="158"/>
      <c r="J297" s="181">
        <f>BK297</f>
        <v>0</v>
      </c>
      <c r="K297" s="12"/>
      <c r="L297" s="155"/>
      <c r="M297" s="160"/>
      <c r="N297" s="161"/>
      <c r="O297" s="161"/>
      <c r="P297" s="162">
        <f>SUM(P298:P310)</f>
        <v>0</v>
      </c>
      <c r="Q297" s="161"/>
      <c r="R297" s="162">
        <f>SUM(R298:R310)</f>
        <v>0.18056023000000002</v>
      </c>
      <c r="S297" s="161"/>
      <c r="T297" s="163">
        <f>SUM(T298:T310)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56" t="s">
        <v>86</v>
      </c>
      <c r="AT297" s="164" t="s">
        <v>75</v>
      </c>
      <c r="AU297" s="164" t="s">
        <v>84</v>
      </c>
      <c r="AY297" s="156" t="s">
        <v>145</v>
      </c>
      <c r="BK297" s="165">
        <f>SUM(BK298:BK310)</f>
        <v>0</v>
      </c>
    </row>
    <row r="298" s="2" customFormat="1" ht="16.5" customHeight="1">
      <c r="A298" s="35"/>
      <c r="B298" s="166"/>
      <c r="C298" s="167" t="s">
        <v>949</v>
      </c>
      <c r="D298" s="167" t="s">
        <v>146</v>
      </c>
      <c r="E298" s="168" t="s">
        <v>352</v>
      </c>
      <c r="F298" s="169" t="s">
        <v>353</v>
      </c>
      <c r="G298" s="170" t="s">
        <v>189</v>
      </c>
      <c r="H298" s="171">
        <v>146.33000000000001</v>
      </c>
      <c r="I298" s="172"/>
      <c r="J298" s="173">
        <f>ROUND(I298*H298,2)</f>
        <v>0</v>
      </c>
      <c r="K298" s="169" t="s">
        <v>166</v>
      </c>
      <c r="L298" s="36"/>
      <c r="M298" s="174" t="s">
        <v>1</v>
      </c>
      <c r="N298" s="175" t="s">
        <v>41</v>
      </c>
      <c r="O298" s="74"/>
      <c r="P298" s="176">
        <f>O298*H298</f>
        <v>0</v>
      </c>
      <c r="Q298" s="176">
        <v>0</v>
      </c>
      <c r="R298" s="176">
        <f>Q298*H298</f>
        <v>0</v>
      </c>
      <c r="S298" s="176">
        <v>0</v>
      </c>
      <c r="T298" s="17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78" t="s">
        <v>262</v>
      </c>
      <c r="AT298" s="178" t="s">
        <v>146</v>
      </c>
      <c r="AU298" s="178" t="s">
        <v>86</v>
      </c>
      <c r="AY298" s="16" t="s">
        <v>145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16" t="s">
        <v>84</v>
      </c>
      <c r="BK298" s="179">
        <f>ROUND(I298*H298,2)</f>
        <v>0</v>
      </c>
      <c r="BL298" s="16" t="s">
        <v>262</v>
      </c>
      <c r="BM298" s="178" t="s">
        <v>950</v>
      </c>
    </row>
    <row r="299" s="2" customFormat="1" ht="16.5" customHeight="1">
      <c r="A299" s="35"/>
      <c r="B299" s="166"/>
      <c r="C299" s="196" t="s">
        <v>951</v>
      </c>
      <c r="D299" s="196" t="s">
        <v>267</v>
      </c>
      <c r="E299" s="197" t="s">
        <v>356</v>
      </c>
      <c r="F299" s="198" t="s">
        <v>357</v>
      </c>
      <c r="G299" s="199" t="s">
        <v>189</v>
      </c>
      <c r="H299" s="200">
        <v>153.64699999999999</v>
      </c>
      <c r="I299" s="201"/>
      <c r="J299" s="202">
        <f>ROUND(I299*H299,2)</f>
        <v>0</v>
      </c>
      <c r="K299" s="198" t="s">
        <v>166</v>
      </c>
      <c r="L299" s="203"/>
      <c r="M299" s="204" t="s">
        <v>1</v>
      </c>
      <c r="N299" s="205" t="s">
        <v>41</v>
      </c>
      <c r="O299" s="74"/>
      <c r="P299" s="176">
        <f>O299*H299</f>
        <v>0</v>
      </c>
      <c r="Q299" s="176">
        <v>5.0000000000000002E-05</v>
      </c>
      <c r="R299" s="176">
        <f>Q299*H299</f>
        <v>0.0076823500000000001</v>
      </c>
      <c r="S299" s="176">
        <v>0</v>
      </c>
      <c r="T299" s="17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78" t="s">
        <v>270</v>
      </c>
      <c r="AT299" s="178" t="s">
        <v>267</v>
      </c>
      <c r="AU299" s="178" t="s">
        <v>86</v>
      </c>
      <c r="AY299" s="16" t="s">
        <v>145</v>
      </c>
      <c r="BE299" s="179">
        <f>IF(N299="základní",J299,0)</f>
        <v>0</v>
      </c>
      <c r="BF299" s="179">
        <f>IF(N299="snížená",J299,0)</f>
        <v>0</v>
      </c>
      <c r="BG299" s="179">
        <f>IF(N299="zákl. přenesená",J299,0)</f>
        <v>0</v>
      </c>
      <c r="BH299" s="179">
        <f>IF(N299="sníž. přenesená",J299,0)</f>
        <v>0</v>
      </c>
      <c r="BI299" s="179">
        <f>IF(N299="nulová",J299,0)</f>
        <v>0</v>
      </c>
      <c r="BJ299" s="16" t="s">
        <v>84</v>
      </c>
      <c r="BK299" s="179">
        <f>ROUND(I299*H299,2)</f>
        <v>0</v>
      </c>
      <c r="BL299" s="16" t="s">
        <v>262</v>
      </c>
      <c r="BM299" s="178" t="s">
        <v>952</v>
      </c>
    </row>
    <row r="300" s="13" customFormat="1">
      <c r="A300" s="13"/>
      <c r="B300" s="187"/>
      <c r="C300" s="13"/>
      <c r="D300" s="188" t="s">
        <v>197</v>
      </c>
      <c r="E300" s="13"/>
      <c r="F300" s="190" t="s">
        <v>953</v>
      </c>
      <c r="G300" s="13"/>
      <c r="H300" s="191">
        <v>153.64699999999999</v>
      </c>
      <c r="I300" s="192"/>
      <c r="J300" s="13"/>
      <c r="K300" s="13"/>
      <c r="L300" s="187"/>
      <c r="M300" s="193"/>
      <c r="N300" s="194"/>
      <c r="O300" s="194"/>
      <c r="P300" s="194"/>
      <c r="Q300" s="194"/>
      <c r="R300" s="194"/>
      <c r="S300" s="194"/>
      <c r="T300" s="19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89" t="s">
        <v>197</v>
      </c>
      <c r="AU300" s="189" t="s">
        <v>86</v>
      </c>
      <c r="AV300" s="13" t="s">
        <v>86</v>
      </c>
      <c r="AW300" s="13" t="s">
        <v>3</v>
      </c>
      <c r="AX300" s="13" t="s">
        <v>84</v>
      </c>
      <c r="AY300" s="189" t="s">
        <v>145</v>
      </c>
    </row>
    <row r="301" s="2" customFormat="1" ht="24.15" customHeight="1">
      <c r="A301" s="35"/>
      <c r="B301" s="166"/>
      <c r="C301" s="167" t="s">
        <v>954</v>
      </c>
      <c r="D301" s="167" t="s">
        <v>146</v>
      </c>
      <c r="E301" s="168" t="s">
        <v>361</v>
      </c>
      <c r="F301" s="169" t="s">
        <v>362</v>
      </c>
      <c r="G301" s="170" t="s">
        <v>189</v>
      </c>
      <c r="H301" s="171">
        <v>352.81200000000001</v>
      </c>
      <c r="I301" s="172"/>
      <c r="J301" s="173">
        <f>ROUND(I301*H301,2)</f>
        <v>0</v>
      </c>
      <c r="K301" s="169" t="s">
        <v>166</v>
      </c>
      <c r="L301" s="36"/>
      <c r="M301" s="174" t="s">
        <v>1</v>
      </c>
      <c r="N301" s="175" t="s">
        <v>41</v>
      </c>
      <c r="O301" s="74"/>
      <c r="P301" s="176">
        <f>O301*H301</f>
        <v>0</v>
      </c>
      <c r="Q301" s="176">
        <v>0.00020000000000000001</v>
      </c>
      <c r="R301" s="176">
        <f>Q301*H301</f>
        <v>0.070562400000000011</v>
      </c>
      <c r="S301" s="176">
        <v>0</v>
      </c>
      <c r="T301" s="17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78" t="s">
        <v>262</v>
      </c>
      <c r="AT301" s="178" t="s">
        <v>146</v>
      </c>
      <c r="AU301" s="178" t="s">
        <v>86</v>
      </c>
      <c r="AY301" s="16" t="s">
        <v>145</v>
      </c>
      <c r="BE301" s="179">
        <f>IF(N301="základní",J301,0)</f>
        <v>0</v>
      </c>
      <c r="BF301" s="179">
        <f>IF(N301="snížená",J301,0)</f>
        <v>0</v>
      </c>
      <c r="BG301" s="179">
        <f>IF(N301="zákl. přenesená",J301,0)</f>
        <v>0</v>
      </c>
      <c r="BH301" s="179">
        <f>IF(N301="sníž. přenesená",J301,0)</f>
        <v>0</v>
      </c>
      <c r="BI301" s="179">
        <f>IF(N301="nulová",J301,0)</f>
        <v>0</v>
      </c>
      <c r="BJ301" s="16" t="s">
        <v>84</v>
      </c>
      <c r="BK301" s="179">
        <f>ROUND(I301*H301,2)</f>
        <v>0</v>
      </c>
      <c r="BL301" s="16" t="s">
        <v>262</v>
      </c>
      <c r="BM301" s="178" t="s">
        <v>955</v>
      </c>
    </row>
    <row r="302" s="13" customFormat="1">
      <c r="A302" s="13"/>
      <c r="B302" s="187"/>
      <c r="C302" s="13"/>
      <c r="D302" s="188" t="s">
        <v>197</v>
      </c>
      <c r="E302" s="189" t="s">
        <v>1</v>
      </c>
      <c r="F302" s="190" t="s">
        <v>956</v>
      </c>
      <c r="G302" s="13"/>
      <c r="H302" s="191">
        <v>68.200000000000003</v>
      </c>
      <c r="I302" s="192"/>
      <c r="J302" s="13"/>
      <c r="K302" s="13"/>
      <c r="L302" s="187"/>
      <c r="M302" s="193"/>
      <c r="N302" s="194"/>
      <c r="O302" s="194"/>
      <c r="P302" s="194"/>
      <c r="Q302" s="194"/>
      <c r="R302" s="194"/>
      <c r="S302" s="194"/>
      <c r="T302" s="19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9" t="s">
        <v>197</v>
      </c>
      <c r="AU302" s="189" t="s">
        <v>86</v>
      </c>
      <c r="AV302" s="13" t="s">
        <v>86</v>
      </c>
      <c r="AW302" s="13" t="s">
        <v>32</v>
      </c>
      <c r="AX302" s="13" t="s">
        <v>76</v>
      </c>
      <c r="AY302" s="189" t="s">
        <v>145</v>
      </c>
    </row>
    <row r="303" s="13" customFormat="1">
      <c r="A303" s="13"/>
      <c r="B303" s="187"/>
      <c r="C303" s="13"/>
      <c r="D303" s="188" t="s">
        <v>197</v>
      </c>
      <c r="E303" s="189" t="s">
        <v>1</v>
      </c>
      <c r="F303" s="190" t="s">
        <v>957</v>
      </c>
      <c r="G303" s="13"/>
      <c r="H303" s="191">
        <v>3.9359999999999999</v>
      </c>
      <c r="I303" s="192"/>
      <c r="J303" s="13"/>
      <c r="K303" s="13"/>
      <c r="L303" s="187"/>
      <c r="M303" s="193"/>
      <c r="N303" s="194"/>
      <c r="O303" s="194"/>
      <c r="P303" s="194"/>
      <c r="Q303" s="194"/>
      <c r="R303" s="194"/>
      <c r="S303" s="194"/>
      <c r="T303" s="19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9" t="s">
        <v>197</v>
      </c>
      <c r="AU303" s="189" t="s">
        <v>86</v>
      </c>
      <c r="AV303" s="13" t="s">
        <v>86</v>
      </c>
      <c r="AW303" s="13" t="s">
        <v>32</v>
      </c>
      <c r="AX303" s="13" t="s">
        <v>76</v>
      </c>
      <c r="AY303" s="189" t="s">
        <v>145</v>
      </c>
    </row>
    <row r="304" s="13" customFormat="1">
      <c r="A304" s="13"/>
      <c r="B304" s="187"/>
      <c r="C304" s="13"/>
      <c r="D304" s="188" t="s">
        <v>197</v>
      </c>
      <c r="E304" s="189" t="s">
        <v>1</v>
      </c>
      <c r="F304" s="190" t="s">
        <v>958</v>
      </c>
      <c r="G304" s="13"/>
      <c r="H304" s="191">
        <v>45.200000000000003</v>
      </c>
      <c r="I304" s="192"/>
      <c r="J304" s="13"/>
      <c r="K304" s="13"/>
      <c r="L304" s="187"/>
      <c r="M304" s="193"/>
      <c r="N304" s="194"/>
      <c r="O304" s="194"/>
      <c r="P304" s="194"/>
      <c r="Q304" s="194"/>
      <c r="R304" s="194"/>
      <c r="S304" s="194"/>
      <c r="T304" s="19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9" t="s">
        <v>197</v>
      </c>
      <c r="AU304" s="189" t="s">
        <v>86</v>
      </c>
      <c r="AV304" s="13" t="s">
        <v>86</v>
      </c>
      <c r="AW304" s="13" t="s">
        <v>32</v>
      </c>
      <c r="AX304" s="13" t="s">
        <v>76</v>
      </c>
      <c r="AY304" s="189" t="s">
        <v>145</v>
      </c>
    </row>
    <row r="305" s="13" customFormat="1">
      <c r="A305" s="13"/>
      <c r="B305" s="187"/>
      <c r="C305" s="13"/>
      <c r="D305" s="188" t="s">
        <v>197</v>
      </c>
      <c r="E305" s="189" t="s">
        <v>1</v>
      </c>
      <c r="F305" s="190" t="s">
        <v>959</v>
      </c>
      <c r="G305" s="13"/>
      <c r="H305" s="191">
        <v>18.120000000000001</v>
      </c>
      <c r="I305" s="192"/>
      <c r="J305" s="13"/>
      <c r="K305" s="13"/>
      <c r="L305" s="187"/>
      <c r="M305" s="193"/>
      <c r="N305" s="194"/>
      <c r="O305" s="194"/>
      <c r="P305" s="194"/>
      <c r="Q305" s="194"/>
      <c r="R305" s="194"/>
      <c r="S305" s="194"/>
      <c r="T305" s="19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9" t="s">
        <v>197</v>
      </c>
      <c r="AU305" s="189" t="s">
        <v>86</v>
      </c>
      <c r="AV305" s="13" t="s">
        <v>86</v>
      </c>
      <c r="AW305" s="13" t="s">
        <v>32</v>
      </c>
      <c r="AX305" s="13" t="s">
        <v>76</v>
      </c>
      <c r="AY305" s="189" t="s">
        <v>145</v>
      </c>
    </row>
    <row r="306" s="13" customFormat="1">
      <c r="A306" s="13"/>
      <c r="B306" s="187"/>
      <c r="C306" s="13"/>
      <c r="D306" s="188" t="s">
        <v>197</v>
      </c>
      <c r="E306" s="189" t="s">
        <v>1</v>
      </c>
      <c r="F306" s="190" t="s">
        <v>960</v>
      </c>
      <c r="G306" s="13"/>
      <c r="H306" s="191">
        <v>54.735999999999997</v>
      </c>
      <c r="I306" s="192"/>
      <c r="J306" s="13"/>
      <c r="K306" s="13"/>
      <c r="L306" s="187"/>
      <c r="M306" s="193"/>
      <c r="N306" s="194"/>
      <c r="O306" s="194"/>
      <c r="P306" s="194"/>
      <c r="Q306" s="194"/>
      <c r="R306" s="194"/>
      <c r="S306" s="194"/>
      <c r="T306" s="19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9" t="s">
        <v>197</v>
      </c>
      <c r="AU306" s="189" t="s">
        <v>86</v>
      </c>
      <c r="AV306" s="13" t="s">
        <v>86</v>
      </c>
      <c r="AW306" s="13" t="s">
        <v>32</v>
      </c>
      <c r="AX306" s="13" t="s">
        <v>76</v>
      </c>
      <c r="AY306" s="189" t="s">
        <v>145</v>
      </c>
    </row>
    <row r="307" s="13" customFormat="1">
      <c r="A307" s="13"/>
      <c r="B307" s="187"/>
      <c r="C307" s="13"/>
      <c r="D307" s="188" t="s">
        <v>197</v>
      </c>
      <c r="E307" s="189" t="s">
        <v>1</v>
      </c>
      <c r="F307" s="190" t="s">
        <v>742</v>
      </c>
      <c r="G307" s="13"/>
      <c r="H307" s="191">
        <v>65.950999999999993</v>
      </c>
      <c r="I307" s="192"/>
      <c r="J307" s="13"/>
      <c r="K307" s="13"/>
      <c r="L307" s="187"/>
      <c r="M307" s="193"/>
      <c r="N307" s="194"/>
      <c r="O307" s="194"/>
      <c r="P307" s="194"/>
      <c r="Q307" s="194"/>
      <c r="R307" s="194"/>
      <c r="S307" s="194"/>
      <c r="T307" s="19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9" t="s">
        <v>197</v>
      </c>
      <c r="AU307" s="189" t="s">
        <v>86</v>
      </c>
      <c r="AV307" s="13" t="s">
        <v>86</v>
      </c>
      <c r="AW307" s="13" t="s">
        <v>32</v>
      </c>
      <c r="AX307" s="13" t="s">
        <v>76</v>
      </c>
      <c r="AY307" s="189" t="s">
        <v>145</v>
      </c>
    </row>
    <row r="308" s="13" customFormat="1">
      <c r="A308" s="13"/>
      <c r="B308" s="187"/>
      <c r="C308" s="13"/>
      <c r="D308" s="188" t="s">
        <v>197</v>
      </c>
      <c r="E308" s="189" t="s">
        <v>1</v>
      </c>
      <c r="F308" s="190" t="s">
        <v>743</v>
      </c>
      <c r="G308" s="13"/>
      <c r="H308" s="191">
        <v>35.143999999999998</v>
      </c>
      <c r="I308" s="192"/>
      <c r="J308" s="13"/>
      <c r="K308" s="13"/>
      <c r="L308" s="187"/>
      <c r="M308" s="193"/>
      <c r="N308" s="194"/>
      <c r="O308" s="194"/>
      <c r="P308" s="194"/>
      <c r="Q308" s="194"/>
      <c r="R308" s="194"/>
      <c r="S308" s="194"/>
      <c r="T308" s="19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9" t="s">
        <v>197</v>
      </c>
      <c r="AU308" s="189" t="s">
        <v>86</v>
      </c>
      <c r="AV308" s="13" t="s">
        <v>86</v>
      </c>
      <c r="AW308" s="13" t="s">
        <v>32</v>
      </c>
      <c r="AX308" s="13" t="s">
        <v>76</v>
      </c>
      <c r="AY308" s="189" t="s">
        <v>145</v>
      </c>
    </row>
    <row r="309" s="13" customFormat="1">
      <c r="A309" s="13"/>
      <c r="B309" s="187"/>
      <c r="C309" s="13"/>
      <c r="D309" s="188" t="s">
        <v>197</v>
      </c>
      <c r="E309" s="189" t="s">
        <v>1</v>
      </c>
      <c r="F309" s="190" t="s">
        <v>744</v>
      </c>
      <c r="G309" s="13"/>
      <c r="H309" s="191">
        <v>61.524999999999999</v>
      </c>
      <c r="I309" s="192"/>
      <c r="J309" s="13"/>
      <c r="K309" s="13"/>
      <c r="L309" s="187"/>
      <c r="M309" s="193"/>
      <c r="N309" s="194"/>
      <c r="O309" s="194"/>
      <c r="P309" s="194"/>
      <c r="Q309" s="194"/>
      <c r="R309" s="194"/>
      <c r="S309" s="194"/>
      <c r="T309" s="19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9" t="s">
        <v>197</v>
      </c>
      <c r="AU309" s="189" t="s">
        <v>86</v>
      </c>
      <c r="AV309" s="13" t="s">
        <v>86</v>
      </c>
      <c r="AW309" s="13" t="s">
        <v>32</v>
      </c>
      <c r="AX309" s="13" t="s">
        <v>76</v>
      </c>
      <c r="AY309" s="189" t="s">
        <v>145</v>
      </c>
    </row>
    <row r="310" s="2" customFormat="1" ht="24.15" customHeight="1">
      <c r="A310" s="35"/>
      <c r="B310" s="166"/>
      <c r="C310" s="167" t="s">
        <v>108</v>
      </c>
      <c r="D310" s="167" t="s">
        <v>146</v>
      </c>
      <c r="E310" s="168" t="s">
        <v>365</v>
      </c>
      <c r="F310" s="169" t="s">
        <v>366</v>
      </c>
      <c r="G310" s="170" t="s">
        <v>189</v>
      </c>
      <c r="H310" s="171">
        <v>352.81200000000001</v>
      </c>
      <c r="I310" s="172"/>
      <c r="J310" s="173">
        <f>ROUND(I310*H310,2)</f>
        <v>0</v>
      </c>
      <c r="K310" s="169" t="s">
        <v>166</v>
      </c>
      <c r="L310" s="36"/>
      <c r="M310" s="182" t="s">
        <v>1</v>
      </c>
      <c r="N310" s="183" t="s">
        <v>41</v>
      </c>
      <c r="O310" s="184"/>
      <c r="P310" s="185">
        <f>O310*H310</f>
        <v>0</v>
      </c>
      <c r="Q310" s="185">
        <v>0.00029</v>
      </c>
      <c r="R310" s="185">
        <f>Q310*H310</f>
        <v>0.10231548</v>
      </c>
      <c r="S310" s="185">
        <v>0</v>
      </c>
      <c r="T310" s="186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78" t="s">
        <v>262</v>
      </c>
      <c r="AT310" s="178" t="s">
        <v>146</v>
      </c>
      <c r="AU310" s="178" t="s">
        <v>86</v>
      </c>
      <c r="AY310" s="16" t="s">
        <v>145</v>
      </c>
      <c r="BE310" s="179">
        <f>IF(N310="základní",J310,0)</f>
        <v>0</v>
      </c>
      <c r="BF310" s="179">
        <f>IF(N310="snížená",J310,0)</f>
        <v>0</v>
      </c>
      <c r="BG310" s="179">
        <f>IF(N310="zákl. přenesená",J310,0)</f>
        <v>0</v>
      </c>
      <c r="BH310" s="179">
        <f>IF(N310="sníž. přenesená",J310,0)</f>
        <v>0</v>
      </c>
      <c r="BI310" s="179">
        <f>IF(N310="nulová",J310,0)</f>
        <v>0</v>
      </c>
      <c r="BJ310" s="16" t="s">
        <v>84</v>
      </c>
      <c r="BK310" s="179">
        <f>ROUND(I310*H310,2)</f>
        <v>0</v>
      </c>
      <c r="BL310" s="16" t="s">
        <v>262</v>
      </c>
      <c r="BM310" s="178" t="s">
        <v>961</v>
      </c>
    </row>
    <row r="311" s="2" customFormat="1" ht="6.96" customHeight="1">
      <c r="A311" s="35"/>
      <c r="B311" s="57"/>
      <c r="C311" s="58"/>
      <c r="D311" s="58"/>
      <c r="E311" s="58"/>
      <c r="F311" s="58"/>
      <c r="G311" s="58"/>
      <c r="H311" s="58"/>
      <c r="I311" s="58"/>
      <c r="J311" s="58"/>
      <c r="K311" s="58"/>
      <c r="L311" s="36"/>
      <c r="M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</row>
  </sheetData>
  <autoFilter ref="C132:K310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962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ROUND((SUM(BE127:BE231)),  2)</f>
        <v>0</v>
      </c>
      <c r="G33" s="35"/>
      <c r="H33" s="35"/>
      <c r="I33" s="125">
        <v>0.20999999999999999</v>
      </c>
      <c r="J33" s="124">
        <f>ROUND(((SUM(BE127:BE231))*I33),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ROUND((SUM(BF127:BF231)),  2)</f>
        <v>0</v>
      </c>
      <c r="G34" s="35"/>
      <c r="H34" s="35"/>
      <c r="I34" s="125">
        <v>0.14999999999999999</v>
      </c>
      <c r="J34" s="124">
        <f>ROUND(((SUM(BF127:BF231))*I34),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ROUND((SUM(BG127:BG231)),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ROUND((SUM(BH127:BH231)),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ROUND((SUM(BI127:BI231)),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50 - Odrenážování objektu + DK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J127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174</v>
      </c>
      <c r="E97" s="139"/>
      <c r="F97" s="139"/>
      <c r="G97" s="139"/>
      <c r="H97" s="139"/>
      <c r="I97" s="139"/>
      <c r="J97" s="140">
        <f>J128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963</v>
      </c>
      <c r="E98" s="143"/>
      <c r="F98" s="143"/>
      <c r="G98" s="143"/>
      <c r="H98" s="143"/>
      <c r="I98" s="143"/>
      <c r="J98" s="144">
        <f>J129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964</v>
      </c>
      <c r="E99" s="143"/>
      <c r="F99" s="143"/>
      <c r="G99" s="143"/>
      <c r="H99" s="143"/>
      <c r="I99" s="143"/>
      <c r="J99" s="144">
        <f>J174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688</v>
      </c>
      <c r="E100" s="143"/>
      <c r="F100" s="143"/>
      <c r="G100" s="143"/>
      <c r="H100" s="143"/>
      <c r="I100" s="143"/>
      <c r="J100" s="144">
        <f>J185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965</v>
      </c>
      <c r="E101" s="143"/>
      <c r="F101" s="143"/>
      <c r="G101" s="143"/>
      <c r="H101" s="143"/>
      <c r="I101" s="143"/>
      <c r="J101" s="144">
        <f>J188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175</v>
      </c>
      <c r="E102" s="143"/>
      <c r="F102" s="143"/>
      <c r="G102" s="143"/>
      <c r="H102" s="143"/>
      <c r="I102" s="143"/>
      <c r="J102" s="144">
        <f>J191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966</v>
      </c>
      <c r="E103" s="143"/>
      <c r="F103" s="143"/>
      <c r="G103" s="143"/>
      <c r="H103" s="143"/>
      <c r="I103" s="143"/>
      <c r="J103" s="144">
        <f>J197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178</v>
      </c>
      <c r="E104" s="143"/>
      <c r="F104" s="143"/>
      <c r="G104" s="143"/>
      <c r="H104" s="143"/>
      <c r="I104" s="143"/>
      <c r="J104" s="144">
        <f>J207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7"/>
      <c r="C105" s="9"/>
      <c r="D105" s="138" t="s">
        <v>179</v>
      </c>
      <c r="E105" s="139"/>
      <c r="F105" s="139"/>
      <c r="G105" s="139"/>
      <c r="H105" s="139"/>
      <c r="I105" s="139"/>
      <c r="J105" s="140">
        <f>J209</f>
        <v>0</v>
      </c>
      <c r="K105" s="9"/>
      <c r="L105" s="13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1"/>
      <c r="C106" s="10"/>
      <c r="D106" s="142" t="s">
        <v>369</v>
      </c>
      <c r="E106" s="143"/>
      <c r="F106" s="143"/>
      <c r="G106" s="143"/>
      <c r="H106" s="143"/>
      <c r="I106" s="143"/>
      <c r="J106" s="144">
        <f>J210</f>
        <v>0</v>
      </c>
      <c r="K106" s="10"/>
      <c r="L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967</v>
      </c>
      <c r="E107" s="143"/>
      <c r="F107" s="143"/>
      <c r="G107" s="143"/>
      <c r="H107" s="143"/>
      <c r="I107" s="143"/>
      <c r="J107" s="144">
        <f>J226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129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118" t="str">
        <f>E7</f>
        <v>Rekonstrukce a půdní vestavba ZUŠ Luby</v>
      </c>
      <c r="F117" s="29"/>
      <c r="G117" s="29"/>
      <c r="H117" s="29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118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5"/>
      <c r="D119" s="35"/>
      <c r="E119" s="64" t="str">
        <f>E9</f>
        <v>50 - Odrenážování objektu + DK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5"/>
      <c r="E121" s="35"/>
      <c r="F121" s="24" t="str">
        <f>F12</f>
        <v>Luby</v>
      </c>
      <c r="G121" s="35"/>
      <c r="H121" s="35"/>
      <c r="I121" s="29" t="s">
        <v>22</v>
      </c>
      <c r="J121" s="66" t="str">
        <f>IF(J12="","",J12)</f>
        <v>28. 12. 2022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5"/>
      <c r="E123" s="35"/>
      <c r="F123" s="24" t="str">
        <f>E15</f>
        <v>Město Luby</v>
      </c>
      <c r="G123" s="35"/>
      <c r="H123" s="35"/>
      <c r="I123" s="29" t="s">
        <v>30</v>
      </c>
      <c r="J123" s="33" t="str">
        <f>E21</f>
        <v>Nováček J.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5"/>
      <c r="E124" s="35"/>
      <c r="F124" s="24" t="str">
        <f>IF(E18="","",E18)</f>
        <v>Vyplň údaj</v>
      </c>
      <c r="G124" s="35"/>
      <c r="H124" s="35"/>
      <c r="I124" s="29" t="s">
        <v>33</v>
      </c>
      <c r="J124" s="33" t="str">
        <f>E24</f>
        <v>Milan Hájek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45"/>
      <c r="B126" s="146"/>
      <c r="C126" s="147" t="s">
        <v>130</v>
      </c>
      <c r="D126" s="148" t="s">
        <v>61</v>
      </c>
      <c r="E126" s="148" t="s">
        <v>57</v>
      </c>
      <c r="F126" s="148" t="s">
        <v>58</v>
      </c>
      <c r="G126" s="148" t="s">
        <v>131</v>
      </c>
      <c r="H126" s="148" t="s">
        <v>132</v>
      </c>
      <c r="I126" s="148" t="s">
        <v>133</v>
      </c>
      <c r="J126" s="148" t="s">
        <v>122</v>
      </c>
      <c r="K126" s="149" t="s">
        <v>134</v>
      </c>
      <c r="L126" s="150"/>
      <c r="M126" s="83" t="s">
        <v>1</v>
      </c>
      <c r="N126" s="84" t="s">
        <v>40</v>
      </c>
      <c r="O126" s="84" t="s">
        <v>135</v>
      </c>
      <c r="P126" s="84" t="s">
        <v>136</v>
      </c>
      <c r="Q126" s="84" t="s">
        <v>137</v>
      </c>
      <c r="R126" s="84" t="s">
        <v>138</v>
      </c>
      <c r="S126" s="84" t="s">
        <v>139</v>
      </c>
      <c r="T126" s="85" t="s">
        <v>140</v>
      </c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5"/>
      <c r="B127" s="36"/>
      <c r="C127" s="90" t="s">
        <v>141</v>
      </c>
      <c r="D127" s="35"/>
      <c r="E127" s="35"/>
      <c r="F127" s="35"/>
      <c r="G127" s="35"/>
      <c r="H127" s="35"/>
      <c r="I127" s="35"/>
      <c r="J127" s="151">
        <f>BK127</f>
        <v>0</v>
      </c>
      <c r="K127" s="35"/>
      <c r="L127" s="36"/>
      <c r="M127" s="86"/>
      <c r="N127" s="70"/>
      <c r="O127" s="87"/>
      <c r="P127" s="152">
        <f>P128+P209</f>
        <v>0</v>
      </c>
      <c r="Q127" s="87"/>
      <c r="R127" s="152">
        <f>R128+R209</f>
        <v>7.5356213500000013</v>
      </c>
      <c r="S127" s="87"/>
      <c r="T127" s="153">
        <f>T128+T209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75</v>
      </c>
      <c r="AU127" s="16" t="s">
        <v>124</v>
      </c>
      <c r="BK127" s="154">
        <f>BK128+BK209</f>
        <v>0</v>
      </c>
    </row>
    <row r="128" s="12" customFormat="1" ht="25.92" customHeight="1">
      <c r="A128" s="12"/>
      <c r="B128" s="155"/>
      <c r="C128" s="12"/>
      <c r="D128" s="156" t="s">
        <v>75</v>
      </c>
      <c r="E128" s="157" t="s">
        <v>183</v>
      </c>
      <c r="F128" s="157" t="s">
        <v>184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P129+P174+P185+P188+P191+P197+P207</f>
        <v>0</v>
      </c>
      <c r="Q128" s="161"/>
      <c r="R128" s="162">
        <f>R129+R174+R185+R188+R191+R197+R207</f>
        <v>7.1854976500000012</v>
      </c>
      <c r="S128" s="161"/>
      <c r="T128" s="163">
        <f>T129+T174+T185+T188+T191+T197+T207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84</v>
      </c>
      <c r="AT128" s="164" t="s">
        <v>75</v>
      </c>
      <c r="AU128" s="164" t="s">
        <v>76</v>
      </c>
      <c r="AY128" s="156" t="s">
        <v>145</v>
      </c>
      <c r="BK128" s="165">
        <f>BK129+BK174+BK185+BK188+BK191+BK197+BK207</f>
        <v>0</v>
      </c>
    </row>
    <row r="129" s="12" customFormat="1" ht="22.8" customHeight="1">
      <c r="A129" s="12"/>
      <c r="B129" s="155"/>
      <c r="C129" s="12"/>
      <c r="D129" s="156" t="s">
        <v>75</v>
      </c>
      <c r="E129" s="180" t="s">
        <v>84</v>
      </c>
      <c r="F129" s="180" t="s">
        <v>968</v>
      </c>
      <c r="G129" s="12"/>
      <c r="H129" s="12"/>
      <c r="I129" s="158"/>
      <c r="J129" s="181">
        <f>BK129</f>
        <v>0</v>
      </c>
      <c r="K129" s="12"/>
      <c r="L129" s="155"/>
      <c r="M129" s="160"/>
      <c r="N129" s="161"/>
      <c r="O129" s="161"/>
      <c r="P129" s="162">
        <f>SUM(P130:P173)</f>
        <v>0</v>
      </c>
      <c r="Q129" s="161"/>
      <c r="R129" s="162">
        <f>SUM(R130:R173)</f>
        <v>0.16180200000000003</v>
      </c>
      <c r="S129" s="161"/>
      <c r="T129" s="163">
        <f>SUM(T130:T173)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84</v>
      </c>
      <c r="AT129" s="164" t="s">
        <v>75</v>
      </c>
      <c r="AU129" s="164" t="s">
        <v>84</v>
      </c>
      <c r="AY129" s="156" t="s">
        <v>145</v>
      </c>
      <c r="BK129" s="165">
        <f>SUM(BK130:BK173)</f>
        <v>0</v>
      </c>
    </row>
    <row r="130" s="2" customFormat="1" ht="33" customHeight="1">
      <c r="A130" s="35"/>
      <c r="B130" s="166"/>
      <c r="C130" s="167" t="s">
        <v>84</v>
      </c>
      <c r="D130" s="207" t="s">
        <v>146</v>
      </c>
      <c r="E130" s="168" t="s">
        <v>969</v>
      </c>
      <c r="F130" s="169" t="s">
        <v>970</v>
      </c>
      <c r="G130" s="170" t="s">
        <v>399</v>
      </c>
      <c r="H130" s="171">
        <v>81.156999999999996</v>
      </c>
      <c r="I130" s="172"/>
      <c r="J130" s="173">
        <f>ROUND(I130*H130,2)</f>
        <v>0</v>
      </c>
      <c r="K130" s="169" t="s">
        <v>166</v>
      </c>
      <c r="L130" s="36"/>
      <c r="M130" s="174" t="s">
        <v>1</v>
      </c>
      <c r="N130" s="175" t="s">
        <v>41</v>
      </c>
      <c r="O130" s="74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8" t="s">
        <v>144</v>
      </c>
      <c r="AT130" s="178" t="s">
        <v>146</v>
      </c>
      <c r="AU130" s="178" t="s">
        <v>86</v>
      </c>
      <c r="AY130" s="16" t="s">
        <v>145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6" t="s">
        <v>84</v>
      </c>
      <c r="BK130" s="179">
        <f>ROUND(I130*H130,2)</f>
        <v>0</v>
      </c>
      <c r="BL130" s="16" t="s">
        <v>144</v>
      </c>
      <c r="BM130" s="178" t="s">
        <v>971</v>
      </c>
    </row>
    <row r="131" s="13" customFormat="1">
      <c r="A131" s="13"/>
      <c r="B131" s="187"/>
      <c r="C131" s="13"/>
      <c r="D131" s="188" t="s">
        <v>197</v>
      </c>
      <c r="E131" s="189" t="s">
        <v>1</v>
      </c>
      <c r="F131" s="190" t="s">
        <v>972</v>
      </c>
      <c r="G131" s="13"/>
      <c r="H131" s="191">
        <v>36.320999999999998</v>
      </c>
      <c r="I131" s="192"/>
      <c r="J131" s="13"/>
      <c r="K131" s="13"/>
      <c r="L131" s="187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9" t="s">
        <v>197</v>
      </c>
      <c r="AU131" s="189" t="s">
        <v>86</v>
      </c>
      <c r="AV131" s="13" t="s">
        <v>86</v>
      </c>
      <c r="AW131" s="13" t="s">
        <v>32</v>
      </c>
      <c r="AX131" s="13" t="s">
        <v>76</v>
      </c>
      <c r="AY131" s="189" t="s">
        <v>145</v>
      </c>
    </row>
    <row r="132" s="13" customFormat="1">
      <c r="A132" s="13"/>
      <c r="B132" s="187"/>
      <c r="C132" s="13"/>
      <c r="D132" s="188" t="s">
        <v>197</v>
      </c>
      <c r="E132" s="189" t="s">
        <v>1</v>
      </c>
      <c r="F132" s="190" t="s">
        <v>973</v>
      </c>
      <c r="G132" s="13"/>
      <c r="H132" s="191">
        <v>14.456</v>
      </c>
      <c r="I132" s="192"/>
      <c r="J132" s="13"/>
      <c r="K132" s="13"/>
      <c r="L132" s="187"/>
      <c r="M132" s="193"/>
      <c r="N132" s="194"/>
      <c r="O132" s="194"/>
      <c r="P132" s="194"/>
      <c r="Q132" s="194"/>
      <c r="R132" s="194"/>
      <c r="S132" s="194"/>
      <c r="T132" s="19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9" t="s">
        <v>197</v>
      </c>
      <c r="AU132" s="189" t="s">
        <v>86</v>
      </c>
      <c r="AV132" s="13" t="s">
        <v>86</v>
      </c>
      <c r="AW132" s="13" t="s">
        <v>32</v>
      </c>
      <c r="AX132" s="13" t="s">
        <v>76</v>
      </c>
      <c r="AY132" s="189" t="s">
        <v>145</v>
      </c>
    </row>
    <row r="133" s="13" customFormat="1">
      <c r="A133" s="13"/>
      <c r="B133" s="187"/>
      <c r="C133" s="13"/>
      <c r="D133" s="188" t="s">
        <v>197</v>
      </c>
      <c r="E133" s="189" t="s">
        <v>1</v>
      </c>
      <c r="F133" s="190" t="s">
        <v>974</v>
      </c>
      <c r="G133" s="13"/>
      <c r="H133" s="191">
        <v>30.379999999999999</v>
      </c>
      <c r="I133" s="192"/>
      <c r="J133" s="13"/>
      <c r="K133" s="13"/>
      <c r="L133" s="187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9" t="s">
        <v>197</v>
      </c>
      <c r="AU133" s="189" t="s">
        <v>86</v>
      </c>
      <c r="AV133" s="13" t="s">
        <v>86</v>
      </c>
      <c r="AW133" s="13" t="s">
        <v>32</v>
      </c>
      <c r="AX133" s="13" t="s">
        <v>76</v>
      </c>
      <c r="AY133" s="189" t="s">
        <v>145</v>
      </c>
    </row>
    <row r="134" s="2" customFormat="1" ht="33" customHeight="1">
      <c r="A134" s="35"/>
      <c r="B134" s="166"/>
      <c r="C134" s="167" t="s">
        <v>86</v>
      </c>
      <c r="D134" s="208" t="s">
        <v>146</v>
      </c>
      <c r="E134" s="168" t="s">
        <v>975</v>
      </c>
      <c r="F134" s="169" t="s">
        <v>976</v>
      </c>
      <c r="G134" s="170" t="s">
        <v>399</v>
      </c>
      <c r="H134" s="171">
        <v>26.399999999999999</v>
      </c>
      <c r="I134" s="172"/>
      <c r="J134" s="173">
        <f>ROUND(I134*H134,2)</f>
        <v>0</v>
      </c>
      <c r="K134" s="169" t="s">
        <v>166</v>
      </c>
      <c r="L134" s="36"/>
      <c r="M134" s="174" t="s">
        <v>1</v>
      </c>
      <c r="N134" s="175" t="s">
        <v>41</v>
      </c>
      <c r="O134" s="74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8" t="s">
        <v>144</v>
      </c>
      <c r="AT134" s="178" t="s">
        <v>146</v>
      </c>
      <c r="AU134" s="178" t="s">
        <v>86</v>
      </c>
      <c r="AY134" s="16" t="s">
        <v>145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6" t="s">
        <v>84</v>
      </c>
      <c r="BK134" s="179">
        <f>ROUND(I134*H134,2)</f>
        <v>0</v>
      </c>
      <c r="BL134" s="16" t="s">
        <v>144</v>
      </c>
      <c r="BM134" s="178" t="s">
        <v>977</v>
      </c>
    </row>
    <row r="135" s="13" customFormat="1">
      <c r="A135" s="13"/>
      <c r="B135" s="187"/>
      <c r="C135" s="13"/>
      <c r="D135" s="188" t="s">
        <v>197</v>
      </c>
      <c r="E135" s="189" t="s">
        <v>1</v>
      </c>
      <c r="F135" s="190" t="s">
        <v>978</v>
      </c>
      <c r="G135" s="13"/>
      <c r="H135" s="191">
        <v>26.399999999999999</v>
      </c>
      <c r="I135" s="192"/>
      <c r="J135" s="13"/>
      <c r="K135" s="13"/>
      <c r="L135" s="187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9" t="s">
        <v>197</v>
      </c>
      <c r="AU135" s="189" t="s">
        <v>86</v>
      </c>
      <c r="AV135" s="13" t="s">
        <v>86</v>
      </c>
      <c r="AW135" s="13" t="s">
        <v>32</v>
      </c>
      <c r="AX135" s="13" t="s">
        <v>76</v>
      </c>
      <c r="AY135" s="189" t="s">
        <v>145</v>
      </c>
    </row>
    <row r="136" s="2" customFormat="1" ht="33" customHeight="1">
      <c r="A136" s="35"/>
      <c r="B136" s="166"/>
      <c r="C136" s="167" t="s">
        <v>162</v>
      </c>
      <c r="D136" s="167" t="s">
        <v>146</v>
      </c>
      <c r="E136" s="168" t="s">
        <v>979</v>
      </c>
      <c r="F136" s="169" t="s">
        <v>980</v>
      </c>
      <c r="G136" s="170" t="s">
        <v>399</v>
      </c>
      <c r="H136" s="171">
        <v>6.75</v>
      </c>
      <c r="I136" s="172"/>
      <c r="J136" s="173">
        <f>ROUND(I136*H136,2)</f>
        <v>0</v>
      </c>
      <c r="K136" s="169" t="s">
        <v>166</v>
      </c>
      <c r="L136" s="36"/>
      <c r="M136" s="174" t="s">
        <v>1</v>
      </c>
      <c r="N136" s="175" t="s">
        <v>41</v>
      </c>
      <c r="O136" s="74"/>
      <c r="P136" s="176">
        <f>O136*H136</f>
        <v>0</v>
      </c>
      <c r="Q136" s="176">
        <v>0</v>
      </c>
      <c r="R136" s="176">
        <f>Q136*H136</f>
        <v>0</v>
      </c>
      <c r="S136" s="176">
        <v>0</v>
      </c>
      <c r="T136" s="17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8" t="s">
        <v>144</v>
      </c>
      <c r="AT136" s="178" t="s">
        <v>146</v>
      </c>
      <c r="AU136" s="178" t="s">
        <v>86</v>
      </c>
      <c r="AY136" s="16" t="s">
        <v>145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6" t="s">
        <v>84</v>
      </c>
      <c r="BK136" s="179">
        <f>ROUND(I136*H136,2)</f>
        <v>0</v>
      </c>
      <c r="BL136" s="16" t="s">
        <v>144</v>
      </c>
      <c r="BM136" s="178" t="s">
        <v>981</v>
      </c>
    </row>
    <row r="137" s="13" customFormat="1">
      <c r="A137" s="13"/>
      <c r="B137" s="187"/>
      <c r="C137" s="13"/>
      <c r="D137" s="188" t="s">
        <v>197</v>
      </c>
      <c r="E137" s="189" t="s">
        <v>1</v>
      </c>
      <c r="F137" s="190" t="s">
        <v>982</v>
      </c>
      <c r="G137" s="13"/>
      <c r="H137" s="191">
        <v>6.75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197</v>
      </c>
      <c r="AU137" s="189" t="s">
        <v>86</v>
      </c>
      <c r="AV137" s="13" t="s">
        <v>86</v>
      </c>
      <c r="AW137" s="13" t="s">
        <v>32</v>
      </c>
      <c r="AX137" s="13" t="s">
        <v>84</v>
      </c>
      <c r="AY137" s="189" t="s">
        <v>145</v>
      </c>
    </row>
    <row r="138" s="2" customFormat="1" ht="21.75" customHeight="1">
      <c r="A138" s="35"/>
      <c r="B138" s="166"/>
      <c r="C138" s="167" t="s">
        <v>144</v>
      </c>
      <c r="D138" s="208" t="s">
        <v>146</v>
      </c>
      <c r="E138" s="168" t="s">
        <v>983</v>
      </c>
      <c r="F138" s="169" t="s">
        <v>984</v>
      </c>
      <c r="G138" s="170" t="s">
        <v>189</v>
      </c>
      <c r="H138" s="171">
        <v>179.42500000000001</v>
      </c>
      <c r="I138" s="172"/>
      <c r="J138" s="173">
        <f>ROUND(I138*H138,2)</f>
        <v>0</v>
      </c>
      <c r="K138" s="169" t="s">
        <v>166</v>
      </c>
      <c r="L138" s="36"/>
      <c r="M138" s="174" t="s">
        <v>1</v>
      </c>
      <c r="N138" s="175" t="s">
        <v>41</v>
      </c>
      <c r="O138" s="74"/>
      <c r="P138" s="176">
        <f>O138*H138</f>
        <v>0</v>
      </c>
      <c r="Q138" s="176">
        <v>0.00084000000000000003</v>
      </c>
      <c r="R138" s="176">
        <f>Q138*H138</f>
        <v>0.15071700000000002</v>
      </c>
      <c r="S138" s="176">
        <v>0</v>
      </c>
      <c r="T138" s="17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8" t="s">
        <v>144</v>
      </c>
      <c r="AT138" s="178" t="s">
        <v>146</v>
      </c>
      <c r="AU138" s="178" t="s">
        <v>86</v>
      </c>
      <c r="AY138" s="16" t="s">
        <v>145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6" t="s">
        <v>84</v>
      </c>
      <c r="BK138" s="179">
        <f>ROUND(I138*H138,2)</f>
        <v>0</v>
      </c>
      <c r="BL138" s="16" t="s">
        <v>144</v>
      </c>
      <c r="BM138" s="178" t="s">
        <v>985</v>
      </c>
    </row>
    <row r="139" s="13" customFormat="1">
      <c r="A139" s="13"/>
      <c r="B139" s="187"/>
      <c r="C139" s="13"/>
      <c r="D139" s="188" t="s">
        <v>197</v>
      </c>
      <c r="E139" s="189" t="s">
        <v>1</v>
      </c>
      <c r="F139" s="190" t="s">
        <v>986</v>
      </c>
      <c r="G139" s="13"/>
      <c r="H139" s="191">
        <v>66</v>
      </c>
      <c r="I139" s="192"/>
      <c r="J139" s="13"/>
      <c r="K139" s="13"/>
      <c r="L139" s="187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197</v>
      </c>
      <c r="AU139" s="189" t="s">
        <v>86</v>
      </c>
      <c r="AV139" s="13" t="s">
        <v>86</v>
      </c>
      <c r="AW139" s="13" t="s">
        <v>32</v>
      </c>
      <c r="AX139" s="13" t="s">
        <v>76</v>
      </c>
      <c r="AY139" s="189" t="s">
        <v>145</v>
      </c>
    </row>
    <row r="140" s="13" customFormat="1">
      <c r="A140" s="13"/>
      <c r="B140" s="187"/>
      <c r="C140" s="13"/>
      <c r="D140" s="188" t="s">
        <v>197</v>
      </c>
      <c r="E140" s="189" t="s">
        <v>1</v>
      </c>
      <c r="F140" s="190" t="s">
        <v>987</v>
      </c>
      <c r="G140" s="13"/>
      <c r="H140" s="191">
        <v>44.685000000000002</v>
      </c>
      <c r="I140" s="192"/>
      <c r="J140" s="13"/>
      <c r="K140" s="13"/>
      <c r="L140" s="187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197</v>
      </c>
      <c r="AU140" s="189" t="s">
        <v>86</v>
      </c>
      <c r="AV140" s="13" t="s">
        <v>86</v>
      </c>
      <c r="AW140" s="13" t="s">
        <v>32</v>
      </c>
      <c r="AX140" s="13" t="s">
        <v>76</v>
      </c>
      <c r="AY140" s="189" t="s">
        <v>145</v>
      </c>
    </row>
    <row r="141" s="13" customFormat="1">
      <c r="A141" s="13"/>
      <c r="B141" s="187"/>
      <c r="C141" s="13"/>
      <c r="D141" s="188" t="s">
        <v>197</v>
      </c>
      <c r="E141" s="189" t="s">
        <v>1</v>
      </c>
      <c r="F141" s="190" t="s">
        <v>988</v>
      </c>
      <c r="G141" s="13"/>
      <c r="H141" s="191">
        <v>23.170000000000002</v>
      </c>
      <c r="I141" s="192"/>
      <c r="J141" s="13"/>
      <c r="K141" s="13"/>
      <c r="L141" s="187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197</v>
      </c>
      <c r="AU141" s="189" t="s">
        <v>86</v>
      </c>
      <c r="AV141" s="13" t="s">
        <v>86</v>
      </c>
      <c r="AW141" s="13" t="s">
        <v>32</v>
      </c>
      <c r="AX141" s="13" t="s">
        <v>76</v>
      </c>
      <c r="AY141" s="189" t="s">
        <v>145</v>
      </c>
    </row>
    <row r="142" s="13" customFormat="1">
      <c r="A142" s="13"/>
      <c r="B142" s="187"/>
      <c r="C142" s="13"/>
      <c r="D142" s="188" t="s">
        <v>197</v>
      </c>
      <c r="E142" s="189" t="s">
        <v>1</v>
      </c>
      <c r="F142" s="190" t="s">
        <v>989</v>
      </c>
      <c r="G142" s="13"/>
      <c r="H142" s="191">
        <v>45.57</v>
      </c>
      <c r="I142" s="192"/>
      <c r="J142" s="13"/>
      <c r="K142" s="13"/>
      <c r="L142" s="187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9" t="s">
        <v>197</v>
      </c>
      <c r="AU142" s="189" t="s">
        <v>86</v>
      </c>
      <c r="AV142" s="13" t="s">
        <v>86</v>
      </c>
      <c r="AW142" s="13" t="s">
        <v>32</v>
      </c>
      <c r="AX142" s="13" t="s">
        <v>76</v>
      </c>
      <c r="AY142" s="189" t="s">
        <v>145</v>
      </c>
    </row>
    <row r="143" s="2" customFormat="1" ht="24.15" customHeight="1">
      <c r="A143" s="35"/>
      <c r="B143" s="166"/>
      <c r="C143" s="167" t="s">
        <v>159</v>
      </c>
      <c r="D143" s="208" t="s">
        <v>146</v>
      </c>
      <c r="E143" s="168" t="s">
        <v>990</v>
      </c>
      <c r="F143" s="169" t="s">
        <v>991</v>
      </c>
      <c r="G143" s="170" t="s">
        <v>189</v>
      </c>
      <c r="H143" s="171">
        <v>179.42500000000001</v>
      </c>
      <c r="I143" s="172"/>
      <c r="J143" s="173">
        <f>ROUND(I143*H143,2)</f>
        <v>0</v>
      </c>
      <c r="K143" s="169" t="s">
        <v>166</v>
      </c>
      <c r="L143" s="36"/>
      <c r="M143" s="174" t="s">
        <v>1</v>
      </c>
      <c r="N143" s="175" t="s">
        <v>41</v>
      </c>
      <c r="O143" s="74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78" t="s">
        <v>144</v>
      </c>
      <c r="AT143" s="178" t="s">
        <v>146</v>
      </c>
      <c r="AU143" s="178" t="s">
        <v>86</v>
      </c>
      <c r="AY143" s="16" t="s">
        <v>145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6" t="s">
        <v>84</v>
      </c>
      <c r="BK143" s="179">
        <f>ROUND(I143*H143,2)</f>
        <v>0</v>
      </c>
      <c r="BL143" s="16" t="s">
        <v>144</v>
      </c>
      <c r="BM143" s="178" t="s">
        <v>992</v>
      </c>
    </row>
    <row r="144" s="2" customFormat="1" ht="21.75" customHeight="1">
      <c r="A144" s="35"/>
      <c r="B144" s="166"/>
      <c r="C144" s="167" t="s">
        <v>185</v>
      </c>
      <c r="D144" s="167" t="s">
        <v>146</v>
      </c>
      <c r="E144" s="168" t="s">
        <v>993</v>
      </c>
      <c r="F144" s="169" t="s">
        <v>994</v>
      </c>
      <c r="G144" s="170" t="s">
        <v>189</v>
      </c>
      <c r="H144" s="171">
        <v>11.4</v>
      </c>
      <c r="I144" s="172"/>
      <c r="J144" s="173">
        <f>ROUND(I144*H144,2)</f>
        <v>0</v>
      </c>
      <c r="K144" s="169" t="s">
        <v>166</v>
      </c>
      <c r="L144" s="36"/>
      <c r="M144" s="174" t="s">
        <v>1</v>
      </c>
      <c r="N144" s="175" t="s">
        <v>41</v>
      </c>
      <c r="O144" s="74"/>
      <c r="P144" s="176">
        <f>O144*H144</f>
        <v>0</v>
      </c>
      <c r="Q144" s="176">
        <v>0.00069999999999999999</v>
      </c>
      <c r="R144" s="176">
        <f>Q144*H144</f>
        <v>0.007980000000000001</v>
      </c>
      <c r="S144" s="176">
        <v>0</v>
      </c>
      <c r="T144" s="17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8" t="s">
        <v>144</v>
      </c>
      <c r="AT144" s="178" t="s">
        <v>146</v>
      </c>
      <c r="AU144" s="178" t="s">
        <v>86</v>
      </c>
      <c r="AY144" s="16" t="s">
        <v>145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6" t="s">
        <v>84</v>
      </c>
      <c r="BK144" s="179">
        <f>ROUND(I144*H144,2)</f>
        <v>0</v>
      </c>
      <c r="BL144" s="16" t="s">
        <v>144</v>
      </c>
      <c r="BM144" s="178" t="s">
        <v>995</v>
      </c>
    </row>
    <row r="145" s="13" customFormat="1">
      <c r="A145" s="13"/>
      <c r="B145" s="187"/>
      <c r="C145" s="13"/>
      <c r="D145" s="188" t="s">
        <v>197</v>
      </c>
      <c r="E145" s="189" t="s">
        <v>1</v>
      </c>
      <c r="F145" s="190" t="s">
        <v>996</v>
      </c>
      <c r="G145" s="13"/>
      <c r="H145" s="191">
        <v>11.4</v>
      </c>
      <c r="I145" s="192"/>
      <c r="J145" s="13"/>
      <c r="K145" s="13"/>
      <c r="L145" s="187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197</v>
      </c>
      <c r="AU145" s="189" t="s">
        <v>86</v>
      </c>
      <c r="AV145" s="13" t="s">
        <v>86</v>
      </c>
      <c r="AW145" s="13" t="s">
        <v>32</v>
      </c>
      <c r="AX145" s="13" t="s">
        <v>84</v>
      </c>
      <c r="AY145" s="189" t="s">
        <v>145</v>
      </c>
    </row>
    <row r="146" s="2" customFormat="1" ht="16.5" customHeight="1">
      <c r="A146" s="35"/>
      <c r="B146" s="166"/>
      <c r="C146" s="167" t="s">
        <v>218</v>
      </c>
      <c r="D146" s="167" t="s">
        <v>146</v>
      </c>
      <c r="E146" s="168" t="s">
        <v>997</v>
      </c>
      <c r="F146" s="169" t="s">
        <v>998</v>
      </c>
      <c r="G146" s="170" t="s">
        <v>189</v>
      </c>
      <c r="H146" s="171">
        <v>11.4</v>
      </c>
      <c r="I146" s="172"/>
      <c r="J146" s="173">
        <f>ROUND(I146*H146,2)</f>
        <v>0</v>
      </c>
      <c r="K146" s="169" t="s">
        <v>166</v>
      </c>
      <c r="L146" s="36"/>
      <c r="M146" s="174" t="s">
        <v>1</v>
      </c>
      <c r="N146" s="175" t="s">
        <v>41</v>
      </c>
      <c r="O146" s="74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8" t="s">
        <v>144</v>
      </c>
      <c r="AT146" s="178" t="s">
        <v>146</v>
      </c>
      <c r="AU146" s="178" t="s">
        <v>86</v>
      </c>
      <c r="AY146" s="16" t="s">
        <v>145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6" t="s">
        <v>84</v>
      </c>
      <c r="BK146" s="179">
        <f>ROUND(I146*H146,2)</f>
        <v>0</v>
      </c>
      <c r="BL146" s="16" t="s">
        <v>144</v>
      </c>
      <c r="BM146" s="178" t="s">
        <v>999</v>
      </c>
    </row>
    <row r="147" s="2" customFormat="1" ht="21.75" customHeight="1">
      <c r="A147" s="35"/>
      <c r="B147" s="166"/>
      <c r="C147" s="167" t="s">
        <v>222</v>
      </c>
      <c r="D147" s="167" t="s">
        <v>146</v>
      </c>
      <c r="E147" s="168" t="s">
        <v>1000</v>
      </c>
      <c r="F147" s="169" t="s">
        <v>1001</v>
      </c>
      <c r="G147" s="170" t="s">
        <v>399</v>
      </c>
      <c r="H147" s="171">
        <v>6.75</v>
      </c>
      <c r="I147" s="172"/>
      <c r="J147" s="173">
        <f>ROUND(I147*H147,2)</f>
        <v>0</v>
      </c>
      <c r="K147" s="169" t="s">
        <v>166</v>
      </c>
      <c r="L147" s="36"/>
      <c r="M147" s="174" t="s">
        <v>1</v>
      </c>
      <c r="N147" s="175" t="s">
        <v>41</v>
      </c>
      <c r="O147" s="74"/>
      <c r="P147" s="176">
        <f>O147*H147</f>
        <v>0</v>
      </c>
      <c r="Q147" s="176">
        <v>0.00046000000000000001</v>
      </c>
      <c r="R147" s="176">
        <f>Q147*H147</f>
        <v>0.0031050000000000001</v>
      </c>
      <c r="S147" s="176">
        <v>0</v>
      </c>
      <c r="T147" s="17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8" t="s">
        <v>144</v>
      </c>
      <c r="AT147" s="178" t="s">
        <v>146</v>
      </c>
      <c r="AU147" s="178" t="s">
        <v>86</v>
      </c>
      <c r="AY147" s="16" t="s">
        <v>145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6" t="s">
        <v>84</v>
      </c>
      <c r="BK147" s="179">
        <f>ROUND(I147*H147,2)</f>
        <v>0</v>
      </c>
      <c r="BL147" s="16" t="s">
        <v>144</v>
      </c>
      <c r="BM147" s="178" t="s">
        <v>1002</v>
      </c>
    </row>
    <row r="148" s="13" customFormat="1">
      <c r="A148" s="13"/>
      <c r="B148" s="187"/>
      <c r="C148" s="13"/>
      <c r="D148" s="188" t="s">
        <v>197</v>
      </c>
      <c r="E148" s="189" t="s">
        <v>1</v>
      </c>
      <c r="F148" s="190" t="s">
        <v>982</v>
      </c>
      <c r="G148" s="13"/>
      <c r="H148" s="191">
        <v>6.75</v>
      </c>
      <c r="I148" s="192"/>
      <c r="J148" s="13"/>
      <c r="K148" s="13"/>
      <c r="L148" s="187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9" t="s">
        <v>197</v>
      </c>
      <c r="AU148" s="189" t="s">
        <v>86</v>
      </c>
      <c r="AV148" s="13" t="s">
        <v>86</v>
      </c>
      <c r="AW148" s="13" t="s">
        <v>32</v>
      </c>
      <c r="AX148" s="13" t="s">
        <v>84</v>
      </c>
      <c r="AY148" s="189" t="s">
        <v>145</v>
      </c>
    </row>
    <row r="149" s="2" customFormat="1" ht="24.15" customHeight="1">
      <c r="A149" s="35"/>
      <c r="B149" s="166"/>
      <c r="C149" s="167" t="s">
        <v>213</v>
      </c>
      <c r="D149" s="167" t="s">
        <v>146</v>
      </c>
      <c r="E149" s="168" t="s">
        <v>1003</v>
      </c>
      <c r="F149" s="169" t="s">
        <v>1004</v>
      </c>
      <c r="G149" s="170" t="s">
        <v>399</v>
      </c>
      <c r="H149" s="171">
        <v>6.75</v>
      </c>
      <c r="I149" s="172"/>
      <c r="J149" s="173">
        <f>ROUND(I149*H149,2)</f>
        <v>0</v>
      </c>
      <c r="K149" s="169" t="s">
        <v>166</v>
      </c>
      <c r="L149" s="36"/>
      <c r="M149" s="174" t="s">
        <v>1</v>
      </c>
      <c r="N149" s="175" t="s">
        <v>41</v>
      </c>
      <c r="O149" s="74"/>
      <c r="P149" s="176">
        <f>O149*H149</f>
        <v>0</v>
      </c>
      <c r="Q149" s="176">
        <v>0</v>
      </c>
      <c r="R149" s="176">
        <f>Q149*H149</f>
        <v>0</v>
      </c>
      <c r="S149" s="176">
        <v>0</v>
      </c>
      <c r="T149" s="17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8" t="s">
        <v>144</v>
      </c>
      <c r="AT149" s="178" t="s">
        <v>146</v>
      </c>
      <c r="AU149" s="178" t="s">
        <v>86</v>
      </c>
      <c r="AY149" s="16" t="s">
        <v>145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6" t="s">
        <v>84</v>
      </c>
      <c r="BK149" s="179">
        <f>ROUND(I149*H149,2)</f>
        <v>0</v>
      </c>
      <c r="BL149" s="16" t="s">
        <v>144</v>
      </c>
      <c r="BM149" s="178" t="s">
        <v>1005</v>
      </c>
    </row>
    <row r="150" s="2" customFormat="1" ht="37.8" customHeight="1">
      <c r="A150" s="35"/>
      <c r="B150" s="166"/>
      <c r="C150" s="167" t="s">
        <v>87</v>
      </c>
      <c r="D150" s="207" t="s">
        <v>146</v>
      </c>
      <c r="E150" s="168" t="s">
        <v>1006</v>
      </c>
      <c r="F150" s="169" t="s">
        <v>1007</v>
      </c>
      <c r="G150" s="170" t="s">
        <v>399</v>
      </c>
      <c r="H150" s="171">
        <v>114.307</v>
      </c>
      <c r="I150" s="172"/>
      <c r="J150" s="173">
        <f>ROUND(I150*H150,2)</f>
        <v>0</v>
      </c>
      <c r="K150" s="169" t="s">
        <v>166</v>
      </c>
      <c r="L150" s="36"/>
      <c r="M150" s="174" t="s">
        <v>1</v>
      </c>
      <c r="N150" s="175" t="s">
        <v>41</v>
      </c>
      <c r="O150" s="74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8" t="s">
        <v>144</v>
      </c>
      <c r="AT150" s="178" t="s">
        <v>146</v>
      </c>
      <c r="AU150" s="178" t="s">
        <v>86</v>
      </c>
      <c r="AY150" s="16" t="s">
        <v>145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6" t="s">
        <v>84</v>
      </c>
      <c r="BK150" s="179">
        <f>ROUND(I150*H150,2)</f>
        <v>0</v>
      </c>
      <c r="BL150" s="16" t="s">
        <v>144</v>
      </c>
      <c r="BM150" s="178" t="s">
        <v>1008</v>
      </c>
    </row>
    <row r="151" s="13" customFormat="1">
      <c r="A151" s="13"/>
      <c r="B151" s="187"/>
      <c r="C151" s="13"/>
      <c r="D151" s="188" t="s">
        <v>197</v>
      </c>
      <c r="E151" s="189" t="s">
        <v>1</v>
      </c>
      <c r="F151" s="190" t="s">
        <v>1009</v>
      </c>
      <c r="G151" s="13"/>
      <c r="H151" s="191">
        <v>114.307</v>
      </c>
      <c r="I151" s="192"/>
      <c r="J151" s="13"/>
      <c r="K151" s="13"/>
      <c r="L151" s="187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9" t="s">
        <v>197</v>
      </c>
      <c r="AU151" s="189" t="s">
        <v>86</v>
      </c>
      <c r="AV151" s="13" t="s">
        <v>86</v>
      </c>
      <c r="AW151" s="13" t="s">
        <v>32</v>
      </c>
      <c r="AX151" s="13" t="s">
        <v>84</v>
      </c>
      <c r="AY151" s="189" t="s">
        <v>145</v>
      </c>
    </row>
    <row r="152" s="2" customFormat="1" ht="37.8" customHeight="1">
      <c r="A152" s="35"/>
      <c r="B152" s="166"/>
      <c r="C152" s="167" t="s">
        <v>235</v>
      </c>
      <c r="D152" s="207" t="s">
        <v>146</v>
      </c>
      <c r="E152" s="168" t="s">
        <v>1010</v>
      </c>
      <c r="F152" s="169" t="s">
        <v>1011</v>
      </c>
      <c r="G152" s="170" t="s">
        <v>399</v>
      </c>
      <c r="H152" s="171">
        <v>114.307</v>
      </c>
      <c r="I152" s="172"/>
      <c r="J152" s="173">
        <f>ROUND(I152*H152,2)</f>
        <v>0</v>
      </c>
      <c r="K152" s="169" t="s">
        <v>166</v>
      </c>
      <c r="L152" s="36"/>
      <c r="M152" s="174" t="s">
        <v>1</v>
      </c>
      <c r="N152" s="175" t="s">
        <v>41</v>
      </c>
      <c r="O152" s="74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8" t="s">
        <v>144</v>
      </c>
      <c r="AT152" s="178" t="s">
        <v>146</v>
      </c>
      <c r="AU152" s="178" t="s">
        <v>86</v>
      </c>
      <c r="AY152" s="16" t="s">
        <v>145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6" t="s">
        <v>84</v>
      </c>
      <c r="BK152" s="179">
        <f>ROUND(I152*H152,2)</f>
        <v>0</v>
      </c>
      <c r="BL152" s="16" t="s">
        <v>144</v>
      </c>
      <c r="BM152" s="178" t="s">
        <v>1012</v>
      </c>
    </row>
    <row r="153" s="2" customFormat="1" ht="33" customHeight="1">
      <c r="A153" s="35"/>
      <c r="B153" s="166"/>
      <c r="C153" s="167" t="s">
        <v>240</v>
      </c>
      <c r="D153" s="207" t="s">
        <v>146</v>
      </c>
      <c r="E153" s="168" t="s">
        <v>1013</v>
      </c>
      <c r="F153" s="169" t="s">
        <v>1014</v>
      </c>
      <c r="G153" s="170" t="s">
        <v>238</v>
      </c>
      <c r="H153" s="171">
        <v>228.614</v>
      </c>
      <c r="I153" s="172"/>
      <c r="J153" s="173">
        <f>ROUND(I153*H153,2)</f>
        <v>0</v>
      </c>
      <c r="K153" s="169" t="s">
        <v>166</v>
      </c>
      <c r="L153" s="36"/>
      <c r="M153" s="174" t="s">
        <v>1</v>
      </c>
      <c r="N153" s="175" t="s">
        <v>41</v>
      </c>
      <c r="O153" s="74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78" t="s">
        <v>144</v>
      </c>
      <c r="AT153" s="178" t="s">
        <v>146</v>
      </c>
      <c r="AU153" s="178" t="s">
        <v>86</v>
      </c>
      <c r="AY153" s="16" t="s">
        <v>145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6" t="s">
        <v>84</v>
      </c>
      <c r="BK153" s="179">
        <f>ROUND(I153*H153,2)</f>
        <v>0</v>
      </c>
      <c r="BL153" s="16" t="s">
        <v>144</v>
      </c>
      <c r="BM153" s="178" t="s">
        <v>1015</v>
      </c>
    </row>
    <row r="154" s="13" customFormat="1">
      <c r="A154" s="13"/>
      <c r="B154" s="187"/>
      <c r="C154" s="13"/>
      <c r="D154" s="188" t="s">
        <v>197</v>
      </c>
      <c r="E154" s="13"/>
      <c r="F154" s="190" t="s">
        <v>1016</v>
      </c>
      <c r="G154" s="13"/>
      <c r="H154" s="191">
        <v>228.614</v>
      </c>
      <c r="I154" s="192"/>
      <c r="J154" s="13"/>
      <c r="K154" s="13"/>
      <c r="L154" s="187"/>
      <c r="M154" s="193"/>
      <c r="N154" s="194"/>
      <c r="O154" s="194"/>
      <c r="P154" s="194"/>
      <c r="Q154" s="194"/>
      <c r="R154" s="194"/>
      <c r="S154" s="194"/>
      <c r="T154" s="19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9" t="s">
        <v>197</v>
      </c>
      <c r="AU154" s="189" t="s">
        <v>86</v>
      </c>
      <c r="AV154" s="13" t="s">
        <v>86</v>
      </c>
      <c r="AW154" s="13" t="s">
        <v>3</v>
      </c>
      <c r="AX154" s="13" t="s">
        <v>84</v>
      </c>
      <c r="AY154" s="189" t="s">
        <v>145</v>
      </c>
    </row>
    <row r="155" s="2" customFormat="1" ht="16.5" customHeight="1">
      <c r="A155" s="35"/>
      <c r="B155" s="166"/>
      <c r="C155" s="167" t="s">
        <v>244</v>
      </c>
      <c r="D155" s="207" t="s">
        <v>146</v>
      </c>
      <c r="E155" s="168" t="s">
        <v>1017</v>
      </c>
      <c r="F155" s="169" t="s">
        <v>1018</v>
      </c>
      <c r="G155" s="170" t="s">
        <v>399</v>
      </c>
      <c r="H155" s="171">
        <v>114.307</v>
      </c>
      <c r="I155" s="172"/>
      <c r="J155" s="173">
        <f>ROUND(I155*H155,2)</f>
        <v>0</v>
      </c>
      <c r="K155" s="169" t="s">
        <v>166</v>
      </c>
      <c r="L155" s="36"/>
      <c r="M155" s="174" t="s">
        <v>1</v>
      </c>
      <c r="N155" s="175" t="s">
        <v>41</v>
      </c>
      <c r="O155" s="74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8" t="s">
        <v>144</v>
      </c>
      <c r="AT155" s="178" t="s">
        <v>146</v>
      </c>
      <c r="AU155" s="178" t="s">
        <v>86</v>
      </c>
      <c r="AY155" s="16" t="s">
        <v>145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6" t="s">
        <v>84</v>
      </c>
      <c r="BK155" s="179">
        <f>ROUND(I155*H155,2)</f>
        <v>0</v>
      </c>
      <c r="BL155" s="16" t="s">
        <v>144</v>
      </c>
      <c r="BM155" s="178" t="s">
        <v>1019</v>
      </c>
    </row>
    <row r="156" s="2" customFormat="1" ht="24.15" customHeight="1">
      <c r="A156" s="35"/>
      <c r="B156" s="166"/>
      <c r="C156" s="167" t="s">
        <v>249</v>
      </c>
      <c r="D156" s="208" t="s">
        <v>146</v>
      </c>
      <c r="E156" s="168" t="s">
        <v>1020</v>
      </c>
      <c r="F156" s="169" t="s">
        <v>1021</v>
      </c>
      <c r="G156" s="170" t="s">
        <v>399</v>
      </c>
      <c r="H156" s="171">
        <v>23.949999999999999</v>
      </c>
      <c r="I156" s="172"/>
      <c r="J156" s="173">
        <f>ROUND(I156*H156,2)</f>
        <v>0</v>
      </c>
      <c r="K156" s="169" t="s">
        <v>166</v>
      </c>
      <c r="L156" s="36"/>
      <c r="M156" s="174" t="s">
        <v>1</v>
      </c>
      <c r="N156" s="175" t="s">
        <v>41</v>
      </c>
      <c r="O156" s="74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8" t="s">
        <v>144</v>
      </c>
      <c r="AT156" s="178" t="s">
        <v>146</v>
      </c>
      <c r="AU156" s="178" t="s">
        <v>86</v>
      </c>
      <c r="AY156" s="16" t="s">
        <v>145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6" t="s">
        <v>84</v>
      </c>
      <c r="BK156" s="179">
        <f>ROUND(I156*H156,2)</f>
        <v>0</v>
      </c>
      <c r="BL156" s="16" t="s">
        <v>144</v>
      </c>
      <c r="BM156" s="178" t="s">
        <v>1022</v>
      </c>
    </row>
    <row r="157" s="13" customFormat="1">
      <c r="A157" s="13"/>
      <c r="B157" s="187"/>
      <c r="C157" s="13"/>
      <c r="D157" s="188" t="s">
        <v>197</v>
      </c>
      <c r="E157" s="189" t="s">
        <v>1</v>
      </c>
      <c r="F157" s="190" t="s">
        <v>1023</v>
      </c>
      <c r="G157" s="13"/>
      <c r="H157" s="191">
        <v>19.359999999999999</v>
      </c>
      <c r="I157" s="192"/>
      <c r="J157" s="13"/>
      <c r="K157" s="13"/>
      <c r="L157" s="187"/>
      <c r="M157" s="193"/>
      <c r="N157" s="194"/>
      <c r="O157" s="194"/>
      <c r="P157" s="194"/>
      <c r="Q157" s="194"/>
      <c r="R157" s="194"/>
      <c r="S157" s="194"/>
      <c r="T157" s="19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9" t="s">
        <v>197</v>
      </c>
      <c r="AU157" s="189" t="s">
        <v>86</v>
      </c>
      <c r="AV157" s="13" t="s">
        <v>86</v>
      </c>
      <c r="AW157" s="13" t="s">
        <v>32</v>
      </c>
      <c r="AX157" s="13" t="s">
        <v>76</v>
      </c>
      <c r="AY157" s="189" t="s">
        <v>145</v>
      </c>
    </row>
    <row r="158" s="13" customFormat="1">
      <c r="A158" s="13"/>
      <c r="B158" s="187"/>
      <c r="C158" s="13"/>
      <c r="D158" s="188" t="s">
        <v>197</v>
      </c>
      <c r="E158" s="189" t="s">
        <v>1</v>
      </c>
      <c r="F158" s="190" t="s">
        <v>982</v>
      </c>
      <c r="G158" s="13"/>
      <c r="H158" s="191">
        <v>6.75</v>
      </c>
      <c r="I158" s="192"/>
      <c r="J158" s="13"/>
      <c r="K158" s="13"/>
      <c r="L158" s="187"/>
      <c r="M158" s="193"/>
      <c r="N158" s="194"/>
      <c r="O158" s="194"/>
      <c r="P158" s="194"/>
      <c r="Q158" s="194"/>
      <c r="R158" s="194"/>
      <c r="S158" s="194"/>
      <c r="T158" s="19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9" t="s">
        <v>197</v>
      </c>
      <c r="AU158" s="189" t="s">
        <v>86</v>
      </c>
      <c r="AV158" s="13" t="s">
        <v>86</v>
      </c>
      <c r="AW158" s="13" t="s">
        <v>32</v>
      </c>
      <c r="AX158" s="13" t="s">
        <v>76</v>
      </c>
      <c r="AY158" s="189" t="s">
        <v>145</v>
      </c>
    </row>
    <row r="159" s="13" customFormat="1">
      <c r="A159" s="13"/>
      <c r="B159" s="187"/>
      <c r="C159" s="13"/>
      <c r="D159" s="188" t="s">
        <v>197</v>
      </c>
      <c r="E159" s="189" t="s">
        <v>1</v>
      </c>
      <c r="F159" s="190" t="s">
        <v>1024</v>
      </c>
      <c r="G159" s="13"/>
      <c r="H159" s="191">
        <v>-2.1600000000000001</v>
      </c>
      <c r="I159" s="192"/>
      <c r="J159" s="13"/>
      <c r="K159" s="13"/>
      <c r="L159" s="187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9" t="s">
        <v>197</v>
      </c>
      <c r="AU159" s="189" t="s">
        <v>86</v>
      </c>
      <c r="AV159" s="13" t="s">
        <v>86</v>
      </c>
      <c r="AW159" s="13" t="s">
        <v>32</v>
      </c>
      <c r="AX159" s="13" t="s">
        <v>76</v>
      </c>
      <c r="AY159" s="189" t="s">
        <v>145</v>
      </c>
    </row>
    <row r="160" s="2" customFormat="1" ht="16.5" customHeight="1">
      <c r="A160" s="35"/>
      <c r="B160" s="166"/>
      <c r="C160" s="196" t="s">
        <v>8</v>
      </c>
      <c r="D160" s="209" t="s">
        <v>267</v>
      </c>
      <c r="E160" s="197" t="s">
        <v>1025</v>
      </c>
      <c r="F160" s="198" t="s">
        <v>1026</v>
      </c>
      <c r="G160" s="199" t="s">
        <v>238</v>
      </c>
      <c r="H160" s="200">
        <v>45.505000000000003</v>
      </c>
      <c r="I160" s="201"/>
      <c r="J160" s="202">
        <f>ROUND(I160*H160,2)</f>
        <v>0</v>
      </c>
      <c r="K160" s="198" t="s">
        <v>166</v>
      </c>
      <c r="L160" s="203"/>
      <c r="M160" s="204" t="s">
        <v>1</v>
      </c>
      <c r="N160" s="205" t="s">
        <v>41</v>
      </c>
      <c r="O160" s="74"/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8" t="s">
        <v>222</v>
      </c>
      <c r="AT160" s="178" t="s">
        <v>267</v>
      </c>
      <c r="AU160" s="178" t="s">
        <v>86</v>
      </c>
      <c r="AY160" s="16" t="s">
        <v>145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6" t="s">
        <v>84</v>
      </c>
      <c r="BK160" s="179">
        <f>ROUND(I160*H160,2)</f>
        <v>0</v>
      </c>
      <c r="BL160" s="16" t="s">
        <v>144</v>
      </c>
      <c r="BM160" s="178" t="s">
        <v>1027</v>
      </c>
    </row>
    <row r="161" s="13" customFormat="1">
      <c r="A161" s="13"/>
      <c r="B161" s="187"/>
      <c r="C161" s="13"/>
      <c r="D161" s="188" t="s">
        <v>197</v>
      </c>
      <c r="E161" s="13"/>
      <c r="F161" s="190" t="s">
        <v>1028</v>
      </c>
      <c r="G161" s="13"/>
      <c r="H161" s="191">
        <v>45.505000000000003</v>
      </c>
      <c r="I161" s="192"/>
      <c r="J161" s="13"/>
      <c r="K161" s="13"/>
      <c r="L161" s="187"/>
      <c r="M161" s="193"/>
      <c r="N161" s="194"/>
      <c r="O161" s="194"/>
      <c r="P161" s="194"/>
      <c r="Q161" s="194"/>
      <c r="R161" s="194"/>
      <c r="S161" s="194"/>
      <c r="T161" s="19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9" t="s">
        <v>197</v>
      </c>
      <c r="AU161" s="189" t="s">
        <v>86</v>
      </c>
      <c r="AV161" s="13" t="s">
        <v>86</v>
      </c>
      <c r="AW161" s="13" t="s">
        <v>3</v>
      </c>
      <c r="AX161" s="13" t="s">
        <v>84</v>
      </c>
      <c r="AY161" s="189" t="s">
        <v>145</v>
      </c>
    </row>
    <row r="162" s="2" customFormat="1" ht="24.15" customHeight="1">
      <c r="A162" s="35"/>
      <c r="B162" s="166"/>
      <c r="C162" s="167" t="s">
        <v>262</v>
      </c>
      <c r="D162" s="207" t="s">
        <v>146</v>
      </c>
      <c r="E162" s="168" t="s">
        <v>1029</v>
      </c>
      <c r="F162" s="169" t="s">
        <v>1030</v>
      </c>
      <c r="G162" s="170" t="s">
        <v>399</v>
      </c>
      <c r="H162" s="171">
        <v>72.772000000000006</v>
      </c>
      <c r="I162" s="172"/>
      <c r="J162" s="173">
        <f>ROUND(I162*H162,2)</f>
        <v>0</v>
      </c>
      <c r="K162" s="169" t="s">
        <v>166</v>
      </c>
      <c r="L162" s="36"/>
      <c r="M162" s="174" t="s">
        <v>1</v>
      </c>
      <c r="N162" s="175" t="s">
        <v>41</v>
      </c>
      <c r="O162" s="74"/>
      <c r="P162" s="176">
        <f>O162*H162</f>
        <v>0</v>
      </c>
      <c r="Q162" s="176">
        <v>0</v>
      </c>
      <c r="R162" s="176">
        <f>Q162*H162</f>
        <v>0</v>
      </c>
      <c r="S162" s="176">
        <v>0</v>
      </c>
      <c r="T162" s="17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8" t="s">
        <v>144</v>
      </c>
      <c r="AT162" s="178" t="s">
        <v>146</v>
      </c>
      <c r="AU162" s="178" t="s">
        <v>86</v>
      </c>
      <c r="AY162" s="16" t="s">
        <v>145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6" t="s">
        <v>84</v>
      </c>
      <c r="BK162" s="179">
        <f>ROUND(I162*H162,2)</f>
        <v>0</v>
      </c>
      <c r="BL162" s="16" t="s">
        <v>144</v>
      </c>
      <c r="BM162" s="178" t="s">
        <v>1031</v>
      </c>
    </row>
    <row r="163" s="13" customFormat="1">
      <c r="A163" s="13"/>
      <c r="B163" s="187"/>
      <c r="C163" s="13"/>
      <c r="D163" s="188" t="s">
        <v>197</v>
      </c>
      <c r="E163" s="189" t="s">
        <v>1</v>
      </c>
      <c r="F163" s="190" t="s">
        <v>972</v>
      </c>
      <c r="G163" s="13"/>
      <c r="H163" s="191">
        <v>36.320999999999998</v>
      </c>
      <c r="I163" s="192"/>
      <c r="J163" s="13"/>
      <c r="K163" s="13"/>
      <c r="L163" s="187"/>
      <c r="M163" s="193"/>
      <c r="N163" s="194"/>
      <c r="O163" s="194"/>
      <c r="P163" s="194"/>
      <c r="Q163" s="194"/>
      <c r="R163" s="194"/>
      <c r="S163" s="194"/>
      <c r="T163" s="19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9" t="s">
        <v>197</v>
      </c>
      <c r="AU163" s="189" t="s">
        <v>86</v>
      </c>
      <c r="AV163" s="13" t="s">
        <v>86</v>
      </c>
      <c r="AW163" s="13" t="s">
        <v>32</v>
      </c>
      <c r="AX163" s="13" t="s">
        <v>76</v>
      </c>
      <c r="AY163" s="189" t="s">
        <v>145</v>
      </c>
    </row>
    <row r="164" s="13" customFormat="1">
      <c r="A164" s="13"/>
      <c r="B164" s="187"/>
      <c r="C164" s="13"/>
      <c r="D164" s="188" t="s">
        <v>197</v>
      </c>
      <c r="E164" s="189" t="s">
        <v>1</v>
      </c>
      <c r="F164" s="190" t="s">
        <v>973</v>
      </c>
      <c r="G164" s="13"/>
      <c r="H164" s="191">
        <v>14.456</v>
      </c>
      <c r="I164" s="192"/>
      <c r="J164" s="13"/>
      <c r="K164" s="13"/>
      <c r="L164" s="187"/>
      <c r="M164" s="193"/>
      <c r="N164" s="194"/>
      <c r="O164" s="194"/>
      <c r="P164" s="194"/>
      <c r="Q164" s="194"/>
      <c r="R164" s="194"/>
      <c r="S164" s="194"/>
      <c r="T164" s="19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9" t="s">
        <v>197</v>
      </c>
      <c r="AU164" s="189" t="s">
        <v>86</v>
      </c>
      <c r="AV164" s="13" t="s">
        <v>86</v>
      </c>
      <c r="AW164" s="13" t="s">
        <v>32</v>
      </c>
      <c r="AX164" s="13" t="s">
        <v>76</v>
      </c>
      <c r="AY164" s="189" t="s">
        <v>145</v>
      </c>
    </row>
    <row r="165" s="13" customFormat="1">
      <c r="A165" s="13"/>
      <c r="B165" s="187"/>
      <c r="C165" s="13"/>
      <c r="D165" s="188" t="s">
        <v>197</v>
      </c>
      <c r="E165" s="189" t="s">
        <v>1</v>
      </c>
      <c r="F165" s="190" t="s">
        <v>974</v>
      </c>
      <c r="G165" s="13"/>
      <c r="H165" s="191">
        <v>30.379999999999999</v>
      </c>
      <c r="I165" s="192"/>
      <c r="J165" s="13"/>
      <c r="K165" s="13"/>
      <c r="L165" s="187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9" t="s">
        <v>197</v>
      </c>
      <c r="AU165" s="189" t="s">
        <v>86</v>
      </c>
      <c r="AV165" s="13" t="s">
        <v>86</v>
      </c>
      <c r="AW165" s="13" t="s">
        <v>32</v>
      </c>
      <c r="AX165" s="13" t="s">
        <v>76</v>
      </c>
      <c r="AY165" s="189" t="s">
        <v>145</v>
      </c>
    </row>
    <row r="166" s="13" customFormat="1">
      <c r="A166" s="13"/>
      <c r="B166" s="187"/>
      <c r="C166" s="13"/>
      <c r="D166" s="188" t="s">
        <v>197</v>
      </c>
      <c r="E166" s="189" t="s">
        <v>1</v>
      </c>
      <c r="F166" s="190" t="s">
        <v>1032</v>
      </c>
      <c r="G166" s="13"/>
      <c r="H166" s="191">
        <v>-6.7080000000000002</v>
      </c>
      <c r="I166" s="192"/>
      <c r="J166" s="13"/>
      <c r="K166" s="13"/>
      <c r="L166" s="187"/>
      <c r="M166" s="193"/>
      <c r="N166" s="194"/>
      <c r="O166" s="194"/>
      <c r="P166" s="194"/>
      <c r="Q166" s="194"/>
      <c r="R166" s="194"/>
      <c r="S166" s="194"/>
      <c r="T166" s="19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197</v>
      </c>
      <c r="AU166" s="189" t="s">
        <v>86</v>
      </c>
      <c r="AV166" s="13" t="s">
        <v>86</v>
      </c>
      <c r="AW166" s="13" t="s">
        <v>32</v>
      </c>
      <c r="AX166" s="13" t="s">
        <v>76</v>
      </c>
      <c r="AY166" s="189" t="s">
        <v>145</v>
      </c>
    </row>
    <row r="167" s="13" customFormat="1">
      <c r="A167" s="13"/>
      <c r="B167" s="187"/>
      <c r="C167" s="13"/>
      <c r="D167" s="188" t="s">
        <v>197</v>
      </c>
      <c r="E167" s="189" t="s">
        <v>1</v>
      </c>
      <c r="F167" s="190" t="s">
        <v>1033</v>
      </c>
      <c r="G167" s="13"/>
      <c r="H167" s="191">
        <v>-1.6770000000000001</v>
      </c>
      <c r="I167" s="192"/>
      <c r="J167" s="13"/>
      <c r="K167" s="13"/>
      <c r="L167" s="187"/>
      <c r="M167" s="193"/>
      <c r="N167" s="194"/>
      <c r="O167" s="194"/>
      <c r="P167" s="194"/>
      <c r="Q167" s="194"/>
      <c r="R167" s="194"/>
      <c r="S167" s="194"/>
      <c r="T167" s="19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9" t="s">
        <v>197</v>
      </c>
      <c r="AU167" s="189" t="s">
        <v>86</v>
      </c>
      <c r="AV167" s="13" t="s">
        <v>86</v>
      </c>
      <c r="AW167" s="13" t="s">
        <v>32</v>
      </c>
      <c r="AX167" s="13" t="s">
        <v>76</v>
      </c>
      <c r="AY167" s="189" t="s">
        <v>145</v>
      </c>
    </row>
    <row r="168" s="2" customFormat="1" ht="16.5" customHeight="1">
      <c r="A168" s="35"/>
      <c r="B168" s="166"/>
      <c r="C168" s="196" t="s">
        <v>266</v>
      </c>
      <c r="D168" s="210" t="s">
        <v>267</v>
      </c>
      <c r="E168" s="197" t="s">
        <v>1025</v>
      </c>
      <c r="F168" s="198" t="s">
        <v>1026</v>
      </c>
      <c r="G168" s="199" t="s">
        <v>238</v>
      </c>
      <c r="H168" s="200">
        <v>145.54400000000001</v>
      </c>
      <c r="I168" s="201"/>
      <c r="J168" s="202">
        <f>ROUND(I168*H168,2)</f>
        <v>0</v>
      </c>
      <c r="K168" s="198" t="s">
        <v>166</v>
      </c>
      <c r="L168" s="203"/>
      <c r="M168" s="204" t="s">
        <v>1</v>
      </c>
      <c r="N168" s="205" t="s">
        <v>41</v>
      </c>
      <c r="O168" s="74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78" t="s">
        <v>222</v>
      </c>
      <c r="AT168" s="178" t="s">
        <v>267</v>
      </c>
      <c r="AU168" s="178" t="s">
        <v>86</v>
      </c>
      <c r="AY168" s="16" t="s">
        <v>145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6" t="s">
        <v>84</v>
      </c>
      <c r="BK168" s="179">
        <f>ROUND(I168*H168,2)</f>
        <v>0</v>
      </c>
      <c r="BL168" s="16" t="s">
        <v>144</v>
      </c>
      <c r="BM168" s="178" t="s">
        <v>1034</v>
      </c>
    </row>
    <row r="169" s="13" customFormat="1">
      <c r="A169" s="13"/>
      <c r="B169" s="187"/>
      <c r="C169" s="13"/>
      <c r="D169" s="188" t="s">
        <v>197</v>
      </c>
      <c r="E169" s="13"/>
      <c r="F169" s="190" t="s">
        <v>1035</v>
      </c>
      <c r="G169" s="13"/>
      <c r="H169" s="191">
        <v>145.54400000000001</v>
      </c>
      <c r="I169" s="192"/>
      <c r="J169" s="13"/>
      <c r="K169" s="13"/>
      <c r="L169" s="187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197</v>
      </c>
      <c r="AU169" s="189" t="s">
        <v>86</v>
      </c>
      <c r="AV169" s="13" t="s">
        <v>86</v>
      </c>
      <c r="AW169" s="13" t="s">
        <v>3</v>
      </c>
      <c r="AX169" s="13" t="s">
        <v>84</v>
      </c>
      <c r="AY169" s="189" t="s">
        <v>145</v>
      </c>
    </row>
    <row r="170" s="2" customFormat="1" ht="24.15" customHeight="1">
      <c r="A170" s="35"/>
      <c r="B170" s="166"/>
      <c r="C170" s="167" t="s">
        <v>272</v>
      </c>
      <c r="D170" s="208" t="s">
        <v>146</v>
      </c>
      <c r="E170" s="168" t="s">
        <v>1036</v>
      </c>
      <c r="F170" s="169" t="s">
        <v>1037</v>
      </c>
      <c r="G170" s="170" t="s">
        <v>399</v>
      </c>
      <c r="H170" s="171">
        <v>5.2800000000000002</v>
      </c>
      <c r="I170" s="172"/>
      <c r="J170" s="173">
        <f>ROUND(I170*H170,2)</f>
        <v>0</v>
      </c>
      <c r="K170" s="169" t="s">
        <v>166</v>
      </c>
      <c r="L170" s="36"/>
      <c r="M170" s="174" t="s">
        <v>1</v>
      </c>
      <c r="N170" s="175" t="s">
        <v>41</v>
      </c>
      <c r="O170" s="74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78" t="s">
        <v>144</v>
      </c>
      <c r="AT170" s="178" t="s">
        <v>146</v>
      </c>
      <c r="AU170" s="178" t="s">
        <v>86</v>
      </c>
      <c r="AY170" s="16" t="s">
        <v>145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6" t="s">
        <v>84</v>
      </c>
      <c r="BK170" s="179">
        <f>ROUND(I170*H170,2)</f>
        <v>0</v>
      </c>
      <c r="BL170" s="16" t="s">
        <v>144</v>
      </c>
      <c r="BM170" s="178" t="s">
        <v>1038</v>
      </c>
    </row>
    <row r="171" s="13" customFormat="1">
      <c r="A171" s="13"/>
      <c r="B171" s="187"/>
      <c r="C171" s="13"/>
      <c r="D171" s="188" t="s">
        <v>197</v>
      </c>
      <c r="E171" s="189" t="s">
        <v>1</v>
      </c>
      <c r="F171" s="190" t="s">
        <v>1039</v>
      </c>
      <c r="G171" s="13"/>
      <c r="H171" s="191">
        <v>5.2800000000000002</v>
      </c>
      <c r="I171" s="192"/>
      <c r="J171" s="13"/>
      <c r="K171" s="13"/>
      <c r="L171" s="187"/>
      <c r="M171" s="193"/>
      <c r="N171" s="194"/>
      <c r="O171" s="194"/>
      <c r="P171" s="194"/>
      <c r="Q171" s="194"/>
      <c r="R171" s="194"/>
      <c r="S171" s="194"/>
      <c r="T171" s="19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9" t="s">
        <v>197</v>
      </c>
      <c r="AU171" s="189" t="s">
        <v>86</v>
      </c>
      <c r="AV171" s="13" t="s">
        <v>86</v>
      </c>
      <c r="AW171" s="13" t="s">
        <v>32</v>
      </c>
      <c r="AX171" s="13" t="s">
        <v>76</v>
      </c>
      <c r="AY171" s="189" t="s">
        <v>145</v>
      </c>
    </row>
    <row r="172" s="2" customFormat="1" ht="16.5" customHeight="1">
      <c r="A172" s="35"/>
      <c r="B172" s="166"/>
      <c r="C172" s="196" t="s">
        <v>276</v>
      </c>
      <c r="D172" s="209" t="s">
        <v>267</v>
      </c>
      <c r="E172" s="197" t="s">
        <v>1025</v>
      </c>
      <c r="F172" s="198" t="s">
        <v>1026</v>
      </c>
      <c r="G172" s="199" t="s">
        <v>238</v>
      </c>
      <c r="H172" s="200">
        <v>10.032</v>
      </c>
      <c r="I172" s="201"/>
      <c r="J172" s="202">
        <f>ROUND(I172*H172,2)</f>
        <v>0</v>
      </c>
      <c r="K172" s="198" t="s">
        <v>166</v>
      </c>
      <c r="L172" s="203"/>
      <c r="M172" s="204" t="s">
        <v>1</v>
      </c>
      <c r="N172" s="205" t="s">
        <v>41</v>
      </c>
      <c r="O172" s="74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8" t="s">
        <v>222</v>
      </c>
      <c r="AT172" s="178" t="s">
        <v>267</v>
      </c>
      <c r="AU172" s="178" t="s">
        <v>86</v>
      </c>
      <c r="AY172" s="16" t="s">
        <v>145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6" t="s">
        <v>84</v>
      </c>
      <c r="BK172" s="179">
        <f>ROUND(I172*H172,2)</f>
        <v>0</v>
      </c>
      <c r="BL172" s="16" t="s">
        <v>144</v>
      </c>
      <c r="BM172" s="178" t="s">
        <v>1040</v>
      </c>
    </row>
    <row r="173" s="13" customFormat="1">
      <c r="A173" s="13"/>
      <c r="B173" s="187"/>
      <c r="C173" s="13"/>
      <c r="D173" s="188" t="s">
        <v>197</v>
      </c>
      <c r="E173" s="13"/>
      <c r="F173" s="190" t="s">
        <v>1041</v>
      </c>
      <c r="G173" s="13"/>
      <c r="H173" s="191">
        <v>10.032</v>
      </c>
      <c r="I173" s="192"/>
      <c r="J173" s="13"/>
      <c r="K173" s="13"/>
      <c r="L173" s="187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197</v>
      </c>
      <c r="AU173" s="189" t="s">
        <v>86</v>
      </c>
      <c r="AV173" s="13" t="s">
        <v>86</v>
      </c>
      <c r="AW173" s="13" t="s">
        <v>3</v>
      </c>
      <c r="AX173" s="13" t="s">
        <v>84</v>
      </c>
      <c r="AY173" s="189" t="s">
        <v>145</v>
      </c>
    </row>
    <row r="174" s="12" customFormat="1" ht="22.8" customHeight="1">
      <c r="A174" s="12"/>
      <c r="B174" s="155"/>
      <c r="C174" s="12"/>
      <c r="D174" s="156" t="s">
        <v>75</v>
      </c>
      <c r="E174" s="180" t="s">
        <v>86</v>
      </c>
      <c r="F174" s="180" t="s">
        <v>1042</v>
      </c>
      <c r="G174" s="12"/>
      <c r="H174" s="12"/>
      <c r="I174" s="158"/>
      <c r="J174" s="181">
        <f>BK174</f>
        <v>0</v>
      </c>
      <c r="K174" s="12"/>
      <c r="L174" s="155"/>
      <c r="M174" s="160"/>
      <c r="N174" s="161"/>
      <c r="O174" s="161"/>
      <c r="P174" s="162">
        <f>SUM(P175:P184)</f>
        <v>0</v>
      </c>
      <c r="Q174" s="161"/>
      <c r="R174" s="162">
        <f>SUM(R175:R184)</f>
        <v>3.2881229000000003</v>
      </c>
      <c r="S174" s="161"/>
      <c r="T174" s="163">
        <f>SUM(T175:T184)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6" t="s">
        <v>84</v>
      </c>
      <c r="AT174" s="164" t="s">
        <v>75</v>
      </c>
      <c r="AU174" s="164" t="s">
        <v>84</v>
      </c>
      <c r="AY174" s="156" t="s">
        <v>145</v>
      </c>
      <c r="BK174" s="165">
        <f>SUM(BK175:BK184)</f>
        <v>0</v>
      </c>
    </row>
    <row r="175" s="2" customFormat="1" ht="33" customHeight="1">
      <c r="A175" s="35"/>
      <c r="B175" s="166"/>
      <c r="C175" s="167" t="s">
        <v>90</v>
      </c>
      <c r="D175" s="207" t="s">
        <v>146</v>
      </c>
      <c r="E175" s="168" t="s">
        <v>1043</v>
      </c>
      <c r="F175" s="169" t="s">
        <v>1044</v>
      </c>
      <c r="G175" s="170" t="s">
        <v>399</v>
      </c>
      <c r="H175" s="171">
        <v>6.7080000000000002</v>
      </c>
      <c r="I175" s="172"/>
      <c r="J175" s="173">
        <f>ROUND(I175*H175,2)</f>
        <v>0</v>
      </c>
      <c r="K175" s="169" t="s">
        <v>166</v>
      </c>
      <c r="L175" s="36"/>
      <c r="M175" s="174" t="s">
        <v>1</v>
      </c>
      <c r="N175" s="175" t="s">
        <v>41</v>
      </c>
      <c r="O175" s="74"/>
      <c r="P175" s="176">
        <f>O175*H175</f>
        <v>0</v>
      </c>
      <c r="Q175" s="176">
        <v>0</v>
      </c>
      <c r="R175" s="176">
        <f>Q175*H175</f>
        <v>0</v>
      </c>
      <c r="S175" s="176">
        <v>0</v>
      </c>
      <c r="T175" s="17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78" t="s">
        <v>144</v>
      </c>
      <c r="AT175" s="178" t="s">
        <v>146</v>
      </c>
      <c r="AU175" s="178" t="s">
        <v>86</v>
      </c>
      <c r="AY175" s="16" t="s">
        <v>145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6" t="s">
        <v>84</v>
      </c>
      <c r="BK175" s="179">
        <f>ROUND(I175*H175,2)</f>
        <v>0</v>
      </c>
      <c r="BL175" s="16" t="s">
        <v>144</v>
      </c>
      <c r="BM175" s="178" t="s">
        <v>1045</v>
      </c>
    </row>
    <row r="176" s="13" customFormat="1">
      <c r="A176" s="13"/>
      <c r="B176" s="187"/>
      <c r="C176" s="13"/>
      <c r="D176" s="188" t="s">
        <v>197</v>
      </c>
      <c r="E176" s="189" t="s">
        <v>1</v>
      </c>
      <c r="F176" s="190" t="s">
        <v>1046</v>
      </c>
      <c r="G176" s="13"/>
      <c r="H176" s="191">
        <v>6.7080000000000002</v>
      </c>
      <c r="I176" s="192"/>
      <c r="J176" s="13"/>
      <c r="K176" s="13"/>
      <c r="L176" s="187"/>
      <c r="M176" s="193"/>
      <c r="N176" s="194"/>
      <c r="O176" s="194"/>
      <c r="P176" s="194"/>
      <c r="Q176" s="194"/>
      <c r="R176" s="194"/>
      <c r="S176" s="194"/>
      <c r="T176" s="19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9" t="s">
        <v>197</v>
      </c>
      <c r="AU176" s="189" t="s">
        <v>86</v>
      </c>
      <c r="AV176" s="13" t="s">
        <v>86</v>
      </c>
      <c r="AW176" s="13" t="s">
        <v>32</v>
      </c>
      <c r="AX176" s="13" t="s">
        <v>84</v>
      </c>
      <c r="AY176" s="189" t="s">
        <v>145</v>
      </c>
    </row>
    <row r="177" s="2" customFormat="1" ht="24.15" customHeight="1">
      <c r="A177" s="35"/>
      <c r="B177" s="166"/>
      <c r="C177" s="167" t="s">
        <v>7</v>
      </c>
      <c r="D177" s="207" t="s">
        <v>146</v>
      </c>
      <c r="E177" s="168" t="s">
        <v>1047</v>
      </c>
      <c r="F177" s="169" t="s">
        <v>1048</v>
      </c>
      <c r="G177" s="170" t="s">
        <v>189</v>
      </c>
      <c r="H177" s="171">
        <v>78.260000000000005</v>
      </c>
      <c r="I177" s="172"/>
      <c r="J177" s="173">
        <f>ROUND(I177*H177,2)</f>
        <v>0</v>
      </c>
      <c r="K177" s="169" t="s">
        <v>166</v>
      </c>
      <c r="L177" s="36"/>
      <c r="M177" s="174" t="s">
        <v>1</v>
      </c>
      <c r="N177" s="175" t="s">
        <v>41</v>
      </c>
      <c r="O177" s="74"/>
      <c r="P177" s="176">
        <f>O177*H177</f>
        <v>0</v>
      </c>
      <c r="Q177" s="176">
        <v>0.00017000000000000001</v>
      </c>
      <c r="R177" s="176">
        <f>Q177*H177</f>
        <v>0.013304200000000002</v>
      </c>
      <c r="S177" s="176">
        <v>0</v>
      </c>
      <c r="T177" s="17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78" t="s">
        <v>144</v>
      </c>
      <c r="AT177" s="178" t="s">
        <v>146</v>
      </c>
      <c r="AU177" s="178" t="s">
        <v>86</v>
      </c>
      <c r="AY177" s="16" t="s">
        <v>145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6" t="s">
        <v>84</v>
      </c>
      <c r="BK177" s="179">
        <f>ROUND(I177*H177,2)</f>
        <v>0</v>
      </c>
      <c r="BL177" s="16" t="s">
        <v>144</v>
      </c>
      <c r="BM177" s="178" t="s">
        <v>1049</v>
      </c>
    </row>
    <row r="178" s="13" customFormat="1">
      <c r="A178" s="13"/>
      <c r="B178" s="187"/>
      <c r="C178" s="13"/>
      <c r="D178" s="188" t="s">
        <v>197</v>
      </c>
      <c r="E178" s="189" t="s">
        <v>1</v>
      </c>
      <c r="F178" s="190" t="s">
        <v>1050</v>
      </c>
      <c r="G178" s="13"/>
      <c r="H178" s="191">
        <v>78.260000000000005</v>
      </c>
      <c r="I178" s="192"/>
      <c r="J178" s="13"/>
      <c r="K178" s="13"/>
      <c r="L178" s="187"/>
      <c r="M178" s="193"/>
      <c r="N178" s="194"/>
      <c r="O178" s="194"/>
      <c r="P178" s="194"/>
      <c r="Q178" s="194"/>
      <c r="R178" s="194"/>
      <c r="S178" s="194"/>
      <c r="T178" s="19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9" t="s">
        <v>197</v>
      </c>
      <c r="AU178" s="189" t="s">
        <v>86</v>
      </c>
      <c r="AV178" s="13" t="s">
        <v>86</v>
      </c>
      <c r="AW178" s="13" t="s">
        <v>32</v>
      </c>
      <c r="AX178" s="13" t="s">
        <v>84</v>
      </c>
      <c r="AY178" s="189" t="s">
        <v>145</v>
      </c>
    </row>
    <row r="179" s="2" customFormat="1" ht="24.15" customHeight="1">
      <c r="A179" s="35"/>
      <c r="B179" s="166"/>
      <c r="C179" s="196" t="s">
        <v>286</v>
      </c>
      <c r="D179" s="210" t="s">
        <v>267</v>
      </c>
      <c r="E179" s="197" t="s">
        <v>1051</v>
      </c>
      <c r="F179" s="198" t="s">
        <v>1052</v>
      </c>
      <c r="G179" s="199" t="s">
        <v>189</v>
      </c>
      <c r="H179" s="200">
        <v>89.998999999999995</v>
      </c>
      <c r="I179" s="201"/>
      <c r="J179" s="202">
        <f>ROUND(I179*H179,2)</f>
        <v>0</v>
      </c>
      <c r="K179" s="198" t="s">
        <v>166</v>
      </c>
      <c r="L179" s="203"/>
      <c r="M179" s="204" t="s">
        <v>1</v>
      </c>
      <c r="N179" s="205" t="s">
        <v>41</v>
      </c>
      <c r="O179" s="74"/>
      <c r="P179" s="176">
        <f>O179*H179</f>
        <v>0</v>
      </c>
      <c r="Q179" s="176">
        <v>0.00029999999999999997</v>
      </c>
      <c r="R179" s="176">
        <f>Q179*H179</f>
        <v>0.026999699999999995</v>
      </c>
      <c r="S179" s="176">
        <v>0</v>
      </c>
      <c r="T179" s="17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8" t="s">
        <v>222</v>
      </c>
      <c r="AT179" s="178" t="s">
        <v>267</v>
      </c>
      <c r="AU179" s="178" t="s">
        <v>86</v>
      </c>
      <c r="AY179" s="16" t="s">
        <v>145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6" t="s">
        <v>84</v>
      </c>
      <c r="BK179" s="179">
        <f>ROUND(I179*H179,2)</f>
        <v>0</v>
      </c>
      <c r="BL179" s="16" t="s">
        <v>144</v>
      </c>
      <c r="BM179" s="178" t="s">
        <v>1053</v>
      </c>
    </row>
    <row r="180" s="13" customFormat="1">
      <c r="A180" s="13"/>
      <c r="B180" s="187"/>
      <c r="C180" s="13"/>
      <c r="D180" s="188" t="s">
        <v>197</v>
      </c>
      <c r="E180" s="13"/>
      <c r="F180" s="190" t="s">
        <v>1054</v>
      </c>
      <c r="G180" s="13"/>
      <c r="H180" s="191">
        <v>89.998999999999995</v>
      </c>
      <c r="I180" s="192"/>
      <c r="J180" s="13"/>
      <c r="K180" s="13"/>
      <c r="L180" s="187"/>
      <c r="M180" s="193"/>
      <c r="N180" s="194"/>
      <c r="O180" s="194"/>
      <c r="P180" s="194"/>
      <c r="Q180" s="194"/>
      <c r="R180" s="194"/>
      <c r="S180" s="194"/>
      <c r="T180" s="19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9" t="s">
        <v>197</v>
      </c>
      <c r="AU180" s="189" t="s">
        <v>86</v>
      </c>
      <c r="AV180" s="13" t="s">
        <v>86</v>
      </c>
      <c r="AW180" s="13" t="s">
        <v>3</v>
      </c>
      <c r="AX180" s="13" t="s">
        <v>84</v>
      </c>
      <c r="AY180" s="189" t="s">
        <v>145</v>
      </c>
    </row>
    <row r="181" s="2" customFormat="1" ht="21.75" customHeight="1">
      <c r="A181" s="35"/>
      <c r="B181" s="166"/>
      <c r="C181" s="167" t="s">
        <v>290</v>
      </c>
      <c r="D181" s="207" t="s">
        <v>146</v>
      </c>
      <c r="E181" s="168" t="s">
        <v>1055</v>
      </c>
      <c r="F181" s="169" t="s">
        <v>1056</v>
      </c>
      <c r="G181" s="170" t="s">
        <v>399</v>
      </c>
      <c r="H181" s="171">
        <v>1.6770000000000001</v>
      </c>
      <c r="I181" s="172"/>
      <c r="J181" s="173">
        <f>ROUND(I181*H181,2)</f>
        <v>0</v>
      </c>
      <c r="K181" s="169" t="s">
        <v>166</v>
      </c>
      <c r="L181" s="36"/>
      <c r="M181" s="174" t="s">
        <v>1</v>
      </c>
      <c r="N181" s="175" t="s">
        <v>41</v>
      </c>
      <c r="O181" s="74"/>
      <c r="P181" s="176">
        <f>O181*H181</f>
        <v>0</v>
      </c>
      <c r="Q181" s="176">
        <v>1.9199999999999999</v>
      </c>
      <c r="R181" s="176">
        <f>Q181*H181</f>
        <v>3.21984</v>
      </c>
      <c r="S181" s="176">
        <v>0</v>
      </c>
      <c r="T181" s="17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78" t="s">
        <v>144</v>
      </c>
      <c r="AT181" s="178" t="s">
        <v>146</v>
      </c>
      <c r="AU181" s="178" t="s">
        <v>86</v>
      </c>
      <c r="AY181" s="16" t="s">
        <v>145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16" t="s">
        <v>84</v>
      </c>
      <c r="BK181" s="179">
        <f>ROUND(I181*H181,2)</f>
        <v>0</v>
      </c>
      <c r="BL181" s="16" t="s">
        <v>144</v>
      </c>
      <c r="BM181" s="178" t="s">
        <v>1057</v>
      </c>
    </row>
    <row r="182" s="13" customFormat="1">
      <c r="A182" s="13"/>
      <c r="B182" s="187"/>
      <c r="C182" s="13"/>
      <c r="D182" s="188" t="s">
        <v>197</v>
      </c>
      <c r="E182" s="189" t="s">
        <v>1</v>
      </c>
      <c r="F182" s="190" t="s">
        <v>1058</v>
      </c>
      <c r="G182" s="13"/>
      <c r="H182" s="191">
        <v>1.6770000000000001</v>
      </c>
      <c r="I182" s="192"/>
      <c r="J182" s="13"/>
      <c r="K182" s="13"/>
      <c r="L182" s="187"/>
      <c r="M182" s="193"/>
      <c r="N182" s="194"/>
      <c r="O182" s="194"/>
      <c r="P182" s="194"/>
      <c r="Q182" s="194"/>
      <c r="R182" s="194"/>
      <c r="S182" s="194"/>
      <c r="T182" s="19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9" t="s">
        <v>197</v>
      </c>
      <c r="AU182" s="189" t="s">
        <v>86</v>
      </c>
      <c r="AV182" s="13" t="s">
        <v>86</v>
      </c>
      <c r="AW182" s="13" t="s">
        <v>32</v>
      </c>
      <c r="AX182" s="13" t="s">
        <v>84</v>
      </c>
      <c r="AY182" s="189" t="s">
        <v>145</v>
      </c>
    </row>
    <row r="183" s="2" customFormat="1" ht="24.15" customHeight="1">
      <c r="A183" s="35"/>
      <c r="B183" s="166"/>
      <c r="C183" s="167" t="s">
        <v>294</v>
      </c>
      <c r="D183" s="207" t="s">
        <v>146</v>
      </c>
      <c r="E183" s="168" t="s">
        <v>1059</v>
      </c>
      <c r="F183" s="169" t="s">
        <v>1060</v>
      </c>
      <c r="G183" s="170" t="s">
        <v>332</v>
      </c>
      <c r="H183" s="171">
        <v>57.100000000000001</v>
      </c>
      <c r="I183" s="172"/>
      <c r="J183" s="173">
        <f>ROUND(I183*H183,2)</f>
        <v>0</v>
      </c>
      <c r="K183" s="169" t="s">
        <v>166</v>
      </c>
      <c r="L183" s="36"/>
      <c r="M183" s="174" t="s">
        <v>1</v>
      </c>
      <c r="N183" s="175" t="s">
        <v>41</v>
      </c>
      <c r="O183" s="74"/>
      <c r="P183" s="176">
        <f>O183*H183</f>
        <v>0</v>
      </c>
      <c r="Q183" s="176">
        <v>0.00048999999999999998</v>
      </c>
      <c r="R183" s="176">
        <f>Q183*H183</f>
        <v>0.027979</v>
      </c>
      <c r="S183" s="176">
        <v>0</v>
      </c>
      <c r="T183" s="17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8" t="s">
        <v>144</v>
      </c>
      <c r="AT183" s="178" t="s">
        <v>146</v>
      </c>
      <c r="AU183" s="178" t="s">
        <v>86</v>
      </c>
      <c r="AY183" s="16" t="s">
        <v>145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6" t="s">
        <v>84</v>
      </c>
      <c r="BK183" s="179">
        <f>ROUND(I183*H183,2)</f>
        <v>0</v>
      </c>
      <c r="BL183" s="16" t="s">
        <v>144</v>
      </c>
      <c r="BM183" s="178" t="s">
        <v>1061</v>
      </c>
    </row>
    <row r="184" s="13" customFormat="1">
      <c r="A184" s="13"/>
      <c r="B184" s="187"/>
      <c r="C184" s="13"/>
      <c r="D184" s="188" t="s">
        <v>197</v>
      </c>
      <c r="E184" s="189" t="s">
        <v>1</v>
      </c>
      <c r="F184" s="190" t="s">
        <v>1062</v>
      </c>
      <c r="G184" s="13"/>
      <c r="H184" s="191">
        <v>57.100000000000001</v>
      </c>
      <c r="I184" s="192"/>
      <c r="J184" s="13"/>
      <c r="K184" s="13"/>
      <c r="L184" s="187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9" t="s">
        <v>197</v>
      </c>
      <c r="AU184" s="189" t="s">
        <v>86</v>
      </c>
      <c r="AV184" s="13" t="s">
        <v>86</v>
      </c>
      <c r="AW184" s="13" t="s">
        <v>32</v>
      </c>
      <c r="AX184" s="13" t="s">
        <v>84</v>
      </c>
      <c r="AY184" s="189" t="s">
        <v>145</v>
      </c>
    </row>
    <row r="185" s="12" customFormat="1" ht="22.8" customHeight="1">
      <c r="A185" s="12"/>
      <c r="B185" s="155"/>
      <c r="C185" s="12"/>
      <c r="D185" s="156" t="s">
        <v>75</v>
      </c>
      <c r="E185" s="180" t="s">
        <v>144</v>
      </c>
      <c r="F185" s="180" t="s">
        <v>700</v>
      </c>
      <c r="G185" s="12"/>
      <c r="H185" s="12"/>
      <c r="I185" s="158"/>
      <c r="J185" s="181">
        <f>BK185</f>
        <v>0</v>
      </c>
      <c r="K185" s="12"/>
      <c r="L185" s="155"/>
      <c r="M185" s="160"/>
      <c r="N185" s="161"/>
      <c r="O185" s="161"/>
      <c r="P185" s="162">
        <f>SUM(P186:P187)</f>
        <v>0</v>
      </c>
      <c r="Q185" s="161"/>
      <c r="R185" s="162">
        <f>SUM(R186:R187)</f>
        <v>0</v>
      </c>
      <c r="S185" s="161"/>
      <c r="T185" s="163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6" t="s">
        <v>84</v>
      </c>
      <c r="AT185" s="164" t="s">
        <v>75</v>
      </c>
      <c r="AU185" s="164" t="s">
        <v>84</v>
      </c>
      <c r="AY185" s="156" t="s">
        <v>145</v>
      </c>
      <c r="BK185" s="165">
        <f>SUM(BK186:BK187)</f>
        <v>0</v>
      </c>
    </row>
    <row r="186" s="2" customFormat="1" ht="24.15" customHeight="1">
      <c r="A186" s="35"/>
      <c r="B186" s="166"/>
      <c r="C186" s="167" t="s">
        <v>298</v>
      </c>
      <c r="D186" s="208" t="s">
        <v>146</v>
      </c>
      <c r="E186" s="168" t="s">
        <v>1063</v>
      </c>
      <c r="F186" s="169" t="s">
        <v>1064</v>
      </c>
      <c r="G186" s="170" t="s">
        <v>399</v>
      </c>
      <c r="H186" s="171">
        <v>1.76</v>
      </c>
      <c r="I186" s="172"/>
      <c r="J186" s="173">
        <f>ROUND(I186*H186,2)</f>
        <v>0</v>
      </c>
      <c r="K186" s="169" t="s">
        <v>166</v>
      </c>
      <c r="L186" s="36"/>
      <c r="M186" s="174" t="s">
        <v>1</v>
      </c>
      <c r="N186" s="175" t="s">
        <v>41</v>
      </c>
      <c r="O186" s="74"/>
      <c r="P186" s="176">
        <f>O186*H186</f>
        <v>0</v>
      </c>
      <c r="Q186" s="176">
        <v>0</v>
      </c>
      <c r="R186" s="176">
        <f>Q186*H186</f>
        <v>0</v>
      </c>
      <c r="S186" s="176">
        <v>0</v>
      </c>
      <c r="T186" s="17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8" t="s">
        <v>144</v>
      </c>
      <c r="AT186" s="178" t="s">
        <v>146</v>
      </c>
      <c r="AU186" s="178" t="s">
        <v>86</v>
      </c>
      <c r="AY186" s="16" t="s">
        <v>145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6" t="s">
        <v>84</v>
      </c>
      <c r="BK186" s="179">
        <f>ROUND(I186*H186,2)</f>
        <v>0</v>
      </c>
      <c r="BL186" s="16" t="s">
        <v>144</v>
      </c>
      <c r="BM186" s="178" t="s">
        <v>1065</v>
      </c>
    </row>
    <row r="187" s="13" customFormat="1">
      <c r="A187" s="13"/>
      <c r="B187" s="187"/>
      <c r="C187" s="13"/>
      <c r="D187" s="188" t="s">
        <v>197</v>
      </c>
      <c r="E187" s="189" t="s">
        <v>1</v>
      </c>
      <c r="F187" s="190" t="s">
        <v>1066</v>
      </c>
      <c r="G187" s="13"/>
      <c r="H187" s="191">
        <v>1.76</v>
      </c>
      <c r="I187" s="192"/>
      <c r="J187" s="13"/>
      <c r="K187" s="13"/>
      <c r="L187" s="187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197</v>
      </c>
      <c r="AU187" s="189" t="s">
        <v>86</v>
      </c>
      <c r="AV187" s="13" t="s">
        <v>86</v>
      </c>
      <c r="AW187" s="13" t="s">
        <v>32</v>
      </c>
      <c r="AX187" s="13" t="s">
        <v>76</v>
      </c>
      <c r="AY187" s="189" t="s">
        <v>145</v>
      </c>
    </row>
    <row r="188" s="12" customFormat="1" ht="22.8" customHeight="1">
      <c r="A188" s="12"/>
      <c r="B188" s="155"/>
      <c r="C188" s="12"/>
      <c r="D188" s="156" t="s">
        <v>75</v>
      </c>
      <c r="E188" s="180" t="s">
        <v>159</v>
      </c>
      <c r="F188" s="180" t="s">
        <v>1067</v>
      </c>
      <c r="G188" s="12"/>
      <c r="H188" s="12"/>
      <c r="I188" s="158"/>
      <c r="J188" s="181">
        <f>BK188</f>
        <v>0</v>
      </c>
      <c r="K188" s="12"/>
      <c r="L188" s="155"/>
      <c r="M188" s="160"/>
      <c r="N188" s="161"/>
      <c r="O188" s="161"/>
      <c r="P188" s="162">
        <f>SUM(P189:P190)</f>
        <v>0</v>
      </c>
      <c r="Q188" s="161"/>
      <c r="R188" s="162">
        <f>SUM(R189:R190)</f>
        <v>0</v>
      </c>
      <c r="S188" s="161"/>
      <c r="T188" s="163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6" t="s">
        <v>84</v>
      </c>
      <c r="AT188" s="164" t="s">
        <v>75</v>
      </c>
      <c r="AU188" s="164" t="s">
        <v>84</v>
      </c>
      <c r="AY188" s="156" t="s">
        <v>145</v>
      </c>
      <c r="BK188" s="165">
        <f>SUM(BK189:BK190)</f>
        <v>0</v>
      </c>
    </row>
    <row r="189" s="2" customFormat="1" ht="24.15" customHeight="1">
      <c r="A189" s="35"/>
      <c r="B189" s="166"/>
      <c r="C189" s="167" t="s">
        <v>302</v>
      </c>
      <c r="D189" s="167" t="s">
        <v>146</v>
      </c>
      <c r="E189" s="168" t="s">
        <v>1068</v>
      </c>
      <c r="F189" s="169" t="s">
        <v>1069</v>
      </c>
      <c r="G189" s="170" t="s">
        <v>189</v>
      </c>
      <c r="H189" s="171">
        <v>2.25</v>
      </c>
      <c r="I189" s="172"/>
      <c r="J189" s="173">
        <f>ROUND(I189*H189,2)</f>
        <v>0</v>
      </c>
      <c r="K189" s="169" t="s">
        <v>166</v>
      </c>
      <c r="L189" s="36"/>
      <c r="M189" s="174" t="s">
        <v>1</v>
      </c>
      <c r="N189" s="175" t="s">
        <v>41</v>
      </c>
      <c r="O189" s="74"/>
      <c r="P189" s="176">
        <f>O189*H189</f>
        <v>0</v>
      </c>
      <c r="Q189" s="176">
        <v>0</v>
      </c>
      <c r="R189" s="176">
        <f>Q189*H189</f>
        <v>0</v>
      </c>
      <c r="S189" s="176">
        <v>0</v>
      </c>
      <c r="T189" s="17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78" t="s">
        <v>144</v>
      </c>
      <c r="AT189" s="178" t="s">
        <v>146</v>
      </c>
      <c r="AU189" s="178" t="s">
        <v>86</v>
      </c>
      <c r="AY189" s="16" t="s">
        <v>145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6" t="s">
        <v>84</v>
      </c>
      <c r="BK189" s="179">
        <f>ROUND(I189*H189,2)</f>
        <v>0</v>
      </c>
      <c r="BL189" s="16" t="s">
        <v>144</v>
      </c>
      <c r="BM189" s="178" t="s">
        <v>1070</v>
      </c>
    </row>
    <row r="190" s="13" customFormat="1">
      <c r="A190" s="13"/>
      <c r="B190" s="187"/>
      <c r="C190" s="13"/>
      <c r="D190" s="188" t="s">
        <v>197</v>
      </c>
      <c r="E190" s="189" t="s">
        <v>1</v>
      </c>
      <c r="F190" s="190" t="s">
        <v>1071</v>
      </c>
      <c r="G190" s="13"/>
      <c r="H190" s="191">
        <v>2.25</v>
      </c>
      <c r="I190" s="192"/>
      <c r="J190" s="13"/>
      <c r="K190" s="13"/>
      <c r="L190" s="187"/>
      <c r="M190" s="193"/>
      <c r="N190" s="194"/>
      <c r="O190" s="194"/>
      <c r="P190" s="194"/>
      <c r="Q190" s="194"/>
      <c r="R190" s="194"/>
      <c r="S190" s="194"/>
      <c r="T190" s="19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9" t="s">
        <v>197</v>
      </c>
      <c r="AU190" s="189" t="s">
        <v>86</v>
      </c>
      <c r="AV190" s="13" t="s">
        <v>86</v>
      </c>
      <c r="AW190" s="13" t="s">
        <v>32</v>
      </c>
      <c r="AX190" s="13" t="s">
        <v>84</v>
      </c>
      <c r="AY190" s="189" t="s">
        <v>145</v>
      </c>
    </row>
    <row r="191" s="12" customFormat="1" ht="22.8" customHeight="1">
      <c r="A191" s="12"/>
      <c r="B191" s="155"/>
      <c r="C191" s="12"/>
      <c r="D191" s="156" t="s">
        <v>75</v>
      </c>
      <c r="E191" s="180" t="s">
        <v>185</v>
      </c>
      <c r="F191" s="180" t="s">
        <v>186</v>
      </c>
      <c r="G191" s="12"/>
      <c r="H191" s="12"/>
      <c r="I191" s="158"/>
      <c r="J191" s="181">
        <f>BK191</f>
        <v>0</v>
      </c>
      <c r="K191" s="12"/>
      <c r="L191" s="155"/>
      <c r="M191" s="160"/>
      <c r="N191" s="161"/>
      <c r="O191" s="161"/>
      <c r="P191" s="162">
        <f>SUM(P192:P196)</f>
        <v>0</v>
      </c>
      <c r="Q191" s="161"/>
      <c r="R191" s="162">
        <f>SUM(R192:R196)</f>
        <v>2.6802327500000001</v>
      </c>
      <c r="S191" s="161"/>
      <c r="T191" s="163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6" t="s">
        <v>84</v>
      </c>
      <c r="AT191" s="164" t="s">
        <v>75</v>
      </c>
      <c r="AU191" s="164" t="s">
        <v>84</v>
      </c>
      <c r="AY191" s="156" t="s">
        <v>145</v>
      </c>
      <c r="BK191" s="165">
        <f>SUM(BK192:BK196)</f>
        <v>0</v>
      </c>
    </row>
    <row r="192" s="2" customFormat="1" ht="24.15" customHeight="1">
      <c r="A192" s="35"/>
      <c r="B192" s="166"/>
      <c r="C192" s="167" t="s">
        <v>306</v>
      </c>
      <c r="D192" s="207" t="s">
        <v>146</v>
      </c>
      <c r="E192" s="168" t="s">
        <v>1072</v>
      </c>
      <c r="F192" s="169" t="s">
        <v>1073</v>
      </c>
      <c r="G192" s="170" t="s">
        <v>189</v>
      </c>
      <c r="H192" s="171">
        <v>113.425</v>
      </c>
      <c r="I192" s="172"/>
      <c r="J192" s="173">
        <f>ROUND(I192*H192,2)</f>
        <v>0</v>
      </c>
      <c r="K192" s="169" t="s">
        <v>166</v>
      </c>
      <c r="L192" s="36"/>
      <c r="M192" s="174" t="s">
        <v>1</v>
      </c>
      <c r="N192" s="175" t="s">
        <v>41</v>
      </c>
      <c r="O192" s="74"/>
      <c r="P192" s="176">
        <f>O192*H192</f>
        <v>0</v>
      </c>
      <c r="Q192" s="176">
        <v>0.023630000000000002</v>
      </c>
      <c r="R192" s="176">
        <f>Q192*H192</f>
        <v>2.6802327500000001</v>
      </c>
      <c r="S192" s="176">
        <v>0</v>
      </c>
      <c r="T192" s="17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78" t="s">
        <v>144</v>
      </c>
      <c r="AT192" s="178" t="s">
        <v>146</v>
      </c>
      <c r="AU192" s="178" t="s">
        <v>86</v>
      </c>
      <c r="AY192" s="16" t="s">
        <v>145</v>
      </c>
      <c r="BE192" s="179">
        <f>IF(N192="základní",J192,0)</f>
        <v>0</v>
      </c>
      <c r="BF192" s="179">
        <f>IF(N192="snížená",J192,0)</f>
        <v>0</v>
      </c>
      <c r="BG192" s="179">
        <f>IF(N192="zákl. přenesená",J192,0)</f>
        <v>0</v>
      </c>
      <c r="BH192" s="179">
        <f>IF(N192="sníž. přenesená",J192,0)</f>
        <v>0</v>
      </c>
      <c r="BI192" s="179">
        <f>IF(N192="nulová",J192,0)</f>
        <v>0</v>
      </c>
      <c r="BJ192" s="16" t="s">
        <v>84</v>
      </c>
      <c r="BK192" s="179">
        <f>ROUND(I192*H192,2)</f>
        <v>0</v>
      </c>
      <c r="BL192" s="16" t="s">
        <v>144</v>
      </c>
      <c r="BM192" s="178" t="s">
        <v>1074</v>
      </c>
    </row>
    <row r="193" s="2" customFormat="1" ht="16.5" customHeight="1">
      <c r="A193" s="35"/>
      <c r="B193" s="166"/>
      <c r="C193" s="167" t="s">
        <v>313</v>
      </c>
      <c r="D193" s="207" t="s">
        <v>146</v>
      </c>
      <c r="E193" s="168" t="s">
        <v>1075</v>
      </c>
      <c r="F193" s="169" t="s">
        <v>1076</v>
      </c>
      <c r="G193" s="170" t="s">
        <v>189</v>
      </c>
      <c r="H193" s="171">
        <v>113.425</v>
      </c>
      <c r="I193" s="172"/>
      <c r="J193" s="173">
        <f>ROUND(I193*H193,2)</f>
        <v>0</v>
      </c>
      <c r="K193" s="169" t="s">
        <v>166</v>
      </c>
      <c r="L193" s="36"/>
      <c r="M193" s="174" t="s">
        <v>1</v>
      </c>
      <c r="N193" s="175" t="s">
        <v>41</v>
      </c>
      <c r="O193" s="74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78" t="s">
        <v>144</v>
      </c>
      <c r="AT193" s="178" t="s">
        <v>146</v>
      </c>
      <c r="AU193" s="178" t="s">
        <v>86</v>
      </c>
      <c r="AY193" s="16" t="s">
        <v>145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6" t="s">
        <v>84</v>
      </c>
      <c r="BK193" s="179">
        <f>ROUND(I193*H193,2)</f>
        <v>0</v>
      </c>
      <c r="BL193" s="16" t="s">
        <v>144</v>
      </c>
      <c r="BM193" s="178" t="s">
        <v>1077</v>
      </c>
    </row>
    <row r="194" s="13" customFormat="1">
      <c r="A194" s="13"/>
      <c r="B194" s="187"/>
      <c r="C194" s="13"/>
      <c r="D194" s="188" t="s">
        <v>197</v>
      </c>
      <c r="E194" s="189" t="s">
        <v>1</v>
      </c>
      <c r="F194" s="190" t="s">
        <v>987</v>
      </c>
      <c r="G194" s="13"/>
      <c r="H194" s="191">
        <v>44.685000000000002</v>
      </c>
      <c r="I194" s="192"/>
      <c r="J194" s="13"/>
      <c r="K194" s="13"/>
      <c r="L194" s="187"/>
      <c r="M194" s="193"/>
      <c r="N194" s="194"/>
      <c r="O194" s="194"/>
      <c r="P194" s="194"/>
      <c r="Q194" s="194"/>
      <c r="R194" s="194"/>
      <c r="S194" s="194"/>
      <c r="T194" s="19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9" t="s">
        <v>197</v>
      </c>
      <c r="AU194" s="189" t="s">
        <v>86</v>
      </c>
      <c r="AV194" s="13" t="s">
        <v>86</v>
      </c>
      <c r="AW194" s="13" t="s">
        <v>32</v>
      </c>
      <c r="AX194" s="13" t="s">
        <v>76</v>
      </c>
      <c r="AY194" s="189" t="s">
        <v>145</v>
      </c>
    </row>
    <row r="195" s="13" customFormat="1">
      <c r="A195" s="13"/>
      <c r="B195" s="187"/>
      <c r="C195" s="13"/>
      <c r="D195" s="188" t="s">
        <v>197</v>
      </c>
      <c r="E195" s="189" t="s">
        <v>1</v>
      </c>
      <c r="F195" s="190" t="s">
        <v>988</v>
      </c>
      <c r="G195" s="13"/>
      <c r="H195" s="191">
        <v>23.170000000000002</v>
      </c>
      <c r="I195" s="192"/>
      <c r="J195" s="13"/>
      <c r="K195" s="13"/>
      <c r="L195" s="187"/>
      <c r="M195" s="193"/>
      <c r="N195" s="194"/>
      <c r="O195" s="194"/>
      <c r="P195" s="194"/>
      <c r="Q195" s="194"/>
      <c r="R195" s="194"/>
      <c r="S195" s="194"/>
      <c r="T195" s="19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9" t="s">
        <v>197</v>
      </c>
      <c r="AU195" s="189" t="s">
        <v>86</v>
      </c>
      <c r="AV195" s="13" t="s">
        <v>86</v>
      </c>
      <c r="AW195" s="13" t="s">
        <v>32</v>
      </c>
      <c r="AX195" s="13" t="s">
        <v>76</v>
      </c>
      <c r="AY195" s="189" t="s">
        <v>145</v>
      </c>
    </row>
    <row r="196" s="13" customFormat="1">
      <c r="A196" s="13"/>
      <c r="B196" s="187"/>
      <c r="C196" s="13"/>
      <c r="D196" s="188" t="s">
        <v>197</v>
      </c>
      <c r="E196" s="189" t="s">
        <v>1</v>
      </c>
      <c r="F196" s="190" t="s">
        <v>989</v>
      </c>
      <c r="G196" s="13"/>
      <c r="H196" s="191">
        <v>45.57</v>
      </c>
      <c r="I196" s="192"/>
      <c r="J196" s="13"/>
      <c r="K196" s="13"/>
      <c r="L196" s="187"/>
      <c r="M196" s="193"/>
      <c r="N196" s="194"/>
      <c r="O196" s="194"/>
      <c r="P196" s="194"/>
      <c r="Q196" s="194"/>
      <c r="R196" s="194"/>
      <c r="S196" s="194"/>
      <c r="T196" s="19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9" t="s">
        <v>197</v>
      </c>
      <c r="AU196" s="189" t="s">
        <v>86</v>
      </c>
      <c r="AV196" s="13" t="s">
        <v>86</v>
      </c>
      <c r="AW196" s="13" t="s">
        <v>32</v>
      </c>
      <c r="AX196" s="13" t="s">
        <v>76</v>
      </c>
      <c r="AY196" s="189" t="s">
        <v>145</v>
      </c>
    </row>
    <row r="197" s="12" customFormat="1" ht="22.8" customHeight="1">
      <c r="A197" s="12"/>
      <c r="B197" s="155"/>
      <c r="C197" s="12"/>
      <c r="D197" s="156" t="s">
        <v>75</v>
      </c>
      <c r="E197" s="180" t="s">
        <v>222</v>
      </c>
      <c r="F197" s="180" t="s">
        <v>1078</v>
      </c>
      <c r="G197" s="12"/>
      <c r="H197" s="12"/>
      <c r="I197" s="158"/>
      <c r="J197" s="181">
        <f>BK197</f>
        <v>0</v>
      </c>
      <c r="K197" s="12"/>
      <c r="L197" s="155"/>
      <c r="M197" s="160"/>
      <c r="N197" s="161"/>
      <c r="O197" s="161"/>
      <c r="P197" s="162">
        <f>SUM(P198:P206)</f>
        <v>0</v>
      </c>
      <c r="Q197" s="161"/>
      <c r="R197" s="162">
        <f>SUM(R198:R206)</f>
        <v>1.0553399999999999</v>
      </c>
      <c r="S197" s="161"/>
      <c r="T197" s="163">
        <f>SUM(T198:T206)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6" t="s">
        <v>84</v>
      </c>
      <c r="AT197" s="164" t="s">
        <v>75</v>
      </c>
      <c r="AU197" s="164" t="s">
        <v>84</v>
      </c>
      <c r="AY197" s="156" t="s">
        <v>145</v>
      </c>
      <c r="BK197" s="165">
        <f>SUM(BK198:BK206)</f>
        <v>0</v>
      </c>
    </row>
    <row r="198" s="2" customFormat="1" ht="24.15" customHeight="1">
      <c r="A198" s="35"/>
      <c r="B198" s="166"/>
      <c r="C198" s="167" t="s">
        <v>318</v>
      </c>
      <c r="D198" s="167" t="s">
        <v>146</v>
      </c>
      <c r="E198" s="168" t="s">
        <v>1079</v>
      </c>
      <c r="F198" s="169" t="s">
        <v>1080</v>
      </c>
      <c r="G198" s="170" t="s">
        <v>165</v>
      </c>
      <c r="H198" s="171">
        <v>3</v>
      </c>
      <c r="I198" s="172"/>
      <c r="J198" s="173">
        <f>ROUND(I198*H198,2)</f>
        <v>0</v>
      </c>
      <c r="K198" s="169" t="s">
        <v>166</v>
      </c>
      <c r="L198" s="36"/>
      <c r="M198" s="174" t="s">
        <v>1</v>
      </c>
      <c r="N198" s="175" t="s">
        <v>41</v>
      </c>
      <c r="O198" s="74"/>
      <c r="P198" s="176">
        <f>O198*H198</f>
        <v>0</v>
      </c>
      <c r="Q198" s="176">
        <v>0.054460000000000001</v>
      </c>
      <c r="R198" s="176">
        <f>Q198*H198</f>
        <v>0.16338</v>
      </c>
      <c r="S198" s="176">
        <v>0</v>
      </c>
      <c r="T198" s="17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8" t="s">
        <v>144</v>
      </c>
      <c r="AT198" s="178" t="s">
        <v>146</v>
      </c>
      <c r="AU198" s="178" t="s">
        <v>86</v>
      </c>
      <c r="AY198" s="16" t="s">
        <v>145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6" t="s">
        <v>84</v>
      </c>
      <c r="BK198" s="179">
        <f>ROUND(I198*H198,2)</f>
        <v>0</v>
      </c>
      <c r="BL198" s="16" t="s">
        <v>144</v>
      </c>
      <c r="BM198" s="178" t="s">
        <v>1081</v>
      </c>
    </row>
    <row r="199" s="2" customFormat="1" ht="33" customHeight="1">
      <c r="A199" s="35"/>
      <c r="B199" s="166"/>
      <c r="C199" s="167" t="s">
        <v>93</v>
      </c>
      <c r="D199" s="167" t="s">
        <v>146</v>
      </c>
      <c r="E199" s="168" t="s">
        <v>1082</v>
      </c>
      <c r="F199" s="169" t="s">
        <v>1083</v>
      </c>
      <c r="G199" s="170" t="s">
        <v>165</v>
      </c>
      <c r="H199" s="171">
        <v>2</v>
      </c>
      <c r="I199" s="172"/>
      <c r="J199" s="173">
        <f>ROUND(I199*H199,2)</f>
        <v>0</v>
      </c>
      <c r="K199" s="169" t="s">
        <v>166</v>
      </c>
      <c r="L199" s="36"/>
      <c r="M199" s="174" t="s">
        <v>1</v>
      </c>
      <c r="N199" s="175" t="s">
        <v>41</v>
      </c>
      <c r="O199" s="74"/>
      <c r="P199" s="176">
        <f>O199*H199</f>
        <v>0</v>
      </c>
      <c r="Q199" s="176">
        <v>0.0061999999999999998</v>
      </c>
      <c r="R199" s="176">
        <f>Q199*H199</f>
        <v>0.0124</v>
      </c>
      <c r="S199" s="176">
        <v>0</v>
      </c>
      <c r="T199" s="17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78" t="s">
        <v>144</v>
      </c>
      <c r="AT199" s="178" t="s">
        <v>146</v>
      </c>
      <c r="AU199" s="178" t="s">
        <v>86</v>
      </c>
      <c r="AY199" s="16" t="s">
        <v>145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6" t="s">
        <v>84</v>
      </c>
      <c r="BK199" s="179">
        <f>ROUND(I199*H199,2)</f>
        <v>0</v>
      </c>
      <c r="BL199" s="16" t="s">
        <v>144</v>
      </c>
      <c r="BM199" s="178" t="s">
        <v>1084</v>
      </c>
    </row>
    <row r="200" s="2" customFormat="1" ht="33" customHeight="1">
      <c r="A200" s="35"/>
      <c r="B200" s="166"/>
      <c r="C200" s="167" t="s">
        <v>326</v>
      </c>
      <c r="D200" s="167" t="s">
        <v>146</v>
      </c>
      <c r="E200" s="168" t="s">
        <v>1085</v>
      </c>
      <c r="F200" s="169" t="s">
        <v>1086</v>
      </c>
      <c r="G200" s="170" t="s">
        <v>165</v>
      </c>
      <c r="H200" s="171">
        <v>1</v>
      </c>
      <c r="I200" s="172"/>
      <c r="J200" s="173">
        <f>ROUND(I200*H200,2)</f>
        <v>0</v>
      </c>
      <c r="K200" s="169" t="s">
        <v>166</v>
      </c>
      <c r="L200" s="36"/>
      <c r="M200" s="174" t="s">
        <v>1</v>
      </c>
      <c r="N200" s="175" t="s">
        <v>41</v>
      </c>
      <c r="O200" s="74"/>
      <c r="P200" s="176">
        <f>O200*H200</f>
        <v>0</v>
      </c>
      <c r="Q200" s="176">
        <v>0.01541</v>
      </c>
      <c r="R200" s="176">
        <f>Q200*H200</f>
        <v>0.01541</v>
      </c>
      <c r="S200" s="176">
        <v>0</v>
      </c>
      <c r="T200" s="17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78" t="s">
        <v>144</v>
      </c>
      <c r="AT200" s="178" t="s">
        <v>146</v>
      </c>
      <c r="AU200" s="178" t="s">
        <v>86</v>
      </c>
      <c r="AY200" s="16" t="s">
        <v>145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6" t="s">
        <v>84</v>
      </c>
      <c r="BK200" s="179">
        <f>ROUND(I200*H200,2)</f>
        <v>0</v>
      </c>
      <c r="BL200" s="16" t="s">
        <v>144</v>
      </c>
      <c r="BM200" s="178" t="s">
        <v>1087</v>
      </c>
    </row>
    <row r="201" s="2" customFormat="1" ht="24.15" customHeight="1">
      <c r="A201" s="35"/>
      <c r="B201" s="166"/>
      <c r="C201" s="167" t="s">
        <v>270</v>
      </c>
      <c r="D201" s="167" t="s">
        <v>146</v>
      </c>
      <c r="E201" s="168" t="s">
        <v>1088</v>
      </c>
      <c r="F201" s="169" t="s">
        <v>1089</v>
      </c>
      <c r="G201" s="170" t="s">
        <v>165</v>
      </c>
      <c r="H201" s="171">
        <v>3</v>
      </c>
      <c r="I201" s="172"/>
      <c r="J201" s="173">
        <f>ROUND(I201*H201,2)</f>
        <v>0</v>
      </c>
      <c r="K201" s="169" t="s">
        <v>166</v>
      </c>
      <c r="L201" s="36"/>
      <c r="M201" s="174" t="s">
        <v>1</v>
      </c>
      <c r="N201" s="175" t="s">
        <v>41</v>
      </c>
      <c r="O201" s="74"/>
      <c r="P201" s="176">
        <f>O201*H201</f>
        <v>0</v>
      </c>
      <c r="Q201" s="176">
        <v>0</v>
      </c>
      <c r="R201" s="176">
        <f>Q201*H201</f>
        <v>0</v>
      </c>
      <c r="S201" s="176">
        <v>0</v>
      </c>
      <c r="T201" s="17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78" t="s">
        <v>144</v>
      </c>
      <c r="AT201" s="178" t="s">
        <v>146</v>
      </c>
      <c r="AU201" s="178" t="s">
        <v>86</v>
      </c>
      <c r="AY201" s="16" t="s">
        <v>145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6" t="s">
        <v>84</v>
      </c>
      <c r="BK201" s="179">
        <f>ROUND(I201*H201,2)</f>
        <v>0</v>
      </c>
      <c r="BL201" s="16" t="s">
        <v>144</v>
      </c>
      <c r="BM201" s="178" t="s">
        <v>1090</v>
      </c>
    </row>
    <row r="202" s="2" customFormat="1" ht="33" customHeight="1">
      <c r="A202" s="35"/>
      <c r="B202" s="166"/>
      <c r="C202" s="167" t="s">
        <v>335</v>
      </c>
      <c r="D202" s="167" t="s">
        <v>146</v>
      </c>
      <c r="E202" s="168" t="s">
        <v>1091</v>
      </c>
      <c r="F202" s="169" t="s">
        <v>1092</v>
      </c>
      <c r="G202" s="170" t="s">
        <v>165</v>
      </c>
      <c r="H202" s="171">
        <v>3</v>
      </c>
      <c r="I202" s="172"/>
      <c r="J202" s="173">
        <f>ROUND(I202*H202,2)</f>
        <v>0</v>
      </c>
      <c r="K202" s="169" t="s">
        <v>166</v>
      </c>
      <c r="L202" s="36"/>
      <c r="M202" s="174" t="s">
        <v>1</v>
      </c>
      <c r="N202" s="175" t="s">
        <v>41</v>
      </c>
      <c r="O202" s="74"/>
      <c r="P202" s="176">
        <f>O202*H202</f>
        <v>0</v>
      </c>
      <c r="Q202" s="176">
        <v>0.075950000000000004</v>
      </c>
      <c r="R202" s="176">
        <f>Q202*H202</f>
        <v>0.22785</v>
      </c>
      <c r="S202" s="176">
        <v>0</v>
      </c>
      <c r="T202" s="17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78" t="s">
        <v>144</v>
      </c>
      <c r="AT202" s="178" t="s">
        <v>146</v>
      </c>
      <c r="AU202" s="178" t="s">
        <v>86</v>
      </c>
      <c r="AY202" s="16" t="s">
        <v>145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6" t="s">
        <v>84</v>
      </c>
      <c r="BK202" s="179">
        <f>ROUND(I202*H202,2)</f>
        <v>0</v>
      </c>
      <c r="BL202" s="16" t="s">
        <v>144</v>
      </c>
      <c r="BM202" s="178" t="s">
        <v>1093</v>
      </c>
    </row>
    <row r="203" s="2" customFormat="1" ht="24.15" customHeight="1">
      <c r="A203" s="35"/>
      <c r="B203" s="166"/>
      <c r="C203" s="167" t="s">
        <v>340</v>
      </c>
      <c r="D203" s="167" t="s">
        <v>146</v>
      </c>
      <c r="E203" s="168" t="s">
        <v>1094</v>
      </c>
      <c r="F203" s="169" t="s">
        <v>1095</v>
      </c>
      <c r="G203" s="170" t="s">
        <v>165</v>
      </c>
      <c r="H203" s="171">
        <v>1</v>
      </c>
      <c r="I203" s="172"/>
      <c r="J203" s="173">
        <f>ROUND(I203*H203,2)</f>
        <v>0</v>
      </c>
      <c r="K203" s="169" t="s">
        <v>166</v>
      </c>
      <c r="L203" s="36"/>
      <c r="M203" s="174" t="s">
        <v>1</v>
      </c>
      <c r="N203" s="175" t="s">
        <v>41</v>
      </c>
      <c r="O203" s="74"/>
      <c r="P203" s="176">
        <f>O203*H203</f>
        <v>0</v>
      </c>
      <c r="Q203" s="176">
        <v>0.18608</v>
      </c>
      <c r="R203" s="176">
        <f>Q203*H203</f>
        <v>0.18608</v>
      </c>
      <c r="S203" s="176">
        <v>0</v>
      </c>
      <c r="T203" s="17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78" t="s">
        <v>144</v>
      </c>
      <c r="AT203" s="178" t="s">
        <v>146</v>
      </c>
      <c r="AU203" s="178" t="s">
        <v>86</v>
      </c>
      <c r="AY203" s="16" t="s">
        <v>145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6" t="s">
        <v>84</v>
      </c>
      <c r="BK203" s="179">
        <f>ROUND(I203*H203,2)</f>
        <v>0</v>
      </c>
      <c r="BL203" s="16" t="s">
        <v>144</v>
      </c>
      <c r="BM203" s="178" t="s">
        <v>1096</v>
      </c>
    </row>
    <row r="204" s="2" customFormat="1" ht="24.15" customHeight="1">
      <c r="A204" s="35"/>
      <c r="B204" s="166"/>
      <c r="C204" s="167" t="s">
        <v>346</v>
      </c>
      <c r="D204" s="167" t="s">
        <v>146</v>
      </c>
      <c r="E204" s="168" t="s">
        <v>1097</v>
      </c>
      <c r="F204" s="169" t="s">
        <v>1098</v>
      </c>
      <c r="G204" s="170" t="s">
        <v>165</v>
      </c>
      <c r="H204" s="171">
        <v>1</v>
      </c>
      <c r="I204" s="172"/>
      <c r="J204" s="173">
        <f>ROUND(I204*H204,2)</f>
        <v>0</v>
      </c>
      <c r="K204" s="169" t="s">
        <v>166</v>
      </c>
      <c r="L204" s="36"/>
      <c r="M204" s="174" t="s">
        <v>1</v>
      </c>
      <c r="N204" s="175" t="s">
        <v>41</v>
      </c>
      <c r="O204" s="74"/>
      <c r="P204" s="176">
        <f>O204*H204</f>
        <v>0</v>
      </c>
      <c r="Q204" s="176">
        <v>0.11996</v>
      </c>
      <c r="R204" s="176">
        <f>Q204*H204</f>
        <v>0.11996</v>
      </c>
      <c r="S204" s="176">
        <v>0</v>
      </c>
      <c r="T204" s="17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78" t="s">
        <v>144</v>
      </c>
      <c r="AT204" s="178" t="s">
        <v>146</v>
      </c>
      <c r="AU204" s="178" t="s">
        <v>86</v>
      </c>
      <c r="AY204" s="16" t="s">
        <v>145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6" t="s">
        <v>84</v>
      </c>
      <c r="BK204" s="179">
        <f>ROUND(I204*H204,2)</f>
        <v>0</v>
      </c>
      <c r="BL204" s="16" t="s">
        <v>144</v>
      </c>
      <c r="BM204" s="178" t="s">
        <v>1099</v>
      </c>
    </row>
    <row r="205" s="2" customFormat="1" ht="24.15" customHeight="1">
      <c r="A205" s="35"/>
      <c r="B205" s="166"/>
      <c r="C205" s="167" t="s">
        <v>351</v>
      </c>
      <c r="D205" s="167" t="s">
        <v>146</v>
      </c>
      <c r="E205" s="168" t="s">
        <v>1100</v>
      </c>
      <c r="F205" s="169" t="s">
        <v>1101</v>
      </c>
      <c r="G205" s="170" t="s">
        <v>165</v>
      </c>
      <c r="H205" s="171">
        <v>1</v>
      </c>
      <c r="I205" s="172"/>
      <c r="J205" s="173">
        <f>ROUND(I205*H205,2)</f>
        <v>0</v>
      </c>
      <c r="K205" s="169" t="s">
        <v>166</v>
      </c>
      <c r="L205" s="36"/>
      <c r="M205" s="174" t="s">
        <v>1</v>
      </c>
      <c r="N205" s="175" t="s">
        <v>41</v>
      </c>
      <c r="O205" s="74"/>
      <c r="P205" s="176">
        <f>O205*H205</f>
        <v>0</v>
      </c>
      <c r="Q205" s="176">
        <v>0</v>
      </c>
      <c r="R205" s="176">
        <f>Q205*H205</f>
        <v>0</v>
      </c>
      <c r="S205" s="176">
        <v>0</v>
      </c>
      <c r="T205" s="17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8" t="s">
        <v>144</v>
      </c>
      <c r="AT205" s="178" t="s">
        <v>146</v>
      </c>
      <c r="AU205" s="178" t="s">
        <v>86</v>
      </c>
      <c r="AY205" s="16" t="s">
        <v>145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6" t="s">
        <v>84</v>
      </c>
      <c r="BK205" s="179">
        <f>ROUND(I205*H205,2)</f>
        <v>0</v>
      </c>
      <c r="BL205" s="16" t="s">
        <v>144</v>
      </c>
      <c r="BM205" s="178" t="s">
        <v>1102</v>
      </c>
    </row>
    <row r="206" s="2" customFormat="1" ht="33" customHeight="1">
      <c r="A206" s="35"/>
      <c r="B206" s="166"/>
      <c r="C206" s="167" t="s">
        <v>355</v>
      </c>
      <c r="D206" s="167" t="s">
        <v>146</v>
      </c>
      <c r="E206" s="168" t="s">
        <v>1103</v>
      </c>
      <c r="F206" s="169" t="s">
        <v>1104</v>
      </c>
      <c r="G206" s="170" t="s">
        <v>165</v>
      </c>
      <c r="H206" s="171">
        <v>1</v>
      </c>
      <c r="I206" s="172"/>
      <c r="J206" s="173">
        <f>ROUND(I206*H206,2)</f>
        <v>0</v>
      </c>
      <c r="K206" s="169" t="s">
        <v>166</v>
      </c>
      <c r="L206" s="36"/>
      <c r="M206" s="174" t="s">
        <v>1</v>
      </c>
      <c r="N206" s="175" t="s">
        <v>41</v>
      </c>
      <c r="O206" s="74"/>
      <c r="P206" s="176">
        <f>O206*H206</f>
        <v>0</v>
      </c>
      <c r="Q206" s="176">
        <v>0.33026</v>
      </c>
      <c r="R206" s="176">
        <f>Q206*H206</f>
        <v>0.33026</v>
      </c>
      <c r="S206" s="176">
        <v>0</v>
      </c>
      <c r="T206" s="17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78" t="s">
        <v>144</v>
      </c>
      <c r="AT206" s="178" t="s">
        <v>146</v>
      </c>
      <c r="AU206" s="178" t="s">
        <v>86</v>
      </c>
      <c r="AY206" s="16" t="s">
        <v>145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6" t="s">
        <v>84</v>
      </c>
      <c r="BK206" s="179">
        <f>ROUND(I206*H206,2)</f>
        <v>0</v>
      </c>
      <c r="BL206" s="16" t="s">
        <v>144</v>
      </c>
      <c r="BM206" s="178" t="s">
        <v>1105</v>
      </c>
    </row>
    <row r="207" s="12" customFormat="1" ht="22.8" customHeight="1">
      <c r="A207" s="12"/>
      <c r="B207" s="155"/>
      <c r="C207" s="12"/>
      <c r="D207" s="156" t="s">
        <v>75</v>
      </c>
      <c r="E207" s="180" t="s">
        <v>253</v>
      </c>
      <c r="F207" s="180" t="s">
        <v>254</v>
      </c>
      <c r="G207" s="12"/>
      <c r="H207" s="12"/>
      <c r="I207" s="158"/>
      <c r="J207" s="181">
        <f>BK207</f>
        <v>0</v>
      </c>
      <c r="K207" s="12"/>
      <c r="L207" s="155"/>
      <c r="M207" s="160"/>
      <c r="N207" s="161"/>
      <c r="O207" s="161"/>
      <c r="P207" s="162">
        <f>P208</f>
        <v>0</v>
      </c>
      <c r="Q207" s="161"/>
      <c r="R207" s="162">
        <f>R208</f>
        <v>0</v>
      </c>
      <c r="S207" s="161"/>
      <c r="T207" s="163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6" t="s">
        <v>84</v>
      </c>
      <c r="AT207" s="164" t="s">
        <v>75</v>
      </c>
      <c r="AU207" s="164" t="s">
        <v>84</v>
      </c>
      <c r="AY207" s="156" t="s">
        <v>145</v>
      </c>
      <c r="BK207" s="165">
        <f>BK208</f>
        <v>0</v>
      </c>
    </row>
    <row r="208" s="2" customFormat="1" ht="16.5" customHeight="1">
      <c r="A208" s="35"/>
      <c r="B208" s="166"/>
      <c r="C208" s="167" t="s">
        <v>360</v>
      </c>
      <c r="D208" s="207" t="s">
        <v>146</v>
      </c>
      <c r="E208" s="168" t="s">
        <v>255</v>
      </c>
      <c r="F208" s="169" t="s">
        <v>256</v>
      </c>
      <c r="G208" s="170" t="s">
        <v>238</v>
      </c>
      <c r="H208" s="171">
        <v>7.1849999999999996</v>
      </c>
      <c r="I208" s="172"/>
      <c r="J208" s="173">
        <f>ROUND(I208*H208,2)</f>
        <v>0</v>
      </c>
      <c r="K208" s="169" t="s">
        <v>166</v>
      </c>
      <c r="L208" s="36"/>
      <c r="M208" s="174" t="s">
        <v>1</v>
      </c>
      <c r="N208" s="175" t="s">
        <v>41</v>
      </c>
      <c r="O208" s="74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78" t="s">
        <v>144</v>
      </c>
      <c r="AT208" s="178" t="s">
        <v>146</v>
      </c>
      <c r="AU208" s="178" t="s">
        <v>86</v>
      </c>
      <c r="AY208" s="16" t="s">
        <v>145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6" t="s">
        <v>84</v>
      </c>
      <c r="BK208" s="179">
        <f>ROUND(I208*H208,2)</f>
        <v>0</v>
      </c>
      <c r="BL208" s="16" t="s">
        <v>144</v>
      </c>
      <c r="BM208" s="178" t="s">
        <v>1106</v>
      </c>
    </row>
    <row r="209" s="12" customFormat="1" ht="25.92" customHeight="1">
      <c r="A209" s="12"/>
      <c r="B209" s="155"/>
      <c r="C209" s="12"/>
      <c r="D209" s="156" t="s">
        <v>75</v>
      </c>
      <c r="E209" s="157" t="s">
        <v>258</v>
      </c>
      <c r="F209" s="157" t="s">
        <v>259</v>
      </c>
      <c r="G209" s="12"/>
      <c r="H209" s="12"/>
      <c r="I209" s="158"/>
      <c r="J209" s="159">
        <f>BK209</f>
        <v>0</v>
      </c>
      <c r="K209" s="12"/>
      <c r="L209" s="155"/>
      <c r="M209" s="160"/>
      <c r="N209" s="161"/>
      <c r="O209" s="161"/>
      <c r="P209" s="162">
        <f>P210+P226</f>
        <v>0</v>
      </c>
      <c r="Q209" s="161"/>
      <c r="R209" s="162">
        <f>R210+R226</f>
        <v>0.35012369999999998</v>
      </c>
      <c r="S209" s="161"/>
      <c r="T209" s="163">
        <f>T210+T226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6" t="s">
        <v>86</v>
      </c>
      <c r="AT209" s="164" t="s">
        <v>75</v>
      </c>
      <c r="AU209" s="164" t="s">
        <v>76</v>
      </c>
      <c r="AY209" s="156" t="s">
        <v>145</v>
      </c>
      <c r="BK209" s="165">
        <f>BK210+BK226</f>
        <v>0</v>
      </c>
    </row>
    <row r="210" s="12" customFormat="1" ht="22.8" customHeight="1">
      <c r="A210" s="12"/>
      <c r="B210" s="155"/>
      <c r="C210" s="12"/>
      <c r="D210" s="156" t="s">
        <v>75</v>
      </c>
      <c r="E210" s="180" t="s">
        <v>454</v>
      </c>
      <c r="F210" s="180" t="s">
        <v>455</v>
      </c>
      <c r="G210" s="12"/>
      <c r="H210" s="12"/>
      <c r="I210" s="158"/>
      <c r="J210" s="181">
        <f>BK210</f>
        <v>0</v>
      </c>
      <c r="K210" s="12"/>
      <c r="L210" s="155"/>
      <c r="M210" s="160"/>
      <c r="N210" s="161"/>
      <c r="O210" s="161"/>
      <c r="P210" s="162">
        <f>SUM(P211:P225)</f>
        <v>0</v>
      </c>
      <c r="Q210" s="161"/>
      <c r="R210" s="162">
        <f>SUM(R211:R225)</f>
        <v>0.25336369999999997</v>
      </c>
      <c r="S210" s="161"/>
      <c r="T210" s="163">
        <f>SUM(T211:T225)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6" t="s">
        <v>86</v>
      </c>
      <c r="AT210" s="164" t="s">
        <v>75</v>
      </c>
      <c r="AU210" s="164" t="s">
        <v>84</v>
      </c>
      <c r="AY210" s="156" t="s">
        <v>145</v>
      </c>
      <c r="BK210" s="165">
        <f>SUM(BK211:BK225)</f>
        <v>0</v>
      </c>
    </row>
    <row r="211" s="2" customFormat="1" ht="24.15" customHeight="1">
      <c r="A211" s="35"/>
      <c r="B211" s="166"/>
      <c r="C211" s="167" t="s">
        <v>364</v>
      </c>
      <c r="D211" s="207" t="s">
        <v>146</v>
      </c>
      <c r="E211" s="168" t="s">
        <v>1107</v>
      </c>
      <c r="F211" s="169" t="s">
        <v>1108</v>
      </c>
      <c r="G211" s="170" t="s">
        <v>189</v>
      </c>
      <c r="H211" s="171">
        <v>43.840000000000003</v>
      </c>
      <c r="I211" s="172"/>
      <c r="J211" s="173">
        <f>ROUND(I211*H211,2)</f>
        <v>0</v>
      </c>
      <c r="K211" s="169" t="s">
        <v>166</v>
      </c>
      <c r="L211" s="36"/>
      <c r="M211" s="174" t="s">
        <v>1</v>
      </c>
      <c r="N211" s="175" t="s">
        <v>41</v>
      </c>
      <c r="O211" s="74"/>
      <c r="P211" s="176">
        <f>O211*H211</f>
        <v>0</v>
      </c>
      <c r="Q211" s="176">
        <v>0</v>
      </c>
      <c r="R211" s="176">
        <f>Q211*H211</f>
        <v>0</v>
      </c>
      <c r="S211" s="176">
        <v>0</v>
      </c>
      <c r="T211" s="17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78" t="s">
        <v>262</v>
      </c>
      <c r="AT211" s="178" t="s">
        <v>146</v>
      </c>
      <c r="AU211" s="178" t="s">
        <v>86</v>
      </c>
      <c r="AY211" s="16" t="s">
        <v>145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16" t="s">
        <v>84</v>
      </c>
      <c r="BK211" s="179">
        <f>ROUND(I211*H211,2)</f>
        <v>0</v>
      </c>
      <c r="BL211" s="16" t="s">
        <v>262</v>
      </c>
      <c r="BM211" s="178" t="s">
        <v>1109</v>
      </c>
    </row>
    <row r="212" s="13" customFormat="1">
      <c r="A212" s="13"/>
      <c r="B212" s="187"/>
      <c r="C212" s="13"/>
      <c r="D212" s="188" t="s">
        <v>197</v>
      </c>
      <c r="E212" s="189" t="s">
        <v>1</v>
      </c>
      <c r="F212" s="190" t="s">
        <v>1110</v>
      </c>
      <c r="G212" s="13"/>
      <c r="H212" s="191">
        <v>43.840000000000003</v>
      </c>
      <c r="I212" s="192"/>
      <c r="J212" s="13"/>
      <c r="K212" s="13"/>
      <c r="L212" s="187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197</v>
      </c>
      <c r="AU212" s="189" t="s">
        <v>86</v>
      </c>
      <c r="AV212" s="13" t="s">
        <v>86</v>
      </c>
      <c r="AW212" s="13" t="s">
        <v>32</v>
      </c>
      <c r="AX212" s="13" t="s">
        <v>84</v>
      </c>
      <c r="AY212" s="189" t="s">
        <v>145</v>
      </c>
    </row>
    <row r="213" s="2" customFormat="1" ht="16.5" customHeight="1">
      <c r="A213" s="35"/>
      <c r="B213" s="166"/>
      <c r="C213" s="196" t="s">
        <v>96</v>
      </c>
      <c r="D213" s="210" t="s">
        <v>267</v>
      </c>
      <c r="E213" s="197" t="s">
        <v>1111</v>
      </c>
      <c r="F213" s="198" t="s">
        <v>1112</v>
      </c>
      <c r="G213" s="199" t="s">
        <v>189</v>
      </c>
      <c r="H213" s="200">
        <v>48.223999999999997</v>
      </c>
      <c r="I213" s="201"/>
      <c r="J213" s="202">
        <f>ROUND(I213*H213,2)</f>
        <v>0</v>
      </c>
      <c r="K213" s="198" t="s">
        <v>166</v>
      </c>
      <c r="L213" s="203"/>
      <c r="M213" s="204" t="s">
        <v>1</v>
      </c>
      <c r="N213" s="205" t="s">
        <v>41</v>
      </c>
      <c r="O213" s="74"/>
      <c r="P213" s="176">
        <f>O213*H213</f>
        <v>0</v>
      </c>
      <c r="Q213" s="176">
        <v>0.00029999999999999997</v>
      </c>
      <c r="R213" s="176">
        <f>Q213*H213</f>
        <v>0.014467199999999998</v>
      </c>
      <c r="S213" s="176">
        <v>0</v>
      </c>
      <c r="T213" s="17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78" t="s">
        <v>270</v>
      </c>
      <c r="AT213" s="178" t="s">
        <v>267</v>
      </c>
      <c r="AU213" s="178" t="s">
        <v>86</v>
      </c>
      <c r="AY213" s="16" t="s">
        <v>145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6" t="s">
        <v>84</v>
      </c>
      <c r="BK213" s="179">
        <f>ROUND(I213*H213,2)</f>
        <v>0</v>
      </c>
      <c r="BL213" s="16" t="s">
        <v>262</v>
      </c>
      <c r="BM213" s="178" t="s">
        <v>1113</v>
      </c>
    </row>
    <row r="214" s="13" customFormat="1">
      <c r="A214" s="13"/>
      <c r="B214" s="187"/>
      <c r="C214" s="13"/>
      <c r="D214" s="188" t="s">
        <v>197</v>
      </c>
      <c r="E214" s="13"/>
      <c r="F214" s="190" t="s">
        <v>1114</v>
      </c>
      <c r="G214" s="13"/>
      <c r="H214" s="191">
        <v>48.223999999999997</v>
      </c>
      <c r="I214" s="192"/>
      <c r="J214" s="13"/>
      <c r="K214" s="13"/>
      <c r="L214" s="187"/>
      <c r="M214" s="193"/>
      <c r="N214" s="194"/>
      <c r="O214" s="194"/>
      <c r="P214" s="194"/>
      <c r="Q214" s="194"/>
      <c r="R214" s="194"/>
      <c r="S214" s="194"/>
      <c r="T214" s="19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9" t="s">
        <v>197</v>
      </c>
      <c r="AU214" s="189" t="s">
        <v>86</v>
      </c>
      <c r="AV214" s="13" t="s">
        <v>86</v>
      </c>
      <c r="AW214" s="13" t="s">
        <v>3</v>
      </c>
      <c r="AX214" s="13" t="s">
        <v>84</v>
      </c>
      <c r="AY214" s="189" t="s">
        <v>145</v>
      </c>
    </row>
    <row r="215" s="2" customFormat="1" ht="24.15" customHeight="1">
      <c r="A215" s="35"/>
      <c r="B215" s="166"/>
      <c r="C215" s="167" t="s">
        <v>526</v>
      </c>
      <c r="D215" s="207" t="s">
        <v>146</v>
      </c>
      <c r="E215" s="168" t="s">
        <v>1115</v>
      </c>
      <c r="F215" s="169" t="s">
        <v>1116</v>
      </c>
      <c r="G215" s="170" t="s">
        <v>189</v>
      </c>
      <c r="H215" s="171">
        <v>77.75</v>
      </c>
      <c r="I215" s="172"/>
      <c r="J215" s="173">
        <f>ROUND(I215*H215,2)</f>
        <v>0</v>
      </c>
      <c r="K215" s="169" t="s">
        <v>166</v>
      </c>
      <c r="L215" s="36"/>
      <c r="M215" s="174" t="s">
        <v>1</v>
      </c>
      <c r="N215" s="175" t="s">
        <v>41</v>
      </c>
      <c r="O215" s="74"/>
      <c r="P215" s="176">
        <f>O215*H215</f>
        <v>0</v>
      </c>
      <c r="Q215" s="176">
        <v>0</v>
      </c>
      <c r="R215" s="176">
        <f>Q215*H215</f>
        <v>0</v>
      </c>
      <c r="S215" s="176">
        <v>0</v>
      </c>
      <c r="T215" s="17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78" t="s">
        <v>262</v>
      </c>
      <c r="AT215" s="178" t="s">
        <v>146</v>
      </c>
      <c r="AU215" s="178" t="s">
        <v>86</v>
      </c>
      <c r="AY215" s="16" t="s">
        <v>145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6" t="s">
        <v>84</v>
      </c>
      <c r="BK215" s="179">
        <f>ROUND(I215*H215,2)</f>
        <v>0</v>
      </c>
      <c r="BL215" s="16" t="s">
        <v>262</v>
      </c>
      <c r="BM215" s="178" t="s">
        <v>1117</v>
      </c>
    </row>
    <row r="216" s="13" customFormat="1">
      <c r="A216" s="13"/>
      <c r="B216" s="187"/>
      <c r="C216" s="13"/>
      <c r="D216" s="188" t="s">
        <v>197</v>
      </c>
      <c r="E216" s="189" t="s">
        <v>1</v>
      </c>
      <c r="F216" s="190" t="s">
        <v>1118</v>
      </c>
      <c r="G216" s="13"/>
      <c r="H216" s="191">
        <v>29.789999999999999</v>
      </c>
      <c r="I216" s="192"/>
      <c r="J216" s="13"/>
      <c r="K216" s="13"/>
      <c r="L216" s="187"/>
      <c r="M216" s="193"/>
      <c r="N216" s="194"/>
      <c r="O216" s="194"/>
      <c r="P216" s="194"/>
      <c r="Q216" s="194"/>
      <c r="R216" s="194"/>
      <c r="S216" s="194"/>
      <c r="T216" s="19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9" t="s">
        <v>197</v>
      </c>
      <c r="AU216" s="189" t="s">
        <v>86</v>
      </c>
      <c r="AV216" s="13" t="s">
        <v>86</v>
      </c>
      <c r="AW216" s="13" t="s">
        <v>32</v>
      </c>
      <c r="AX216" s="13" t="s">
        <v>76</v>
      </c>
      <c r="AY216" s="189" t="s">
        <v>145</v>
      </c>
    </row>
    <row r="217" s="13" customFormat="1">
      <c r="A217" s="13"/>
      <c r="B217" s="187"/>
      <c r="C217" s="13"/>
      <c r="D217" s="188" t="s">
        <v>197</v>
      </c>
      <c r="E217" s="189" t="s">
        <v>1</v>
      </c>
      <c r="F217" s="190" t="s">
        <v>1119</v>
      </c>
      <c r="G217" s="13"/>
      <c r="H217" s="191">
        <v>34.719999999999999</v>
      </c>
      <c r="I217" s="192"/>
      <c r="J217" s="13"/>
      <c r="K217" s="13"/>
      <c r="L217" s="187"/>
      <c r="M217" s="193"/>
      <c r="N217" s="194"/>
      <c r="O217" s="194"/>
      <c r="P217" s="194"/>
      <c r="Q217" s="194"/>
      <c r="R217" s="194"/>
      <c r="S217" s="194"/>
      <c r="T217" s="19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9" t="s">
        <v>197</v>
      </c>
      <c r="AU217" s="189" t="s">
        <v>86</v>
      </c>
      <c r="AV217" s="13" t="s">
        <v>86</v>
      </c>
      <c r="AW217" s="13" t="s">
        <v>32</v>
      </c>
      <c r="AX217" s="13" t="s">
        <v>76</v>
      </c>
      <c r="AY217" s="189" t="s">
        <v>145</v>
      </c>
    </row>
    <row r="218" s="13" customFormat="1">
      <c r="A218" s="13"/>
      <c r="B218" s="187"/>
      <c r="C218" s="13"/>
      <c r="D218" s="188" t="s">
        <v>197</v>
      </c>
      <c r="E218" s="189" t="s">
        <v>1</v>
      </c>
      <c r="F218" s="190" t="s">
        <v>1120</v>
      </c>
      <c r="G218" s="13"/>
      <c r="H218" s="191">
        <v>13.24</v>
      </c>
      <c r="I218" s="192"/>
      <c r="J218" s="13"/>
      <c r="K218" s="13"/>
      <c r="L218" s="187"/>
      <c r="M218" s="193"/>
      <c r="N218" s="194"/>
      <c r="O218" s="194"/>
      <c r="P218" s="194"/>
      <c r="Q218" s="194"/>
      <c r="R218" s="194"/>
      <c r="S218" s="194"/>
      <c r="T218" s="19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9" t="s">
        <v>197</v>
      </c>
      <c r="AU218" s="189" t="s">
        <v>86</v>
      </c>
      <c r="AV218" s="13" t="s">
        <v>86</v>
      </c>
      <c r="AW218" s="13" t="s">
        <v>32</v>
      </c>
      <c r="AX218" s="13" t="s">
        <v>76</v>
      </c>
      <c r="AY218" s="189" t="s">
        <v>145</v>
      </c>
    </row>
    <row r="219" s="2" customFormat="1" ht="16.5" customHeight="1">
      <c r="A219" s="35"/>
      <c r="B219" s="166"/>
      <c r="C219" s="196" t="s">
        <v>528</v>
      </c>
      <c r="D219" s="210" t="s">
        <v>267</v>
      </c>
      <c r="E219" s="197" t="s">
        <v>1111</v>
      </c>
      <c r="F219" s="198" t="s">
        <v>1112</v>
      </c>
      <c r="G219" s="199" t="s">
        <v>189</v>
      </c>
      <c r="H219" s="200">
        <v>85.525000000000006</v>
      </c>
      <c r="I219" s="201"/>
      <c r="J219" s="202">
        <f>ROUND(I219*H219,2)</f>
        <v>0</v>
      </c>
      <c r="K219" s="198" t="s">
        <v>166</v>
      </c>
      <c r="L219" s="203"/>
      <c r="M219" s="204" t="s">
        <v>1</v>
      </c>
      <c r="N219" s="205" t="s">
        <v>41</v>
      </c>
      <c r="O219" s="74"/>
      <c r="P219" s="176">
        <f>O219*H219</f>
        <v>0</v>
      </c>
      <c r="Q219" s="176">
        <v>0.00029999999999999997</v>
      </c>
      <c r="R219" s="176">
        <f>Q219*H219</f>
        <v>0.0256575</v>
      </c>
      <c r="S219" s="176">
        <v>0</v>
      </c>
      <c r="T219" s="17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78" t="s">
        <v>270</v>
      </c>
      <c r="AT219" s="178" t="s">
        <v>267</v>
      </c>
      <c r="AU219" s="178" t="s">
        <v>86</v>
      </c>
      <c r="AY219" s="16" t="s">
        <v>145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6" t="s">
        <v>84</v>
      </c>
      <c r="BK219" s="179">
        <f>ROUND(I219*H219,2)</f>
        <v>0</v>
      </c>
      <c r="BL219" s="16" t="s">
        <v>262</v>
      </c>
      <c r="BM219" s="178" t="s">
        <v>1121</v>
      </c>
    </row>
    <row r="220" s="13" customFormat="1">
      <c r="A220" s="13"/>
      <c r="B220" s="187"/>
      <c r="C220" s="13"/>
      <c r="D220" s="188" t="s">
        <v>197</v>
      </c>
      <c r="E220" s="13"/>
      <c r="F220" s="190" t="s">
        <v>1122</v>
      </c>
      <c r="G220" s="13"/>
      <c r="H220" s="191">
        <v>85.525000000000006</v>
      </c>
      <c r="I220" s="192"/>
      <c r="J220" s="13"/>
      <c r="K220" s="13"/>
      <c r="L220" s="187"/>
      <c r="M220" s="193"/>
      <c r="N220" s="194"/>
      <c r="O220" s="194"/>
      <c r="P220" s="194"/>
      <c r="Q220" s="194"/>
      <c r="R220" s="194"/>
      <c r="S220" s="194"/>
      <c r="T220" s="19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9" t="s">
        <v>197</v>
      </c>
      <c r="AU220" s="189" t="s">
        <v>86</v>
      </c>
      <c r="AV220" s="13" t="s">
        <v>86</v>
      </c>
      <c r="AW220" s="13" t="s">
        <v>3</v>
      </c>
      <c r="AX220" s="13" t="s">
        <v>84</v>
      </c>
      <c r="AY220" s="189" t="s">
        <v>145</v>
      </c>
    </row>
    <row r="221" s="2" customFormat="1" ht="24.15" customHeight="1">
      <c r="A221" s="35"/>
      <c r="B221" s="166"/>
      <c r="C221" s="167" t="s">
        <v>530</v>
      </c>
      <c r="D221" s="207" t="s">
        <v>146</v>
      </c>
      <c r="E221" s="168" t="s">
        <v>1123</v>
      </c>
      <c r="F221" s="169" t="s">
        <v>1124</v>
      </c>
      <c r="G221" s="170" t="s">
        <v>189</v>
      </c>
      <c r="H221" s="171">
        <v>113.425</v>
      </c>
      <c r="I221" s="172"/>
      <c r="J221" s="173">
        <f>ROUND(I221*H221,2)</f>
        <v>0</v>
      </c>
      <c r="K221" s="169" t="s">
        <v>166</v>
      </c>
      <c r="L221" s="36"/>
      <c r="M221" s="174" t="s">
        <v>1</v>
      </c>
      <c r="N221" s="175" t="s">
        <v>41</v>
      </c>
      <c r="O221" s="74"/>
      <c r="P221" s="176">
        <f>O221*H221</f>
        <v>0</v>
      </c>
      <c r="Q221" s="176">
        <v>0.0018799999999999999</v>
      </c>
      <c r="R221" s="176">
        <f>Q221*H221</f>
        <v>0.21323899999999998</v>
      </c>
      <c r="S221" s="176">
        <v>0</v>
      </c>
      <c r="T221" s="17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78" t="s">
        <v>262</v>
      </c>
      <c r="AT221" s="178" t="s">
        <v>146</v>
      </c>
      <c r="AU221" s="178" t="s">
        <v>86</v>
      </c>
      <c r="AY221" s="16" t="s">
        <v>145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16" t="s">
        <v>84</v>
      </c>
      <c r="BK221" s="179">
        <f>ROUND(I221*H221,2)</f>
        <v>0</v>
      </c>
      <c r="BL221" s="16" t="s">
        <v>262</v>
      </c>
      <c r="BM221" s="178" t="s">
        <v>1125</v>
      </c>
    </row>
    <row r="222" s="13" customFormat="1">
      <c r="A222" s="13"/>
      <c r="B222" s="187"/>
      <c r="C222" s="13"/>
      <c r="D222" s="188" t="s">
        <v>197</v>
      </c>
      <c r="E222" s="189" t="s">
        <v>1</v>
      </c>
      <c r="F222" s="190" t="s">
        <v>987</v>
      </c>
      <c r="G222" s="13"/>
      <c r="H222" s="191">
        <v>44.685000000000002</v>
      </c>
      <c r="I222" s="192"/>
      <c r="J222" s="13"/>
      <c r="K222" s="13"/>
      <c r="L222" s="187"/>
      <c r="M222" s="193"/>
      <c r="N222" s="194"/>
      <c r="O222" s="194"/>
      <c r="P222" s="194"/>
      <c r="Q222" s="194"/>
      <c r="R222" s="194"/>
      <c r="S222" s="194"/>
      <c r="T222" s="19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9" t="s">
        <v>197</v>
      </c>
      <c r="AU222" s="189" t="s">
        <v>86</v>
      </c>
      <c r="AV222" s="13" t="s">
        <v>86</v>
      </c>
      <c r="AW222" s="13" t="s">
        <v>32</v>
      </c>
      <c r="AX222" s="13" t="s">
        <v>76</v>
      </c>
      <c r="AY222" s="189" t="s">
        <v>145</v>
      </c>
    </row>
    <row r="223" s="13" customFormat="1">
      <c r="A223" s="13"/>
      <c r="B223" s="187"/>
      <c r="C223" s="13"/>
      <c r="D223" s="188" t="s">
        <v>197</v>
      </c>
      <c r="E223" s="189" t="s">
        <v>1</v>
      </c>
      <c r="F223" s="190" t="s">
        <v>988</v>
      </c>
      <c r="G223" s="13"/>
      <c r="H223" s="191">
        <v>23.170000000000002</v>
      </c>
      <c r="I223" s="192"/>
      <c r="J223" s="13"/>
      <c r="K223" s="13"/>
      <c r="L223" s="187"/>
      <c r="M223" s="193"/>
      <c r="N223" s="194"/>
      <c r="O223" s="194"/>
      <c r="P223" s="194"/>
      <c r="Q223" s="194"/>
      <c r="R223" s="194"/>
      <c r="S223" s="194"/>
      <c r="T223" s="19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9" t="s">
        <v>197</v>
      </c>
      <c r="AU223" s="189" t="s">
        <v>86</v>
      </c>
      <c r="AV223" s="13" t="s">
        <v>86</v>
      </c>
      <c r="AW223" s="13" t="s">
        <v>32</v>
      </c>
      <c r="AX223" s="13" t="s">
        <v>76</v>
      </c>
      <c r="AY223" s="189" t="s">
        <v>145</v>
      </c>
    </row>
    <row r="224" s="13" customFormat="1">
      <c r="A224" s="13"/>
      <c r="B224" s="187"/>
      <c r="C224" s="13"/>
      <c r="D224" s="188" t="s">
        <v>197</v>
      </c>
      <c r="E224" s="189" t="s">
        <v>1</v>
      </c>
      <c r="F224" s="190" t="s">
        <v>989</v>
      </c>
      <c r="G224" s="13"/>
      <c r="H224" s="191">
        <v>45.57</v>
      </c>
      <c r="I224" s="192"/>
      <c r="J224" s="13"/>
      <c r="K224" s="13"/>
      <c r="L224" s="187"/>
      <c r="M224" s="193"/>
      <c r="N224" s="194"/>
      <c r="O224" s="194"/>
      <c r="P224" s="194"/>
      <c r="Q224" s="194"/>
      <c r="R224" s="194"/>
      <c r="S224" s="194"/>
      <c r="T224" s="19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9" t="s">
        <v>197</v>
      </c>
      <c r="AU224" s="189" t="s">
        <v>86</v>
      </c>
      <c r="AV224" s="13" t="s">
        <v>86</v>
      </c>
      <c r="AW224" s="13" t="s">
        <v>32</v>
      </c>
      <c r="AX224" s="13" t="s">
        <v>76</v>
      </c>
      <c r="AY224" s="189" t="s">
        <v>145</v>
      </c>
    </row>
    <row r="225" s="2" customFormat="1" ht="24.15" customHeight="1">
      <c r="A225" s="35"/>
      <c r="B225" s="166"/>
      <c r="C225" s="167" t="s">
        <v>532</v>
      </c>
      <c r="D225" s="207" t="s">
        <v>146</v>
      </c>
      <c r="E225" s="168" t="s">
        <v>472</v>
      </c>
      <c r="F225" s="169" t="s">
        <v>473</v>
      </c>
      <c r="G225" s="170" t="s">
        <v>309</v>
      </c>
      <c r="H225" s="206"/>
      <c r="I225" s="172"/>
      <c r="J225" s="173">
        <f>ROUND(I225*H225,2)</f>
        <v>0</v>
      </c>
      <c r="K225" s="169" t="s">
        <v>166</v>
      </c>
      <c r="L225" s="36"/>
      <c r="M225" s="174" t="s">
        <v>1</v>
      </c>
      <c r="N225" s="175" t="s">
        <v>41</v>
      </c>
      <c r="O225" s="74"/>
      <c r="P225" s="176">
        <f>O225*H225</f>
        <v>0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78" t="s">
        <v>262</v>
      </c>
      <c r="AT225" s="178" t="s">
        <v>146</v>
      </c>
      <c r="AU225" s="178" t="s">
        <v>86</v>
      </c>
      <c r="AY225" s="16" t="s">
        <v>145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6" t="s">
        <v>84</v>
      </c>
      <c r="BK225" s="179">
        <f>ROUND(I225*H225,2)</f>
        <v>0</v>
      </c>
      <c r="BL225" s="16" t="s">
        <v>262</v>
      </c>
      <c r="BM225" s="178" t="s">
        <v>1126</v>
      </c>
    </row>
    <row r="226" s="12" customFormat="1" ht="22.8" customHeight="1">
      <c r="A226" s="12"/>
      <c r="B226" s="155"/>
      <c r="C226" s="12"/>
      <c r="D226" s="156" t="s">
        <v>75</v>
      </c>
      <c r="E226" s="180" t="s">
        <v>1127</v>
      </c>
      <c r="F226" s="180" t="s">
        <v>1128</v>
      </c>
      <c r="G226" s="12"/>
      <c r="H226" s="12"/>
      <c r="I226" s="158"/>
      <c r="J226" s="181">
        <f>BK226</f>
        <v>0</v>
      </c>
      <c r="K226" s="12"/>
      <c r="L226" s="155"/>
      <c r="M226" s="160"/>
      <c r="N226" s="161"/>
      <c r="O226" s="161"/>
      <c r="P226" s="162">
        <f>SUM(P227:P231)</f>
        <v>0</v>
      </c>
      <c r="Q226" s="161"/>
      <c r="R226" s="162">
        <f>SUM(R227:R231)</f>
        <v>0.096760000000000013</v>
      </c>
      <c r="S226" s="161"/>
      <c r="T226" s="163">
        <f>SUM(T227:T231)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56" t="s">
        <v>86</v>
      </c>
      <c r="AT226" s="164" t="s">
        <v>75</v>
      </c>
      <c r="AU226" s="164" t="s">
        <v>84</v>
      </c>
      <c r="AY226" s="156" t="s">
        <v>145</v>
      </c>
      <c r="BK226" s="165">
        <f>SUM(BK227:BK231)</f>
        <v>0</v>
      </c>
    </row>
    <row r="227" s="2" customFormat="1" ht="16.5" customHeight="1">
      <c r="A227" s="35"/>
      <c r="B227" s="166"/>
      <c r="C227" s="167" t="s">
        <v>534</v>
      </c>
      <c r="D227" s="208" t="s">
        <v>146</v>
      </c>
      <c r="E227" s="168" t="s">
        <v>1129</v>
      </c>
      <c r="F227" s="169" t="s">
        <v>1130</v>
      </c>
      <c r="G227" s="170" t="s">
        <v>165</v>
      </c>
      <c r="H227" s="171">
        <v>1</v>
      </c>
      <c r="I227" s="172"/>
      <c r="J227" s="173">
        <f>ROUND(I227*H227,2)</f>
        <v>0</v>
      </c>
      <c r="K227" s="169" t="s">
        <v>1</v>
      </c>
      <c r="L227" s="36"/>
      <c r="M227" s="174" t="s">
        <v>1</v>
      </c>
      <c r="N227" s="175" t="s">
        <v>41</v>
      </c>
      <c r="O227" s="74"/>
      <c r="P227" s="176">
        <f>O227*H227</f>
        <v>0</v>
      </c>
      <c r="Q227" s="176">
        <v>0</v>
      </c>
      <c r="R227" s="176">
        <f>Q227*H227</f>
        <v>0</v>
      </c>
      <c r="S227" s="176">
        <v>0</v>
      </c>
      <c r="T227" s="17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78" t="s">
        <v>262</v>
      </c>
      <c r="AT227" s="178" t="s">
        <v>146</v>
      </c>
      <c r="AU227" s="178" t="s">
        <v>86</v>
      </c>
      <c r="AY227" s="16" t="s">
        <v>145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6" t="s">
        <v>84</v>
      </c>
      <c r="BK227" s="179">
        <f>ROUND(I227*H227,2)</f>
        <v>0</v>
      </c>
      <c r="BL227" s="16" t="s">
        <v>262</v>
      </c>
      <c r="BM227" s="178" t="s">
        <v>1131</v>
      </c>
    </row>
    <row r="228" s="2" customFormat="1" ht="21.75" customHeight="1">
      <c r="A228" s="35"/>
      <c r="B228" s="166"/>
      <c r="C228" s="167" t="s">
        <v>536</v>
      </c>
      <c r="D228" s="208" t="s">
        <v>146</v>
      </c>
      <c r="E228" s="168" t="s">
        <v>1132</v>
      </c>
      <c r="F228" s="169" t="s">
        <v>1133</v>
      </c>
      <c r="G228" s="170" t="s">
        <v>332</v>
      </c>
      <c r="H228" s="171">
        <v>4</v>
      </c>
      <c r="I228" s="172"/>
      <c r="J228" s="173">
        <f>ROUND(I228*H228,2)</f>
        <v>0</v>
      </c>
      <c r="K228" s="169" t="s">
        <v>166</v>
      </c>
      <c r="L228" s="36"/>
      <c r="M228" s="174" t="s">
        <v>1</v>
      </c>
      <c r="N228" s="175" t="s">
        <v>41</v>
      </c>
      <c r="O228" s="74"/>
      <c r="P228" s="176">
        <f>O228*H228</f>
        <v>0</v>
      </c>
      <c r="Q228" s="176">
        <v>0.0016800000000000001</v>
      </c>
      <c r="R228" s="176">
        <f>Q228*H228</f>
        <v>0.0067200000000000003</v>
      </c>
      <c r="S228" s="176">
        <v>0</v>
      </c>
      <c r="T228" s="17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78" t="s">
        <v>262</v>
      </c>
      <c r="AT228" s="178" t="s">
        <v>146</v>
      </c>
      <c r="AU228" s="178" t="s">
        <v>86</v>
      </c>
      <c r="AY228" s="16" t="s">
        <v>145</v>
      </c>
      <c r="BE228" s="179">
        <f>IF(N228="základní",J228,0)</f>
        <v>0</v>
      </c>
      <c r="BF228" s="179">
        <f>IF(N228="snížená",J228,0)</f>
        <v>0</v>
      </c>
      <c r="BG228" s="179">
        <f>IF(N228="zákl. přenesená",J228,0)</f>
        <v>0</v>
      </c>
      <c r="BH228" s="179">
        <f>IF(N228="sníž. přenesená",J228,0)</f>
        <v>0</v>
      </c>
      <c r="BI228" s="179">
        <f>IF(N228="nulová",J228,0)</f>
        <v>0</v>
      </c>
      <c r="BJ228" s="16" t="s">
        <v>84</v>
      </c>
      <c r="BK228" s="179">
        <f>ROUND(I228*H228,2)</f>
        <v>0</v>
      </c>
      <c r="BL228" s="16" t="s">
        <v>262</v>
      </c>
      <c r="BM228" s="178" t="s">
        <v>1134</v>
      </c>
    </row>
    <row r="229" s="2" customFormat="1" ht="21.75" customHeight="1">
      <c r="A229" s="35"/>
      <c r="B229" s="166"/>
      <c r="C229" s="167" t="s">
        <v>540</v>
      </c>
      <c r="D229" s="208" t="s">
        <v>146</v>
      </c>
      <c r="E229" s="168" t="s">
        <v>1135</v>
      </c>
      <c r="F229" s="169" t="s">
        <v>1136</v>
      </c>
      <c r="G229" s="170" t="s">
        <v>332</v>
      </c>
      <c r="H229" s="171">
        <v>44</v>
      </c>
      <c r="I229" s="172"/>
      <c r="J229" s="173">
        <f>ROUND(I229*H229,2)</f>
        <v>0</v>
      </c>
      <c r="K229" s="169" t="s">
        <v>166</v>
      </c>
      <c r="L229" s="36"/>
      <c r="M229" s="174" t="s">
        <v>1</v>
      </c>
      <c r="N229" s="175" t="s">
        <v>41</v>
      </c>
      <c r="O229" s="74"/>
      <c r="P229" s="176">
        <f>O229*H229</f>
        <v>0</v>
      </c>
      <c r="Q229" s="176">
        <v>0.00191</v>
      </c>
      <c r="R229" s="176">
        <f>Q229*H229</f>
        <v>0.084040000000000004</v>
      </c>
      <c r="S229" s="176">
        <v>0</v>
      </c>
      <c r="T229" s="17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78" t="s">
        <v>262</v>
      </c>
      <c r="AT229" s="178" t="s">
        <v>146</v>
      </c>
      <c r="AU229" s="178" t="s">
        <v>86</v>
      </c>
      <c r="AY229" s="16" t="s">
        <v>145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6" t="s">
        <v>84</v>
      </c>
      <c r="BK229" s="179">
        <f>ROUND(I229*H229,2)</f>
        <v>0</v>
      </c>
      <c r="BL229" s="16" t="s">
        <v>262</v>
      </c>
      <c r="BM229" s="178" t="s">
        <v>1137</v>
      </c>
    </row>
    <row r="230" s="2" customFormat="1" ht="24.15" customHeight="1">
      <c r="A230" s="35"/>
      <c r="B230" s="166"/>
      <c r="C230" s="167" t="s">
        <v>544</v>
      </c>
      <c r="D230" s="208" t="s">
        <v>146</v>
      </c>
      <c r="E230" s="168" t="s">
        <v>1138</v>
      </c>
      <c r="F230" s="169" t="s">
        <v>1139</v>
      </c>
      <c r="G230" s="170" t="s">
        <v>165</v>
      </c>
      <c r="H230" s="171">
        <v>4</v>
      </c>
      <c r="I230" s="172"/>
      <c r="J230" s="173">
        <f>ROUND(I230*H230,2)</f>
        <v>0</v>
      </c>
      <c r="K230" s="169" t="s">
        <v>166</v>
      </c>
      <c r="L230" s="36"/>
      <c r="M230" s="174" t="s">
        <v>1</v>
      </c>
      <c r="N230" s="175" t="s">
        <v>41</v>
      </c>
      <c r="O230" s="74"/>
      <c r="P230" s="176">
        <f>O230*H230</f>
        <v>0</v>
      </c>
      <c r="Q230" s="176">
        <v>0.0015</v>
      </c>
      <c r="R230" s="176">
        <f>Q230*H230</f>
        <v>0.0060000000000000001</v>
      </c>
      <c r="S230" s="176">
        <v>0</v>
      </c>
      <c r="T230" s="17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78" t="s">
        <v>262</v>
      </c>
      <c r="AT230" s="178" t="s">
        <v>146</v>
      </c>
      <c r="AU230" s="178" t="s">
        <v>86</v>
      </c>
      <c r="AY230" s="16" t="s">
        <v>145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6" t="s">
        <v>84</v>
      </c>
      <c r="BK230" s="179">
        <f>ROUND(I230*H230,2)</f>
        <v>0</v>
      </c>
      <c r="BL230" s="16" t="s">
        <v>262</v>
      </c>
      <c r="BM230" s="178" t="s">
        <v>1140</v>
      </c>
    </row>
    <row r="231" s="2" customFormat="1" ht="24.15" customHeight="1">
      <c r="A231" s="35"/>
      <c r="B231" s="166"/>
      <c r="C231" s="167" t="s">
        <v>548</v>
      </c>
      <c r="D231" s="208" t="s">
        <v>146</v>
      </c>
      <c r="E231" s="168" t="s">
        <v>1141</v>
      </c>
      <c r="F231" s="169" t="s">
        <v>1142</v>
      </c>
      <c r="G231" s="170" t="s">
        <v>309</v>
      </c>
      <c r="H231" s="206"/>
      <c r="I231" s="172"/>
      <c r="J231" s="173">
        <f>ROUND(I231*H231,2)</f>
        <v>0</v>
      </c>
      <c r="K231" s="169" t="s">
        <v>166</v>
      </c>
      <c r="L231" s="36"/>
      <c r="M231" s="182" t="s">
        <v>1</v>
      </c>
      <c r="N231" s="183" t="s">
        <v>41</v>
      </c>
      <c r="O231" s="184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78" t="s">
        <v>262</v>
      </c>
      <c r="AT231" s="178" t="s">
        <v>146</v>
      </c>
      <c r="AU231" s="178" t="s">
        <v>86</v>
      </c>
      <c r="AY231" s="16" t="s">
        <v>145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6" t="s">
        <v>84</v>
      </c>
      <c r="BK231" s="179">
        <f>ROUND(I231*H231,2)</f>
        <v>0</v>
      </c>
      <c r="BL231" s="16" t="s">
        <v>262</v>
      </c>
      <c r="BM231" s="178" t="s">
        <v>1143</v>
      </c>
    </row>
    <row r="232" s="2" customFormat="1" ht="6.96" customHeight="1">
      <c r="A232" s="35"/>
      <c r="B232" s="57"/>
      <c r="C232" s="58"/>
      <c r="D232" s="58"/>
      <c r="E232" s="58"/>
      <c r="F232" s="58"/>
      <c r="G232" s="58"/>
      <c r="H232" s="58"/>
      <c r="I232" s="58"/>
      <c r="J232" s="58"/>
      <c r="K232" s="58"/>
      <c r="L232" s="36"/>
      <c r="M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</row>
  </sheetData>
  <autoFilter ref="C126:K23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1144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ROUND((SUM(BE125:BE394)),  2)</f>
        <v>0</v>
      </c>
      <c r="G33" s="35"/>
      <c r="H33" s="35"/>
      <c r="I33" s="125">
        <v>0.20999999999999999</v>
      </c>
      <c r="J33" s="124">
        <f>ROUND(((SUM(BE125:BE394))*I33),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ROUND((SUM(BF125:BF394)),  2)</f>
        <v>0</v>
      </c>
      <c r="G34" s="35"/>
      <c r="H34" s="35"/>
      <c r="I34" s="125">
        <v>0.14999999999999999</v>
      </c>
      <c r="J34" s="124">
        <f>ROUND(((SUM(BF125:BF394))*I34),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ROUND((SUM(BG125:BG394)),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ROUND((SUM(BH125:BH394)),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ROUND((SUM(BI125:BI394)),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60 - Zateplení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J125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174</v>
      </c>
      <c r="E97" s="139"/>
      <c r="F97" s="139"/>
      <c r="G97" s="139"/>
      <c r="H97" s="139"/>
      <c r="I97" s="139"/>
      <c r="J97" s="140">
        <f>J126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175</v>
      </c>
      <c r="E98" s="143"/>
      <c r="F98" s="143"/>
      <c r="G98" s="143"/>
      <c r="H98" s="143"/>
      <c r="I98" s="143"/>
      <c r="J98" s="144">
        <f>J127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176</v>
      </c>
      <c r="E99" s="143"/>
      <c r="F99" s="143"/>
      <c r="G99" s="143"/>
      <c r="H99" s="143"/>
      <c r="I99" s="143"/>
      <c r="J99" s="144">
        <f>J304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177</v>
      </c>
      <c r="E100" s="143"/>
      <c r="F100" s="143"/>
      <c r="G100" s="143"/>
      <c r="H100" s="143"/>
      <c r="I100" s="143"/>
      <c r="J100" s="144">
        <f>J352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178</v>
      </c>
      <c r="E101" s="143"/>
      <c r="F101" s="143"/>
      <c r="G101" s="143"/>
      <c r="H101" s="143"/>
      <c r="I101" s="143"/>
      <c r="J101" s="144">
        <f>J357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179</v>
      </c>
      <c r="E102" s="139"/>
      <c r="F102" s="139"/>
      <c r="G102" s="139"/>
      <c r="H102" s="139"/>
      <c r="I102" s="139"/>
      <c r="J102" s="140">
        <f>J359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1145</v>
      </c>
      <c r="E103" s="143"/>
      <c r="F103" s="143"/>
      <c r="G103" s="143"/>
      <c r="H103" s="143"/>
      <c r="I103" s="143"/>
      <c r="J103" s="144">
        <f>J360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690</v>
      </c>
      <c r="E104" s="143"/>
      <c r="F104" s="143"/>
      <c r="G104" s="143"/>
      <c r="H104" s="143"/>
      <c r="I104" s="143"/>
      <c r="J104" s="144">
        <f>J363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691</v>
      </c>
      <c r="E105" s="143"/>
      <c r="F105" s="143"/>
      <c r="G105" s="143"/>
      <c r="H105" s="143"/>
      <c r="I105" s="143"/>
      <c r="J105" s="144">
        <f>J390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129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5"/>
      <c r="D115" s="35"/>
      <c r="E115" s="118" t="str">
        <f>E7</f>
        <v>Rekonstrukce a půdní vestavba ZUŠ Luby</v>
      </c>
      <c r="F115" s="29"/>
      <c r="G115" s="29"/>
      <c r="H115" s="29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118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64" t="str">
        <f>E9</f>
        <v>60 - Zateplení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5"/>
      <c r="E119" s="35"/>
      <c r="F119" s="24" t="str">
        <f>F12</f>
        <v>Luby</v>
      </c>
      <c r="G119" s="35"/>
      <c r="H119" s="35"/>
      <c r="I119" s="29" t="s">
        <v>22</v>
      </c>
      <c r="J119" s="66" t="str">
        <f>IF(J12="","",J12)</f>
        <v>28. 12. 2022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5"/>
      <c r="E121" s="35"/>
      <c r="F121" s="24" t="str">
        <f>E15</f>
        <v>Město Luby</v>
      </c>
      <c r="G121" s="35"/>
      <c r="H121" s="35"/>
      <c r="I121" s="29" t="s">
        <v>30</v>
      </c>
      <c r="J121" s="33" t="str">
        <f>E21</f>
        <v>Nováček J.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5"/>
      <c r="E122" s="35"/>
      <c r="F122" s="24" t="str">
        <f>IF(E18="","",E18)</f>
        <v>Vyplň údaj</v>
      </c>
      <c r="G122" s="35"/>
      <c r="H122" s="35"/>
      <c r="I122" s="29" t="s">
        <v>33</v>
      </c>
      <c r="J122" s="33" t="str">
        <f>E24</f>
        <v>Milan Hájek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45"/>
      <c r="B124" s="146"/>
      <c r="C124" s="147" t="s">
        <v>130</v>
      </c>
      <c r="D124" s="148" t="s">
        <v>61</v>
      </c>
      <c r="E124" s="148" t="s">
        <v>57</v>
      </c>
      <c r="F124" s="148" t="s">
        <v>58</v>
      </c>
      <c r="G124" s="148" t="s">
        <v>131</v>
      </c>
      <c r="H124" s="148" t="s">
        <v>132</v>
      </c>
      <c r="I124" s="148" t="s">
        <v>133</v>
      </c>
      <c r="J124" s="148" t="s">
        <v>122</v>
      </c>
      <c r="K124" s="149" t="s">
        <v>134</v>
      </c>
      <c r="L124" s="150"/>
      <c r="M124" s="83" t="s">
        <v>1</v>
      </c>
      <c r="N124" s="84" t="s">
        <v>40</v>
      </c>
      <c r="O124" s="84" t="s">
        <v>135</v>
      </c>
      <c r="P124" s="84" t="s">
        <v>136</v>
      </c>
      <c r="Q124" s="84" t="s">
        <v>137</v>
      </c>
      <c r="R124" s="84" t="s">
        <v>138</v>
      </c>
      <c r="S124" s="84" t="s">
        <v>139</v>
      </c>
      <c r="T124" s="85" t="s">
        <v>140</v>
      </c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</row>
    <row r="125" s="2" customFormat="1" ht="22.8" customHeight="1">
      <c r="A125" s="35"/>
      <c r="B125" s="36"/>
      <c r="C125" s="90" t="s">
        <v>141</v>
      </c>
      <c r="D125" s="35"/>
      <c r="E125" s="35"/>
      <c r="F125" s="35"/>
      <c r="G125" s="35"/>
      <c r="H125" s="35"/>
      <c r="I125" s="35"/>
      <c r="J125" s="151">
        <f>BK125</f>
        <v>0</v>
      </c>
      <c r="K125" s="35"/>
      <c r="L125" s="36"/>
      <c r="M125" s="86"/>
      <c r="N125" s="70"/>
      <c r="O125" s="87"/>
      <c r="P125" s="152">
        <f>P126+P359</f>
        <v>0</v>
      </c>
      <c r="Q125" s="87"/>
      <c r="R125" s="152">
        <f>R126+R359</f>
        <v>12.387021920000002</v>
      </c>
      <c r="S125" s="87"/>
      <c r="T125" s="153">
        <f>T126+T359</f>
        <v>11.222632900000001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75</v>
      </c>
      <c r="AU125" s="16" t="s">
        <v>124</v>
      </c>
      <c r="BK125" s="154">
        <f>BK126+BK359</f>
        <v>0</v>
      </c>
    </row>
    <row r="126" s="12" customFormat="1" ht="25.92" customHeight="1">
      <c r="A126" s="12"/>
      <c r="B126" s="155"/>
      <c r="C126" s="12"/>
      <c r="D126" s="156" t="s">
        <v>75</v>
      </c>
      <c r="E126" s="157" t="s">
        <v>183</v>
      </c>
      <c r="F126" s="157" t="s">
        <v>184</v>
      </c>
      <c r="G126" s="12"/>
      <c r="H126" s="12"/>
      <c r="I126" s="158"/>
      <c r="J126" s="159">
        <f>BK126</f>
        <v>0</v>
      </c>
      <c r="K126" s="12"/>
      <c r="L126" s="155"/>
      <c r="M126" s="160"/>
      <c r="N126" s="161"/>
      <c r="O126" s="161"/>
      <c r="P126" s="162">
        <f>P127+P304+P352+P357</f>
        <v>0</v>
      </c>
      <c r="Q126" s="161"/>
      <c r="R126" s="162">
        <f>R127+R304+R352+R357</f>
        <v>11.942547320000003</v>
      </c>
      <c r="S126" s="161"/>
      <c r="T126" s="163">
        <f>T127+T304+T352+T357</f>
        <v>10.533716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84</v>
      </c>
      <c r="AT126" s="164" t="s">
        <v>75</v>
      </c>
      <c r="AU126" s="164" t="s">
        <v>76</v>
      </c>
      <c r="AY126" s="156" t="s">
        <v>145</v>
      </c>
      <c r="BK126" s="165">
        <f>BK127+BK304+BK352+BK357</f>
        <v>0</v>
      </c>
    </row>
    <row r="127" s="12" customFormat="1" ht="22.8" customHeight="1">
      <c r="A127" s="12"/>
      <c r="B127" s="155"/>
      <c r="C127" s="12"/>
      <c r="D127" s="156" t="s">
        <v>75</v>
      </c>
      <c r="E127" s="180" t="s">
        <v>185</v>
      </c>
      <c r="F127" s="180" t="s">
        <v>186</v>
      </c>
      <c r="G127" s="12"/>
      <c r="H127" s="12"/>
      <c r="I127" s="158"/>
      <c r="J127" s="181">
        <f>BK127</f>
        <v>0</v>
      </c>
      <c r="K127" s="12"/>
      <c r="L127" s="155"/>
      <c r="M127" s="160"/>
      <c r="N127" s="161"/>
      <c r="O127" s="161"/>
      <c r="P127" s="162">
        <f>SUM(P128:P303)</f>
        <v>0</v>
      </c>
      <c r="Q127" s="161"/>
      <c r="R127" s="162">
        <f>SUM(R128:R303)</f>
        <v>11.942547320000003</v>
      </c>
      <c r="S127" s="161"/>
      <c r="T127" s="163">
        <f>SUM(T128:T303)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84</v>
      </c>
      <c r="AT127" s="164" t="s">
        <v>75</v>
      </c>
      <c r="AU127" s="164" t="s">
        <v>84</v>
      </c>
      <c r="AY127" s="156" t="s">
        <v>145</v>
      </c>
      <c r="BK127" s="165">
        <f>SUM(BK128:BK303)</f>
        <v>0</v>
      </c>
    </row>
    <row r="128" s="2" customFormat="1" ht="24.15" customHeight="1">
      <c r="A128" s="35"/>
      <c r="B128" s="166"/>
      <c r="C128" s="167" t="s">
        <v>84</v>
      </c>
      <c r="D128" s="167" t="s">
        <v>146</v>
      </c>
      <c r="E128" s="168" t="s">
        <v>1146</v>
      </c>
      <c r="F128" s="169" t="s">
        <v>1147</v>
      </c>
      <c r="G128" s="170" t="s">
        <v>332</v>
      </c>
      <c r="H128" s="171">
        <v>54.780000000000001</v>
      </c>
      <c r="I128" s="172"/>
      <c r="J128" s="173">
        <f>ROUND(I128*H128,2)</f>
        <v>0</v>
      </c>
      <c r="K128" s="169" t="s">
        <v>166</v>
      </c>
      <c r="L128" s="36"/>
      <c r="M128" s="174" t="s">
        <v>1</v>
      </c>
      <c r="N128" s="175" t="s">
        <v>41</v>
      </c>
      <c r="O128" s="74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8" t="s">
        <v>144</v>
      </c>
      <c r="AT128" s="178" t="s">
        <v>146</v>
      </c>
      <c r="AU128" s="178" t="s">
        <v>86</v>
      </c>
      <c r="AY128" s="16" t="s">
        <v>145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6" t="s">
        <v>84</v>
      </c>
      <c r="BK128" s="179">
        <f>ROUND(I128*H128,2)</f>
        <v>0</v>
      </c>
      <c r="BL128" s="16" t="s">
        <v>144</v>
      </c>
      <c r="BM128" s="178" t="s">
        <v>1148</v>
      </c>
    </row>
    <row r="129" s="13" customFormat="1">
      <c r="A129" s="13"/>
      <c r="B129" s="187"/>
      <c r="C129" s="13"/>
      <c r="D129" s="188" t="s">
        <v>197</v>
      </c>
      <c r="E129" s="189" t="s">
        <v>1</v>
      </c>
      <c r="F129" s="190" t="s">
        <v>1149</v>
      </c>
      <c r="G129" s="13"/>
      <c r="H129" s="191">
        <v>54.780000000000001</v>
      </c>
      <c r="I129" s="192"/>
      <c r="J129" s="13"/>
      <c r="K129" s="13"/>
      <c r="L129" s="187"/>
      <c r="M129" s="193"/>
      <c r="N129" s="194"/>
      <c r="O129" s="194"/>
      <c r="P129" s="194"/>
      <c r="Q129" s="194"/>
      <c r="R129" s="194"/>
      <c r="S129" s="194"/>
      <c r="T129" s="19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9" t="s">
        <v>197</v>
      </c>
      <c r="AU129" s="189" t="s">
        <v>86</v>
      </c>
      <c r="AV129" s="13" t="s">
        <v>86</v>
      </c>
      <c r="AW129" s="13" t="s">
        <v>32</v>
      </c>
      <c r="AX129" s="13" t="s">
        <v>84</v>
      </c>
      <c r="AY129" s="189" t="s">
        <v>145</v>
      </c>
    </row>
    <row r="130" s="2" customFormat="1" ht="16.5" customHeight="1">
      <c r="A130" s="35"/>
      <c r="B130" s="166"/>
      <c r="C130" s="196" t="s">
        <v>86</v>
      </c>
      <c r="D130" s="196" t="s">
        <v>267</v>
      </c>
      <c r="E130" s="197" t="s">
        <v>1150</v>
      </c>
      <c r="F130" s="198" t="s">
        <v>1151</v>
      </c>
      <c r="G130" s="199" t="s">
        <v>332</v>
      </c>
      <c r="H130" s="200">
        <v>54.780000000000001</v>
      </c>
      <c r="I130" s="201"/>
      <c r="J130" s="202">
        <f>ROUND(I130*H130,2)</f>
        <v>0</v>
      </c>
      <c r="K130" s="198" t="s">
        <v>166</v>
      </c>
      <c r="L130" s="203"/>
      <c r="M130" s="204" t="s">
        <v>1</v>
      </c>
      <c r="N130" s="205" t="s">
        <v>41</v>
      </c>
      <c r="O130" s="74"/>
      <c r="P130" s="176">
        <f>O130*H130</f>
        <v>0</v>
      </c>
      <c r="Q130" s="176">
        <v>0.00010000000000000001</v>
      </c>
      <c r="R130" s="176">
        <f>Q130*H130</f>
        <v>0.0054780000000000002</v>
      </c>
      <c r="S130" s="176">
        <v>0</v>
      </c>
      <c r="T130" s="17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8" t="s">
        <v>222</v>
      </c>
      <c r="AT130" s="178" t="s">
        <v>267</v>
      </c>
      <c r="AU130" s="178" t="s">
        <v>86</v>
      </c>
      <c r="AY130" s="16" t="s">
        <v>145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6" t="s">
        <v>84</v>
      </c>
      <c r="BK130" s="179">
        <f>ROUND(I130*H130,2)</f>
        <v>0</v>
      </c>
      <c r="BL130" s="16" t="s">
        <v>144</v>
      </c>
      <c r="BM130" s="178" t="s">
        <v>1152</v>
      </c>
    </row>
    <row r="131" s="2" customFormat="1" ht="24.15" customHeight="1">
      <c r="A131" s="35"/>
      <c r="B131" s="166"/>
      <c r="C131" s="167" t="s">
        <v>162</v>
      </c>
      <c r="D131" s="167" t="s">
        <v>146</v>
      </c>
      <c r="E131" s="168" t="s">
        <v>1153</v>
      </c>
      <c r="F131" s="169" t="s">
        <v>1154</v>
      </c>
      <c r="G131" s="170" t="s">
        <v>332</v>
      </c>
      <c r="H131" s="171">
        <v>213.31</v>
      </c>
      <c r="I131" s="172"/>
      <c r="J131" s="173">
        <f>ROUND(I131*H131,2)</f>
        <v>0</v>
      </c>
      <c r="K131" s="169" t="s">
        <v>166</v>
      </c>
      <c r="L131" s="36"/>
      <c r="M131" s="174" t="s">
        <v>1</v>
      </c>
      <c r="N131" s="175" t="s">
        <v>41</v>
      </c>
      <c r="O131" s="74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8" t="s">
        <v>144</v>
      </c>
      <c r="AT131" s="178" t="s">
        <v>146</v>
      </c>
      <c r="AU131" s="178" t="s">
        <v>86</v>
      </c>
      <c r="AY131" s="16" t="s">
        <v>145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6" t="s">
        <v>84</v>
      </c>
      <c r="BK131" s="179">
        <f>ROUND(I131*H131,2)</f>
        <v>0</v>
      </c>
      <c r="BL131" s="16" t="s">
        <v>144</v>
      </c>
      <c r="BM131" s="178" t="s">
        <v>1155</v>
      </c>
    </row>
    <row r="132" s="13" customFormat="1">
      <c r="A132" s="13"/>
      <c r="B132" s="187"/>
      <c r="C132" s="13"/>
      <c r="D132" s="188" t="s">
        <v>197</v>
      </c>
      <c r="E132" s="189" t="s">
        <v>1</v>
      </c>
      <c r="F132" s="190" t="s">
        <v>1156</v>
      </c>
      <c r="G132" s="13"/>
      <c r="H132" s="191">
        <v>53.399999999999999</v>
      </c>
      <c r="I132" s="192"/>
      <c r="J132" s="13"/>
      <c r="K132" s="13"/>
      <c r="L132" s="187"/>
      <c r="M132" s="193"/>
      <c r="N132" s="194"/>
      <c r="O132" s="194"/>
      <c r="P132" s="194"/>
      <c r="Q132" s="194"/>
      <c r="R132" s="194"/>
      <c r="S132" s="194"/>
      <c r="T132" s="19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9" t="s">
        <v>197</v>
      </c>
      <c r="AU132" s="189" t="s">
        <v>86</v>
      </c>
      <c r="AV132" s="13" t="s">
        <v>86</v>
      </c>
      <c r="AW132" s="13" t="s">
        <v>32</v>
      </c>
      <c r="AX132" s="13" t="s">
        <v>76</v>
      </c>
      <c r="AY132" s="189" t="s">
        <v>145</v>
      </c>
    </row>
    <row r="133" s="13" customFormat="1">
      <c r="A133" s="13"/>
      <c r="B133" s="187"/>
      <c r="C133" s="13"/>
      <c r="D133" s="188" t="s">
        <v>197</v>
      </c>
      <c r="E133" s="189" t="s">
        <v>1</v>
      </c>
      <c r="F133" s="190" t="s">
        <v>1157</v>
      </c>
      <c r="G133" s="13"/>
      <c r="H133" s="191">
        <v>6.3600000000000003</v>
      </c>
      <c r="I133" s="192"/>
      <c r="J133" s="13"/>
      <c r="K133" s="13"/>
      <c r="L133" s="187"/>
      <c r="M133" s="193"/>
      <c r="N133" s="194"/>
      <c r="O133" s="194"/>
      <c r="P133" s="194"/>
      <c r="Q133" s="194"/>
      <c r="R133" s="194"/>
      <c r="S133" s="194"/>
      <c r="T133" s="19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9" t="s">
        <v>197</v>
      </c>
      <c r="AU133" s="189" t="s">
        <v>86</v>
      </c>
      <c r="AV133" s="13" t="s">
        <v>86</v>
      </c>
      <c r="AW133" s="13" t="s">
        <v>32</v>
      </c>
      <c r="AX133" s="13" t="s">
        <v>76</v>
      </c>
      <c r="AY133" s="189" t="s">
        <v>145</v>
      </c>
    </row>
    <row r="134" s="13" customFormat="1">
      <c r="A134" s="13"/>
      <c r="B134" s="187"/>
      <c r="C134" s="13"/>
      <c r="D134" s="188" t="s">
        <v>197</v>
      </c>
      <c r="E134" s="189" t="s">
        <v>1</v>
      </c>
      <c r="F134" s="190" t="s">
        <v>1158</v>
      </c>
      <c r="G134" s="13"/>
      <c r="H134" s="191">
        <v>3.3999999999999999</v>
      </c>
      <c r="I134" s="192"/>
      <c r="J134" s="13"/>
      <c r="K134" s="13"/>
      <c r="L134" s="187"/>
      <c r="M134" s="193"/>
      <c r="N134" s="194"/>
      <c r="O134" s="194"/>
      <c r="P134" s="194"/>
      <c r="Q134" s="194"/>
      <c r="R134" s="194"/>
      <c r="S134" s="194"/>
      <c r="T134" s="19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9" t="s">
        <v>197</v>
      </c>
      <c r="AU134" s="189" t="s">
        <v>86</v>
      </c>
      <c r="AV134" s="13" t="s">
        <v>86</v>
      </c>
      <c r="AW134" s="13" t="s">
        <v>32</v>
      </c>
      <c r="AX134" s="13" t="s">
        <v>76</v>
      </c>
      <c r="AY134" s="189" t="s">
        <v>145</v>
      </c>
    </row>
    <row r="135" s="13" customFormat="1">
      <c r="A135" s="13"/>
      <c r="B135" s="187"/>
      <c r="C135" s="13"/>
      <c r="D135" s="188" t="s">
        <v>197</v>
      </c>
      <c r="E135" s="189" t="s">
        <v>1</v>
      </c>
      <c r="F135" s="190" t="s">
        <v>1159</v>
      </c>
      <c r="G135" s="13"/>
      <c r="H135" s="191">
        <v>5.1699999999999999</v>
      </c>
      <c r="I135" s="192"/>
      <c r="J135" s="13"/>
      <c r="K135" s="13"/>
      <c r="L135" s="187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9" t="s">
        <v>197</v>
      </c>
      <c r="AU135" s="189" t="s">
        <v>86</v>
      </c>
      <c r="AV135" s="13" t="s">
        <v>86</v>
      </c>
      <c r="AW135" s="13" t="s">
        <v>32</v>
      </c>
      <c r="AX135" s="13" t="s">
        <v>76</v>
      </c>
      <c r="AY135" s="189" t="s">
        <v>145</v>
      </c>
    </row>
    <row r="136" s="13" customFormat="1">
      <c r="A136" s="13"/>
      <c r="B136" s="187"/>
      <c r="C136" s="13"/>
      <c r="D136" s="188" t="s">
        <v>197</v>
      </c>
      <c r="E136" s="189" t="s">
        <v>1</v>
      </c>
      <c r="F136" s="190" t="s">
        <v>1160</v>
      </c>
      <c r="G136" s="13"/>
      <c r="H136" s="191">
        <v>5</v>
      </c>
      <c r="I136" s="192"/>
      <c r="J136" s="13"/>
      <c r="K136" s="13"/>
      <c r="L136" s="187"/>
      <c r="M136" s="193"/>
      <c r="N136" s="194"/>
      <c r="O136" s="194"/>
      <c r="P136" s="194"/>
      <c r="Q136" s="194"/>
      <c r="R136" s="194"/>
      <c r="S136" s="194"/>
      <c r="T136" s="19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9" t="s">
        <v>197</v>
      </c>
      <c r="AU136" s="189" t="s">
        <v>86</v>
      </c>
      <c r="AV136" s="13" t="s">
        <v>86</v>
      </c>
      <c r="AW136" s="13" t="s">
        <v>32</v>
      </c>
      <c r="AX136" s="13" t="s">
        <v>76</v>
      </c>
      <c r="AY136" s="189" t="s">
        <v>145</v>
      </c>
    </row>
    <row r="137" s="13" customFormat="1">
      <c r="A137" s="13"/>
      <c r="B137" s="187"/>
      <c r="C137" s="13"/>
      <c r="D137" s="188" t="s">
        <v>197</v>
      </c>
      <c r="E137" s="189" t="s">
        <v>1</v>
      </c>
      <c r="F137" s="190" t="s">
        <v>1161</v>
      </c>
      <c r="G137" s="13"/>
      <c r="H137" s="191">
        <v>3.2999999999999998</v>
      </c>
      <c r="I137" s="192"/>
      <c r="J137" s="13"/>
      <c r="K137" s="13"/>
      <c r="L137" s="187"/>
      <c r="M137" s="193"/>
      <c r="N137" s="194"/>
      <c r="O137" s="194"/>
      <c r="P137" s="194"/>
      <c r="Q137" s="194"/>
      <c r="R137" s="194"/>
      <c r="S137" s="194"/>
      <c r="T137" s="19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9" t="s">
        <v>197</v>
      </c>
      <c r="AU137" s="189" t="s">
        <v>86</v>
      </c>
      <c r="AV137" s="13" t="s">
        <v>86</v>
      </c>
      <c r="AW137" s="13" t="s">
        <v>32</v>
      </c>
      <c r="AX137" s="13" t="s">
        <v>76</v>
      </c>
      <c r="AY137" s="189" t="s">
        <v>145</v>
      </c>
    </row>
    <row r="138" s="13" customFormat="1">
      <c r="A138" s="13"/>
      <c r="B138" s="187"/>
      <c r="C138" s="13"/>
      <c r="D138" s="188" t="s">
        <v>197</v>
      </c>
      <c r="E138" s="189" t="s">
        <v>1</v>
      </c>
      <c r="F138" s="190" t="s">
        <v>1162</v>
      </c>
      <c r="G138" s="13"/>
      <c r="H138" s="191">
        <v>3.23</v>
      </c>
      <c r="I138" s="192"/>
      <c r="J138" s="13"/>
      <c r="K138" s="13"/>
      <c r="L138" s="187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9" t="s">
        <v>197</v>
      </c>
      <c r="AU138" s="189" t="s">
        <v>86</v>
      </c>
      <c r="AV138" s="13" t="s">
        <v>86</v>
      </c>
      <c r="AW138" s="13" t="s">
        <v>32</v>
      </c>
      <c r="AX138" s="13" t="s">
        <v>76</v>
      </c>
      <c r="AY138" s="189" t="s">
        <v>145</v>
      </c>
    </row>
    <row r="139" s="13" customFormat="1">
      <c r="A139" s="13"/>
      <c r="B139" s="187"/>
      <c r="C139" s="13"/>
      <c r="D139" s="188" t="s">
        <v>197</v>
      </c>
      <c r="E139" s="189" t="s">
        <v>1</v>
      </c>
      <c r="F139" s="190" t="s">
        <v>1163</v>
      </c>
      <c r="G139" s="13"/>
      <c r="H139" s="191">
        <v>14.85</v>
      </c>
      <c r="I139" s="192"/>
      <c r="J139" s="13"/>
      <c r="K139" s="13"/>
      <c r="L139" s="187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197</v>
      </c>
      <c r="AU139" s="189" t="s">
        <v>86</v>
      </c>
      <c r="AV139" s="13" t="s">
        <v>86</v>
      </c>
      <c r="AW139" s="13" t="s">
        <v>32</v>
      </c>
      <c r="AX139" s="13" t="s">
        <v>76</v>
      </c>
      <c r="AY139" s="189" t="s">
        <v>145</v>
      </c>
    </row>
    <row r="140" s="13" customFormat="1">
      <c r="A140" s="13"/>
      <c r="B140" s="187"/>
      <c r="C140" s="13"/>
      <c r="D140" s="188" t="s">
        <v>197</v>
      </c>
      <c r="E140" s="189" t="s">
        <v>1</v>
      </c>
      <c r="F140" s="190" t="s">
        <v>1164</v>
      </c>
      <c r="G140" s="13"/>
      <c r="H140" s="191">
        <v>6.0999999999999996</v>
      </c>
      <c r="I140" s="192"/>
      <c r="J140" s="13"/>
      <c r="K140" s="13"/>
      <c r="L140" s="187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197</v>
      </c>
      <c r="AU140" s="189" t="s">
        <v>86</v>
      </c>
      <c r="AV140" s="13" t="s">
        <v>86</v>
      </c>
      <c r="AW140" s="13" t="s">
        <v>32</v>
      </c>
      <c r="AX140" s="13" t="s">
        <v>76</v>
      </c>
      <c r="AY140" s="189" t="s">
        <v>145</v>
      </c>
    </row>
    <row r="141" s="13" customFormat="1">
      <c r="A141" s="13"/>
      <c r="B141" s="187"/>
      <c r="C141" s="13"/>
      <c r="D141" s="188" t="s">
        <v>197</v>
      </c>
      <c r="E141" s="189" t="s">
        <v>1</v>
      </c>
      <c r="F141" s="190" t="s">
        <v>1165</v>
      </c>
      <c r="G141" s="13"/>
      <c r="H141" s="191">
        <v>2.2000000000000002</v>
      </c>
      <c r="I141" s="192"/>
      <c r="J141" s="13"/>
      <c r="K141" s="13"/>
      <c r="L141" s="187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197</v>
      </c>
      <c r="AU141" s="189" t="s">
        <v>86</v>
      </c>
      <c r="AV141" s="13" t="s">
        <v>86</v>
      </c>
      <c r="AW141" s="13" t="s">
        <v>32</v>
      </c>
      <c r="AX141" s="13" t="s">
        <v>76</v>
      </c>
      <c r="AY141" s="189" t="s">
        <v>145</v>
      </c>
    </row>
    <row r="142" s="13" customFormat="1">
      <c r="A142" s="13"/>
      <c r="B142" s="187"/>
      <c r="C142" s="13"/>
      <c r="D142" s="188" t="s">
        <v>197</v>
      </c>
      <c r="E142" s="189" t="s">
        <v>1</v>
      </c>
      <c r="F142" s="190" t="s">
        <v>1159</v>
      </c>
      <c r="G142" s="13"/>
      <c r="H142" s="191">
        <v>5.1699999999999999</v>
      </c>
      <c r="I142" s="192"/>
      <c r="J142" s="13"/>
      <c r="K142" s="13"/>
      <c r="L142" s="187"/>
      <c r="M142" s="193"/>
      <c r="N142" s="194"/>
      <c r="O142" s="194"/>
      <c r="P142" s="194"/>
      <c r="Q142" s="194"/>
      <c r="R142" s="194"/>
      <c r="S142" s="194"/>
      <c r="T142" s="19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9" t="s">
        <v>197</v>
      </c>
      <c r="AU142" s="189" t="s">
        <v>86</v>
      </c>
      <c r="AV142" s="13" t="s">
        <v>86</v>
      </c>
      <c r="AW142" s="13" t="s">
        <v>32</v>
      </c>
      <c r="AX142" s="13" t="s">
        <v>76</v>
      </c>
      <c r="AY142" s="189" t="s">
        <v>145</v>
      </c>
    </row>
    <row r="143" s="13" customFormat="1">
      <c r="A143" s="13"/>
      <c r="B143" s="187"/>
      <c r="C143" s="13"/>
      <c r="D143" s="188" t="s">
        <v>197</v>
      </c>
      <c r="E143" s="189" t="s">
        <v>1</v>
      </c>
      <c r="F143" s="190" t="s">
        <v>1166</v>
      </c>
      <c r="G143" s="13"/>
      <c r="H143" s="191">
        <v>3.1699999999999999</v>
      </c>
      <c r="I143" s="192"/>
      <c r="J143" s="13"/>
      <c r="K143" s="13"/>
      <c r="L143" s="187"/>
      <c r="M143" s="193"/>
      <c r="N143" s="194"/>
      <c r="O143" s="194"/>
      <c r="P143" s="194"/>
      <c r="Q143" s="194"/>
      <c r="R143" s="194"/>
      <c r="S143" s="194"/>
      <c r="T143" s="19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9" t="s">
        <v>197</v>
      </c>
      <c r="AU143" s="189" t="s">
        <v>86</v>
      </c>
      <c r="AV143" s="13" t="s">
        <v>86</v>
      </c>
      <c r="AW143" s="13" t="s">
        <v>32</v>
      </c>
      <c r="AX143" s="13" t="s">
        <v>76</v>
      </c>
      <c r="AY143" s="189" t="s">
        <v>145</v>
      </c>
    </row>
    <row r="144" s="13" customFormat="1">
      <c r="A144" s="13"/>
      <c r="B144" s="187"/>
      <c r="C144" s="13"/>
      <c r="D144" s="188" t="s">
        <v>197</v>
      </c>
      <c r="E144" s="189" t="s">
        <v>1</v>
      </c>
      <c r="F144" s="190" t="s">
        <v>1167</v>
      </c>
      <c r="G144" s="13"/>
      <c r="H144" s="191">
        <v>2.77</v>
      </c>
      <c r="I144" s="192"/>
      <c r="J144" s="13"/>
      <c r="K144" s="13"/>
      <c r="L144" s="187"/>
      <c r="M144" s="193"/>
      <c r="N144" s="194"/>
      <c r="O144" s="194"/>
      <c r="P144" s="194"/>
      <c r="Q144" s="194"/>
      <c r="R144" s="194"/>
      <c r="S144" s="194"/>
      <c r="T144" s="19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9" t="s">
        <v>197</v>
      </c>
      <c r="AU144" s="189" t="s">
        <v>86</v>
      </c>
      <c r="AV144" s="13" t="s">
        <v>86</v>
      </c>
      <c r="AW144" s="13" t="s">
        <v>32</v>
      </c>
      <c r="AX144" s="13" t="s">
        <v>76</v>
      </c>
      <c r="AY144" s="189" t="s">
        <v>145</v>
      </c>
    </row>
    <row r="145" s="13" customFormat="1">
      <c r="A145" s="13"/>
      <c r="B145" s="187"/>
      <c r="C145" s="13"/>
      <c r="D145" s="188" t="s">
        <v>197</v>
      </c>
      <c r="E145" s="189" t="s">
        <v>1</v>
      </c>
      <c r="F145" s="190" t="s">
        <v>1168</v>
      </c>
      <c r="G145" s="13"/>
      <c r="H145" s="191">
        <v>2.3999999999999999</v>
      </c>
      <c r="I145" s="192"/>
      <c r="J145" s="13"/>
      <c r="K145" s="13"/>
      <c r="L145" s="187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197</v>
      </c>
      <c r="AU145" s="189" t="s">
        <v>86</v>
      </c>
      <c r="AV145" s="13" t="s">
        <v>86</v>
      </c>
      <c r="AW145" s="13" t="s">
        <v>32</v>
      </c>
      <c r="AX145" s="13" t="s">
        <v>76</v>
      </c>
      <c r="AY145" s="189" t="s">
        <v>145</v>
      </c>
    </row>
    <row r="146" s="13" customFormat="1">
      <c r="A146" s="13"/>
      <c r="B146" s="187"/>
      <c r="C146" s="13"/>
      <c r="D146" s="188" t="s">
        <v>197</v>
      </c>
      <c r="E146" s="189" t="s">
        <v>1</v>
      </c>
      <c r="F146" s="190" t="s">
        <v>1169</v>
      </c>
      <c r="G146" s="13"/>
      <c r="H146" s="191">
        <v>2.4700000000000002</v>
      </c>
      <c r="I146" s="192"/>
      <c r="J146" s="13"/>
      <c r="K146" s="13"/>
      <c r="L146" s="187"/>
      <c r="M146" s="193"/>
      <c r="N146" s="194"/>
      <c r="O146" s="194"/>
      <c r="P146" s="194"/>
      <c r="Q146" s="194"/>
      <c r="R146" s="194"/>
      <c r="S146" s="194"/>
      <c r="T146" s="19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9" t="s">
        <v>197</v>
      </c>
      <c r="AU146" s="189" t="s">
        <v>86</v>
      </c>
      <c r="AV146" s="13" t="s">
        <v>86</v>
      </c>
      <c r="AW146" s="13" t="s">
        <v>32</v>
      </c>
      <c r="AX146" s="13" t="s">
        <v>76</v>
      </c>
      <c r="AY146" s="189" t="s">
        <v>145</v>
      </c>
    </row>
    <row r="147" s="13" customFormat="1">
      <c r="A147" s="13"/>
      <c r="B147" s="187"/>
      <c r="C147" s="13"/>
      <c r="D147" s="188" t="s">
        <v>197</v>
      </c>
      <c r="E147" s="189" t="s">
        <v>1</v>
      </c>
      <c r="F147" s="190" t="s">
        <v>1170</v>
      </c>
      <c r="G147" s="13"/>
      <c r="H147" s="191">
        <v>9.9000000000000004</v>
      </c>
      <c r="I147" s="192"/>
      <c r="J147" s="13"/>
      <c r="K147" s="13"/>
      <c r="L147" s="187"/>
      <c r="M147" s="193"/>
      <c r="N147" s="194"/>
      <c r="O147" s="194"/>
      <c r="P147" s="194"/>
      <c r="Q147" s="194"/>
      <c r="R147" s="194"/>
      <c r="S147" s="194"/>
      <c r="T147" s="19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9" t="s">
        <v>197</v>
      </c>
      <c r="AU147" s="189" t="s">
        <v>86</v>
      </c>
      <c r="AV147" s="13" t="s">
        <v>86</v>
      </c>
      <c r="AW147" s="13" t="s">
        <v>32</v>
      </c>
      <c r="AX147" s="13" t="s">
        <v>76</v>
      </c>
      <c r="AY147" s="189" t="s">
        <v>145</v>
      </c>
    </row>
    <row r="148" s="13" customFormat="1">
      <c r="A148" s="13"/>
      <c r="B148" s="187"/>
      <c r="C148" s="13"/>
      <c r="D148" s="188" t="s">
        <v>197</v>
      </c>
      <c r="E148" s="189" t="s">
        <v>1</v>
      </c>
      <c r="F148" s="190" t="s">
        <v>1171</v>
      </c>
      <c r="G148" s="13"/>
      <c r="H148" s="191">
        <v>10.34</v>
      </c>
      <c r="I148" s="192"/>
      <c r="J148" s="13"/>
      <c r="K148" s="13"/>
      <c r="L148" s="187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9" t="s">
        <v>197</v>
      </c>
      <c r="AU148" s="189" t="s">
        <v>86</v>
      </c>
      <c r="AV148" s="13" t="s">
        <v>86</v>
      </c>
      <c r="AW148" s="13" t="s">
        <v>32</v>
      </c>
      <c r="AX148" s="13" t="s">
        <v>76</v>
      </c>
      <c r="AY148" s="189" t="s">
        <v>145</v>
      </c>
    </row>
    <row r="149" s="13" customFormat="1">
      <c r="A149" s="13"/>
      <c r="B149" s="187"/>
      <c r="C149" s="13"/>
      <c r="D149" s="188" t="s">
        <v>197</v>
      </c>
      <c r="E149" s="189" t="s">
        <v>1</v>
      </c>
      <c r="F149" s="190" t="s">
        <v>1170</v>
      </c>
      <c r="G149" s="13"/>
      <c r="H149" s="191">
        <v>9.9000000000000004</v>
      </c>
      <c r="I149" s="192"/>
      <c r="J149" s="13"/>
      <c r="K149" s="13"/>
      <c r="L149" s="187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197</v>
      </c>
      <c r="AU149" s="189" t="s">
        <v>86</v>
      </c>
      <c r="AV149" s="13" t="s">
        <v>86</v>
      </c>
      <c r="AW149" s="13" t="s">
        <v>32</v>
      </c>
      <c r="AX149" s="13" t="s">
        <v>76</v>
      </c>
      <c r="AY149" s="189" t="s">
        <v>145</v>
      </c>
    </row>
    <row r="150" s="13" customFormat="1">
      <c r="A150" s="13"/>
      <c r="B150" s="187"/>
      <c r="C150" s="13"/>
      <c r="D150" s="188" t="s">
        <v>197</v>
      </c>
      <c r="E150" s="189" t="s">
        <v>1</v>
      </c>
      <c r="F150" s="190" t="s">
        <v>1171</v>
      </c>
      <c r="G150" s="13"/>
      <c r="H150" s="191">
        <v>10.34</v>
      </c>
      <c r="I150" s="192"/>
      <c r="J150" s="13"/>
      <c r="K150" s="13"/>
      <c r="L150" s="187"/>
      <c r="M150" s="193"/>
      <c r="N150" s="194"/>
      <c r="O150" s="194"/>
      <c r="P150" s="194"/>
      <c r="Q150" s="194"/>
      <c r="R150" s="194"/>
      <c r="S150" s="194"/>
      <c r="T150" s="19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9" t="s">
        <v>197</v>
      </c>
      <c r="AU150" s="189" t="s">
        <v>86</v>
      </c>
      <c r="AV150" s="13" t="s">
        <v>86</v>
      </c>
      <c r="AW150" s="13" t="s">
        <v>32</v>
      </c>
      <c r="AX150" s="13" t="s">
        <v>76</v>
      </c>
      <c r="AY150" s="189" t="s">
        <v>145</v>
      </c>
    </row>
    <row r="151" s="13" customFormat="1">
      <c r="A151" s="13"/>
      <c r="B151" s="187"/>
      <c r="C151" s="13"/>
      <c r="D151" s="188" t="s">
        <v>197</v>
      </c>
      <c r="E151" s="189" t="s">
        <v>1</v>
      </c>
      <c r="F151" s="190" t="s">
        <v>1172</v>
      </c>
      <c r="G151" s="13"/>
      <c r="H151" s="191">
        <v>19.800000000000001</v>
      </c>
      <c r="I151" s="192"/>
      <c r="J151" s="13"/>
      <c r="K151" s="13"/>
      <c r="L151" s="187"/>
      <c r="M151" s="193"/>
      <c r="N151" s="194"/>
      <c r="O151" s="194"/>
      <c r="P151" s="194"/>
      <c r="Q151" s="194"/>
      <c r="R151" s="194"/>
      <c r="S151" s="194"/>
      <c r="T151" s="19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9" t="s">
        <v>197</v>
      </c>
      <c r="AU151" s="189" t="s">
        <v>86</v>
      </c>
      <c r="AV151" s="13" t="s">
        <v>86</v>
      </c>
      <c r="AW151" s="13" t="s">
        <v>32</v>
      </c>
      <c r="AX151" s="13" t="s">
        <v>76</v>
      </c>
      <c r="AY151" s="189" t="s">
        <v>145</v>
      </c>
    </row>
    <row r="152" s="13" customFormat="1">
      <c r="A152" s="13"/>
      <c r="B152" s="187"/>
      <c r="C152" s="13"/>
      <c r="D152" s="188" t="s">
        <v>197</v>
      </c>
      <c r="E152" s="189" t="s">
        <v>1</v>
      </c>
      <c r="F152" s="190" t="s">
        <v>1173</v>
      </c>
      <c r="G152" s="13"/>
      <c r="H152" s="191">
        <v>8.1899999999999995</v>
      </c>
      <c r="I152" s="192"/>
      <c r="J152" s="13"/>
      <c r="K152" s="13"/>
      <c r="L152" s="187"/>
      <c r="M152" s="193"/>
      <c r="N152" s="194"/>
      <c r="O152" s="194"/>
      <c r="P152" s="194"/>
      <c r="Q152" s="194"/>
      <c r="R152" s="194"/>
      <c r="S152" s="194"/>
      <c r="T152" s="19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9" t="s">
        <v>197</v>
      </c>
      <c r="AU152" s="189" t="s">
        <v>86</v>
      </c>
      <c r="AV152" s="13" t="s">
        <v>86</v>
      </c>
      <c r="AW152" s="13" t="s">
        <v>32</v>
      </c>
      <c r="AX152" s="13" t="s">
        <v>76</v>
      </c>
      <c r="AY152" s="189" t="s">
        <v>145</v>
      </c>
    </row>
    <row r="153" s="13" customFormat="1">
      <c r="A153" s="13"/>
      <c r="B153" s="187"/>
      <c r="C153" s="13"/>
      <c r="D153" s="188" t="s">
        <v>197</v>
      </c>
      <c r="E153" s="189" t="s">
        <v>1</v>
      </c>
      <c r="F153" s="190" t="s">
        <v>1174</v>
      </c>
      <c r="G153" s="13"/>
      <c r="H153" s="191">
        <v>25.850000000000001</v>
      </c>
      <c r="I153" s="192"/>
      <c r="J153" s="13"/>
      <c r="K153" s="13"/>
      <c r="L153" s="187"/>
      <c r="M153" s="193"/>
      <c r="N153" s="194"/>
      <c r="O153" s="194"/>
      <c r="P153" s="194"/>
      <c r="Q153" s="194"/>
      <c r="R153" s="194"/>
      <c r="S153" s="194"/>
      <c r="T153" s="19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9" t="s">
        <v>197</v>
      </c>
      <c r="AU153" s="189" t="s">
        <v>86</v>
      </c>
      <c r="AV153" s="13" t="s">
        <v>86</v>
      </c>
      <c r="AW153" s="13" t="s">
        <v>32</v>
      </c>
      <c r="AX153" s="13" t="s">
        <v>76</v>
      </c>
      <c r="AY153" s="189" t="s">
        <v>145</v>
      </c>
    </row>
    <row r="154" s="2" customFormat="1" ht="16.5" customHeight="1">
      <c r="A154" s="35"/>
      <c r="B154" s="166"/>
      <c r="C154" s="196" t="s">
        <v>144</v>
      </c>
      <c r="D154" s="196" t="s">
        <v>267</v>
      </c>
      <c r="E154" s="197" t="s">
        <v>1175</v>
      </c>
      <c r="F154" s="198" t="s">
        <v>1176</v>
      </c>
      <c r="G154" s="199" t="s">
        <v>332</v>
      </c>
      <c r="H154" s="200">
        <v>223.976</v>
      </c>
      <c r="I154" s="201"/>
      <c r="J154" s="202">
        <f>ROUND(I154*H154,2)</f>
        <v>0</v>
      </c>
      <c r="K154" s="198" t="s">
        <v>166</v>
      </c>
      <c r="L154" s="203"/>
      <c r="M154" s="204" t="s">
        <v>1</v>
      </c>
      <c r="N154" s="205" t="s">
        <v>41</v>
      </c>
      <c r="O154" s="74"/>
      <c r="P154" s="176">
        <f>O154*H154</f>
        <v>0</v>
      </c>
      <c r="Q154" s="176">
        <v>0.00010000000000000001</v>
      </c>
      <c r="R154" s="176">
        <f>Q154*H154</f>
        <v>0.0223976</v>
      </c>
      <c r="S154" s="176">
        <v>0</v>
      </c>
      <c r="T154" s="17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8" t="s">
        <v>222</v>
      </c>
      <c r="AT154" s="178" t="s">
        <v>267</v>
      </c>
      <c r="AU154" s="178" t="s">
        <v>86</v>
      </c>
      <c r="AY154" s="16" t="s">
        <v>145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6" t="s">
        <v>84</v>
      </c>
      <c r="BK154" s="179">
        <f>ROUND(I154*H154,2)</f>
        <v>0</v>
      </c>
      <c r="BL154" s="16" t="s">
        <v>144</v>
      </c>
      <c r="BM154" s="178" t="s">
        <v>1177</v>
      </c>
    </row>
    <row r="155" s="13" customFormat="1">
      <c r="A155" s="13"/>
      <c r="B155" s="187"/>
      <c r="C155" s="13"/>
      <c r="D155" s="188" t="s">
        <v>197</v>
      </c>
      <c r="E155" s="13"/>
      <c r="F155" s="190" t="s">
        <v>1178</v>
      </c>
      <c r="G155" s="13"/>
      <c r="H155" s="191">
        <v>223.976</v>
      </c>
      <c r="I155" s="192"/>
      <c r="J155" s="13"/>
      <c r="K155" s="13"/>
      <c r="L155" s="187"/>
      <c r="M155" s="193"/>
      <c r="N155" s="194"/>
      <c r="O155" s="194"/>
      <c r="P155" s="194"/>
      <c r="Q155" s="194"/>
      <c r="R155" s="194"/>
      <c r="S155" s="194"/>
      <c r="T155" s="19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9" t="s">
        <v>197</v>
      </c>
      <c r="AU155" s="189" t="s">
        <v>86</v>
      </c>
      <c r="AV155" s="13" t="s">
        <v>86</v>
      </c>
      <c r="AW155" s="13" t="s">
        <v>3</v>
      </c>
      <c r="AX155" s="13" t="s">
        <v>84</v>
      </c>
      <c r="AY155" s="189" t="s">
        <v>145</v>
      </c>
    </row>
    <row r="156" s="2" customFormat="1" ht="24.15" customHeight="1">
      <c r="A156" s="35"/>
      <c r="B156" s="166"/>
      <c r="C156" s="167" t="s">
        <v>159</v>
      </c>
      <c r="D156" s="167" t="s">
        <v>146</v>
      </c>
      <c r="E156" s="168" t="s">
        <v>1179</v>
      </c>
      <c r="F156" s="169" t="s">
        <v>1180</v>
      </c>
      <c r="G156" s="170" t="s">
        <v>332</v>
      </c>
      <c r="H156" s="171">
        <v>159.91</v>
      </c>
      <c r="I156" s="172"/>
      <c r="J156" s="173">
        <f>ROUND(I156*H156,2)</f>
        <v>0</v>
      </c>
      <c r="K156" s="169" t="s">
        <v>166</v>
      </c>
      <c r="L156" s="36"/>
      <c r="M156" s="174" t="s">
        <v>1</v>
      </c>
      <c r="N156" s="175" t="s">
        <v>41</v>
      </c>
      <c r="O156" s="74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8" t="s">
        <v>144</v>
      </c>
      <c r="AT156" s="178" t="s">
        <v>146</v>
      </c>
      <c r="AU156" s="178" t="s">
        <v>86</v>
      </c>
      <c r="AY156" s="16" t="s">
        <v>145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6" t="s">
        <v>84</v>
      </c>
      <c r="BK156" s="179">
        <f>ROUND(I156*H156,2)</f>
        <v>0</v>
      </c>
      <c r="BL156" s="16" t="s">
        <v>144</v>
      </c>
      <c r="BM156" s="178" t="s">
        <v>1181</v>
      </c>
    </row>
    <row r="157" s="13" customFormat="1">
      <c r="A157" s="13"/>
      <c r="B157" s="187"/>
      <c r="C157" s="13"/>
      <c r="D157" s="188" t="s">
        <v>197</v>
      </c>
      <c r="E157" s="189" t="s">
        <v>1</v>
      </c>
      <c r="F157" s="190" t="s">
        <v>1157</v>
      </c>
      <c r="G157" s="13"/>
      <c r="H157" s="191">
        <v>6.3600000000000003</v>
      </c>
      <c r="I157" s="192"/>
      <c r="J157" s="13"/>
      <c r="K157" s="13"/>
      <c r="L157" s="187"/>
      <c r="M157" s="193"/>
      <c r="N157" s="194"/>
      <c r="O157" s="194"/>
      <c r="P157" s="194"/>
      <c r="Q157" s="194"/>
      <c r="R157" s="194"/>
      <c r="S157" s="194"/>
      <c r="T157" s="19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9" t="s">
        <v>197</v>
      </c>
      <c r="AU157" s="189" t="s">
        <v>86</v>
      </c>
      <c r="AV157" s="13" t="s">
        <v>86</v>
      </c>
      <c r="AW157" s="13" t="s">
        <v>32</v>
      </c>
      <c r="AX157" s="13" t="s">
        <v>76</v>
      </c>
      <c r="AY157" s="189" t="s">
        <v>145</v>
      </c>
    </row>
    <row r="158" s="13" customFormat="1">
      <c r="A158" s="13"/>
      <c r="B158" s="187"/>
      <c r="C158" s="13"/>
      <c r="D158" s="188" t="s">
        <v>197</v>
      </c>
      <c r="E158" s="189" t="s">
        <v>1</v>
      </c>
      <c r="F158" s="190" t="s">
        <v>1158</v>
      </c>
      <c r="G158" s="13"/>
      <c r="H158" s="191">
        <v>3.3999999999999999</v>
      </c>
      <c r="I158" s="192"/>
      <c r="J158" s="13"/>
      <c r="K158" s="13"/>
      <c r="L158" s="187"/>
      <c r="M158" s="193"/>
      <c r="N158" s="194"/>
      <c r="O158" s="194"/>
      <c r="P158" s="194"/>
      <c r="Q158" s="194"/>
      <c r="R158" s="194"/>
      <c r="S158" s="194"/>
      <c r="T158" s="19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9" t="s">
        <v>197</v>
      </c>
      <c r="AU158" s="189" t="s">
        <v>86</v>
      </c>
      <c r="AV158" s="13" t="s">
        <v>86</v>
      </c>
      <c r="AW158" s="13" t="s">
        <v>32</v>
      </c>
      <c r="AX158" s="13" t="s">
        <v>76</v>
      </c>
      <c r="AY158" s="189" t="s">
        <v>145</v>
      </c>
    </row>
    <row r="159" s="13" customFormat="1">
      <c r="A159" s="13"/>
      <c r="B159" s="187"/>
      <c r="C159" s="13"/>
      <c r="D159" s="188" t="s">
        <v>197</v>
      </c>
      <c r="E159" s="189" t="s">
        <v>1</v>
      </c>
      <c r="F159" s="190" t="s">
        <v>1159</v>
      </c>
      <c r="G159" s="13"/>
      <c r="H159" s="191">
        <v>5.1699999999999999</v>
      </c>
      <c r="I159" s="192"/>
      <c r="J159" s="13"/>
      <c r="K159" s="13"/>
      <c r="L159" s="187"/>
      <c r="M159" s="193"/>
      <c r="N159" s="194"/>
      <c r="O159" s="194"/>
      <c r="P159" s="194"/>
      <c r="Q159" s="194"/>
      <c r="R159" s="194"/>
      <c r="S159" s="194"/>
      <c r="T159" s="19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9" t="s">
        <v>197</v>
      </c>
      <c r="AU159" s="189" t="s">
        <v>86</v>
      </c>
      <c r="AV159" s="13" t="s">
        <v>86</v>
      </c>
      <c r="AW159" s="13" t="s">
        <v>32</v>
      </c>
      <c r="AX159" s="13" t="s">
        <v>76</v>
      </c>
      <c r="AY159" s="189" t="s">
        <v>145</v>
      </c>
    </row>
    <row r="160" s="13" customFormat="1">
      <c r="A160" s="13"/>
      <c r="B160" s="187"/>
      <c r="C160" s="13"/>
      <c r="D160" s="188" t="s">
        <v>197</v>
      </c>
      <c r="E160" s="189" t="s">
        <v>1</v>
      </c>
      <c r="F160" s="190" t="s">
        <v>1160</v>
      </c>
      <c r="G160" s="13"/>
      <c r="H160" s="191">
        <v>5</v>
      </c>
      <c r="I160" s="192"/>
      <c r="J160" s="13"/>
      <c r="K160" s="13"/>
      <c r="L160" s="187"/>
      <c r="M160" s="193"/>
      <c r="N160" s="194"/>
      <c r="O160" s="194"/>
      <c r="P160" s="194"/>
      <c r="Q160" s="194"/>
      <c r="R160" s="194"/>
      <c r="S160" s="194"/>
      <c r="T160" s="19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9" t="s">
        <v>197</v>
      </c>
      <c r="AU160" s="189" t="s">
        <v>86</v>
      </c>
      <c r="AV160" s="13" t="s">
        <v>86</v>
      </c>
      <c r="AW160" s="13" t="s">
        <v>32</v>
      </c>
      <c r="AX160" s="13" t="s">
        <v>76</v>
      </c>
      <c r="AY160" s="189" t="s">
        <v>145</v>
      </c>
    </row>
    <row r="161" s="13" customFormat="1">
      <c r="A161" s="13"/>
      <c r="B161" s="187"/>
      <c r="C161" s="13"/>
      <c r="D161" s="188" t="s">
        <v>197</v>
      </c>
      <c r="E161" s="189" t="s">
        <v>1</v>
      </c>
      <c r="F161" s="190" t="s">
        <v>1161</v>
      </c>
      <c r="G161" s="13"/>
      <c r="H161" s="191">
        <v>3.2999999999999998</v>
      </c>
      <c r="I161" s="192"/>
      <c r="J161" s="13"/>
      <c r="K161" s="13"/>
      <c r="L161" s="187"/>
      <c r="M161" s="193"/>
      <c r="N161" s="194"/>
      <c r="O161" s="194"/>
      <c r="P161" s="194"/>
      <c r="Q161" s="194"/>
      <c r="R161" s="194"/>
      <c r="S161" s="194"/>
      <c r="T161" s="19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9" t="s">
        <v>197</v>
      </c>
      <c r="AU161" s="189" t="s">
        <v>86</v>
      </c>
      <c r="AV161" s="13" t="s">
        <v>86</v>
      </c>
      <c r="AW161" s="13" t="s">
        <v>32</v>
      </c>
      <c r="AX161" s="13" t="s">
        <v>76</v>
      </c>
      <c r="AY161" s="189" t="s">
        <v>145</v>
      </c>
    </row>
    <row r="162" s="13" customFormat="1">
      <c r="A162" s="13"/>
      <c r="B162" s="187"/>
      <c r="C162" s="13"/>
      <c r="D162" s="188" t="s">
        <v>197</v>
      </c>
      <c r="E162" s="189" t="s">
        <v>1</v>
      </c>
      <c r="F162" s="190" t="s">
        <v>1162</v>
      </c>
      <c r="G162" s="13"/>
      <c r="H162" s="191">
        <v>3.23</v>
      </c>
      <c r="I162" s="192"/>
      <c r="J162" s="13"/>
      <c r="K162" s="13"/>
      <c r="L162" s="187"/>
      <c r="M162" s="193"/>
      <c r="N162" s="194"/>
      <c r="O162" s="194"/>
      <c r="P162" s="194"/>
      <c r="Q162" s="194"/>
      <c r="R162" s="194"/>
      <c r="S162" s="194"/>
      <c r="T162" s="19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9" t="s">
        <v>197</v>
      </c>
      <c r="AU162" s="189" t="s">
        <v>86</v>
      </c>
      <c r="AV162" s="13" t="s">
        <v>86</v>
      </c>
      <c r="AW162" s="13" t="s">
        <v>32</v>
      </c>
      <c r="AX162" s="13" t="s">
        <v>76</v>
      </c>
      <c r="AY162" s="189" t="s">
        <v>145</v>
      </c>
    </row>
    <row r="163" s="13" customFormat="1">
      <c r="A163" s="13"/>
      <c r="B163" s="187"/>
      <c r="C163" s="13"/>
      <c r="D163" s="188" t="s">
        <v>197</v>
      </c>
      <c r="E163" s="189" t="s">
        <v>1</v>
      </c>
      <c r="F163" s="190" t="s">
        <v>1163</v>
      </c>
      <c r="G163" s="13"/>
      <c r="H163" s="191">
        <v>14.85</v>
      </c>
      <c r="I163" s="192"/>
      <c r="J163" s="13"/>
      <c r="K163" s="13"/>
      <c r="L163" s="187"/>
      <c r="M163" s="193"/>
      <c r="N163" s="194"/>
      <c r="O163" s="194"/>
      <c r="P163" s="194"/>
      <c r="Q163" s="194"/>
      <c r="R163" s="194"/>
      <c r="S163" s="194"/>
      <c r="T163" s="19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9" t="s">
        <v>197</v>
      </c>
      <c r="AU163" s="189" t="s">
        <v>86</v>
      </c>
      <c r="AV163" s="13" t="s">
        <v>86</v>
      </c>
      <c r="AW163" s="13" t="s">
        <v>32</v>
      </c>
      <c r="AX163" s="13" t="s">
        <v>76</v>
      </c>
      <c r="AY163" s="189" t="s">
        <v>145</v>
      </c>
    </row>
    <row r="164" s="13" customFormat="1">
      <c r="A164" s="13"/>
      <c r="B164" s="187"/>
      <c r="C164" s="13"/>
      <c r="D164" s="188" t="s">
        <v>197</v>
      </c>
      <c r="E164" s="189" t="s">
        <v>1</v>
      </c>
      <c r="F164" s="190" t="s">
        <v>1164</v>
      </c>
      <c r="G164" s="13"/>
      <c r="H164" s="191">
        <v>6.0999999999999996</v>
      </c>
      <c r="I164" s="192"/>
      <c r="J164" s="13"/>
      <c r="K164" s="13"/>
      <c r="L164" s="187"/>
      <c r="M164" s="193"/>
      <c r="N164" s="194"/>
      <c r="O164" s="194"/>
      <c r="P164" s="194"/>
      <c r="Q164" s="194"/>
      <c r="R164" s="194"/>
      <c r="S164" s="194"/>
      <c r="T164" s="19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9" t="s">
        <v>197</v>
      </c>
      <c r="AU164" s="189" t="s">
        <v>86</v>
      </c>
      <c r="AV164" s="13" t="s">
        <v>86</v>
      </c>
      <c r="AW164" s="13" t="s">
        <v>32</v>
      </c>
      <c r="AX164" s="13" t="s">
        <v>76</v>
      </c>
      <c r="AY164" s="189" t="s">
        <v>145</v>
      </c>
    </row>
    <row r="165" s="13" customFormat="1">
      <c r="A165" s="13"/>
      <c r="B165" s="187"/>
      <c r="C165" s="13"/>
      <c r="D165" s="188" t="s">
        <v>197</v>
      </c>
      <c r="E165" s="189" t="s">
        <v>1</v>
      </c>
      <c r="F165" s="190" t="s">
        <v>1165</v>
      </c>
      <c r="G165" s="13"/>
      <c r="H165" s="191">
        <v>2.2000000000000002</v>
      </c>
      <c r="I165" s="192"/>
      <c r="J165" s="13"/>
      <c r="K165" s="13"/>
      <c r="L165" s="187"/>
      <c r="M165" s="193"/>
      <c r="N165" s="194"/>
      <c r="O165" s="194"/>
      <c r="P165" s="194"/>
      <c r="Q165" s="194"/>
      <c r="R165" s="194"/>
      <c r="S165" s="194"/>
      <c r="T165" s="19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9" t="s">
        <v>197</v>
      </c>
      <c r="AU165" s="189" t="s">
        <v>86</v>
      </c>
      <c r="AV165" s="13" t="s">
        <v>86</v>
      </c>
      <c r="AW165" s="13" t="s">
        <v>32</v>
      </c>
      <c r="AX165" s="13" t="s">
        <v>76</v>
      </c>
      <c r="AY165" s="189" t="s">
        <v>145</v>
      </c>
    </row>
    <row r="166" s="13" customFormat="1">
      <c r="A166" s="13"/>
      <c r="B166" s="187"/>
      <c r="C166" s="13"/>
      <c r="D166" s="188" t="s">
        <v>197</v>
      </c>
      <c r="E166" s="189" t="s">
        <v>1</v>
      </c>
      <c r="F166" s="190" t="s">
        <v>1159</v>
      </c>
      <c r="G166" s="13"/>
      <c r="H166" s="191">
        <v>5.1699999999999999</v>
      </c>
      <c r="I166" s="192"/>
      <c r="J166" s="13"/>
      <c r="K166" s="13"/>
      <c r="L166" s="187"/>
      <c r="M166" s="193"/>
      <c r="N166" s="194"/>
      <c r="O166" s="194"/>
      <c r="P166" s="194"/>
      <c r="Q166" s="194"/>
      <c r="R166" s="194"/>
      <c r="S166" s="194"/>
      <c r="T166" s="19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9" t="s">
        <v>197</v>
      </c>
      <c r="AU166" s="189" t="s">
        <v>86</v>
      </c>
      <c r="AV166" s="13" t="s">
        <v>86</v>
      </c>
      <c r="AW166" s="13" t="s">
        <v>32</v>
      </c>
      <c r="AX166" s="13" t="s">
        <v>76</v>
      </c>
      <c r="AY166" s="189" t="s">
        <v>145</v>
      </c>
    </row>
    <row r="167" s="13" customFormat="1">
      <c r="A167" s="13"/>
      <c r="B167" s="187"/>
      <c r="C167" s="13"/>
      <c r="D167" s="188" t="s">
        <v>197</v>
      </c>
      <c r="E167" s="189" t="s">
        <v>1</v>
      </c>
      <c r="F167" s="190" t="s">
        <v>1166</v>
      </c>
      <c r="G167" s="13"/>
      <c r="H167" s="191">
        <v>3.1699999999999999</v>
      </c>
      <c r="I167" s="192"/>
      <c r="J167" s="13"/>
      <c r="K167" s="13"/>
      <c r="L167" s="187"/>
      <c r="M167" s="193"/>
      <c r="N167" s="194"/>
      <c r="O167" s="194"/>
      <c r="P167" s="194"/>
      <c r="Q167" s="194"/>
      <c r="R167" s="194"/>
      <c r="S167" s="194"/>
      <c r="T167" s="19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9" t="s">
        <v>197</v>
      </c>
      <c r="AU167" s="189" t="s">
        <v>86</v>
      </c>
      <c r="AV167" s="13" t="s">
        <v>86</v>
      </c>
      <c r="AW167" s="13" t="s">
        <v>32</v>
      </c>
      <c r="AX167" s="13" t="s">
        <v>76</v>
      </c>
      <c r="AY167" s="189" t="s">
        <v>145</v>
      </c>
    </row>
    <row r="168" s="13" customFormat="1">
      <c r="A168" s="13"/>
      <c r="B168" s="187"/>
      <c r="C168" s="13"/>
      <c r="D168" s="188" t="s">
        <v>197</v>
      </c>
      <c r="E168" s="189" t="s">
        <v>1</v>
      </c>
      <c r="F168" s="190" t="s">
        <v>1167</v>
      </c>
      <c r="G168" s="13"/>
      <c r="H168" s="191">
        <v>2.77</v>
      </c>
      <c r="I168" s="192"/>
      <c r="J168" s="13"/>
      <c r="K168" s="13"/>
      <c r="L168" s="187"/>
      <c r="M168" s="193"/>
      <c r="N168" s="194"/>
      <c r="O168" s="194"/>
      <c r="P168" s="194"/>
      <c r="Q168" s="194"/>
      <c r="R168" s="194"/>
      <c r="S168" s="194"/>
      <c r="T168" s="19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9" t="s">
        <v>197</v>
      </c>
      <c r="AU168" s="189" t="s">
        <v>86</v>
      </c>
      <c r="AV168" s="13" t="s">
        <v>86</v>
      </c>
      <c r="AW168" s="13" t="s">
        <v>32</v>
      </c>
      <c r="AX168" s="13" t="s">
        <v>76</v>
      </c>
      <c r="AY168" s="189" t="s">
        <v>145</v>
      </c>
    </row>
    <row r="169" s="13" customFormat="1">
      <c r="A169" s="13"/>
      <c r="B169" s="187"/>
      <c r="C169" s="13"/>
      <c r="D169" s="188" t="s">
        <v>197</v>
      </c>
      <c r="E169" s="189" t="s">
        <v>1</v>
      </c>
      <c r="F169" s="190" t="s">
        <v>1168</v>
      </c>
      <c r="G169" s="13"/>
      <c r="H169" s="191">
        <v>2.3999999999999999</v>
      </c>
      <c r="I169" s="192"/>
      <c r="J169" s="13"/>
      <c r="K169" s="13"/>
      <c r="L169" s="187"/>
      <c r="M169" s="193"/>
      <c r="N169" s="194"/>
      <c r="O169" s="194"/>
      <c r="P169" s="194"/>
      <c r="Q169" s="194"/>
      <c r="R169" s="194"/>
      <c r="S169" s="194"/>
      <c r="T169" s="19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9" t="s">
        <v>197</v>
      </c>
      <c r="AU169" s="189" t="s">
        <v>86</v>
      </c>
      <c r="AV169" s="13" t="s">
        <v>86</v>
      </c>
      <c r="AW169" s="13" t="s">
        <v>32</v>
      </c>
      <c r="AX169" s="13" t="s">
        <v>76</v>
      </c>
      <c r="AY169" s="189" t="s">
        <v>145</v>
      </c>
    </row>
    <row r="170" s="13" customFormat="1">
      <c r="A170" s="13"/>
      <c r="B170" s="187"/>
      <c r="C170" s="13"/>
      <c r="D170" s="188" t="s">
        <v>197</v>
      </c>
      <c r="E170" s="189" t="s">
        <v>1</v>
      </c>
      <c r="F170" s="190" t="s">
        <v>1169</v>
      </c>
      <c r="G170" s="13"/>
      <c r="H170" s="191">
        <v>2.4700000000000002</v>
      </c>
      <c r="I170" s="192"/>
      <c r="J170" s="13"/>
      <c r="K170" s="13"/>
      <c r="L170" s="187"/>
      <c r="M170" s="193"/>
      <c r="N170" s="194"/>
      <c r="O170" s="194"/>
      <c r="P170" s="194"/>
      <c r="Q170" s="194"/>
      <c r="R170" s="194"/>
      <c r="S170" s="194"/>
      <c r="T170" s="19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9" t="s">
        <v>197</v>
      </c>
      <c r="AU170" s="189" t="s">
        <v>86</v>
      </c>
      <c r="AV170" s="13" t="s">
        <v>86</v>
      </c>
      <c r="AW170" s="13" t="s">
        <v>32</v>
      </c>
      <c r="AX170" s="13" t="s">
        <v>76</v>
      </c>
      <c r="AY170" s="189" t="s">
        <v>145</v>
      </c>
    </row>
    <row r="171" s="13" customFormat="1">
      <c r="A171" s="13"/>
      <c r="B171" s="187"/>
      <c r="C171" s="13"/>
      <c r="D171" s="188" t="s">
        <v>197</v>
      </c>
      <c r="E171" s="189" t="s">
        <v>1</v>
      </c>
      <c r="F171" s="190" t="s">
        <v>1170</v>
      </c>
      <c r="G171" s="13"/>
      <c r="H171" s="191">
        <v>9.9000000000000004</v>
      </c>
      <c r="I171" s="192"/>
      <c r="J171" s="13"/>
      <c r="K171" s="13"/>
      <c r="L171" s="187"/>
      <c r="M171" s="193"/>
      <c r="N171" s="194"/>
      <c r="O171" s="194"/>
      <c r="P171" s="194"/>
      <c r="Q171" s="194"/>
      <c r="R171" s="194"/>
      <c r="S171" s="194"/>
      <c r="T171" s="19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9" t="s">
        <v>197</v>
      </c>
      <c r="AU171" s="189" t="s">
        <v>86</v>
      </c>
      <c r="AV171" s="13" t="s">
        <v>86</v>
      </c>
      <c r="AW171" s="13" t="s">
        <v>32</v>
      </c>
      <c r="AX171" s="13" t="s">
        <v>76</v>
      </c>
      <c r="AY171" s="189" t="s">
        <v>145</v>
      </c>
    </row>
    <row r="172" s="13" customFormat="1">
      <c r="A172" s="13"/>
      <c r="B172" s="187"/>
      <c r="C172" s="13"/>
      <c r="D172" s="188" t="s">
        <v>197</v>
      </c>
      <c r="E172" s="189" t="s">
        <v>1</v>
      </c>
      <c r="F172" s="190" t="s">
        <v>1171</v>
      </c>
      <c r="G172" s="13"/>
      <c r="H172" s="191">
        <v>10.34</v>
      </c>
      <c r="I172" s="192"/>
      <c r="J172" s="13"/>
      <c r="K172" s="13"/>
      <c r="L172" s="187"/>
      <c r="M172" s="193"/>
      <c r="N172" s="194"/>
      <c r="O172" s="194"/>
      <c r="P172" s="194"/>
      <c r="Q172" s="194"/>
      <c r="R172" s="194"/>
      <c r="S172" s="194"/>
      <c r="T172" s="19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9" t="s">
        <v>197</v>
      </c>
      <c r="AU172" s="189" t="s">
        <v>86</v>
      </c>
      <c r="AV172" s="13" t="s">
        <v>86</v>
      </c>
      <c r="AW172" s="13" t="s">
        <v>32</v>
      </c>
      <c r="AX172" s="13" t="s">
        <v>76</v>
      </c>
      <c r="AY172" s="189" t="s">
        <v>145</v>
      </c>
    </row>
    <row r="173" s="13" customFormat="1">
      <c r="A173" s="13"/>
      <c r="B173" s="187"/>
      <c r="C173" s="13"/>
      <c r="D173" s="188" t="s">
        <v>197</v>
      </c>
      <c r="E173" s="189" t="s">
        <v>1</v>
      </c>
      <c r="F173" s="190" t="s">
        <v>1170</v>
      </c>
      <c r="G173" s="13"/>
      <c r="H173" s="191">
        <v>9.9000000000000004</v>
      </c>
      <c r="I173" s="192"/>
      <c r="J173" s="13"/>
      <c r="K173" s="13"/>
      <c r="L173" s="187"/>
      <c r="M173" s="193"/>
      <c r="N173" s="194"/>
      <c r="O173" s="194"/>
      <c r="P173" s="194"/>
      <c r="Q173" s="194"/>
      <c r="R173" s="194"/>
      <c r="S173" s="194"/>
      <c r="T173" s="19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9" t="s">
        <v>197</v>
      </c>
      <c r="AU173" s="189" t="s">
        <v>86</v>
      </c>
      <c r="AV173" s="13" t="s">
        <v>86</v>
      </c>
      <c r="AW173" s="13" t="s">
        <v>32</v>
      </c>
      <c r="AX173" s="13" t="s">
        <v>76</v>
      </c>
      <c r="AY173" s="189" t="s">
        <v>145</v>
      </c>
    </row>
    <row r="174" s="13" customFormat="1">
      <c r="A174" s="13"/>
      <c r="B174" s="187"/>
      <c r="C174" s="13"/>
      <c r="D174" s="188" t="s">
        <v>197</v>
      </c>
      <c r="E174" s="189" t="s">
        <v>1</v>
      </c>
      <c r="F174" s="190" t="s">
        <v>1171</v>
      </c>
      <c r="G174" s="13"/>
      <c r="H174" s="191">
        <v>10.34</v>
      </c>
      <c r="I174" s="192"/>
      <c r="J174" s="13"/>
      <c r="K174" s="13"/>
      <c r="L174" s="187"/>
      <c r="M174" s="193"/>
      <c r="N174" s="194"/>
      <c r="O174" s="194"/>
      <c r="P174" s="194"/>
      <c r="Q174" s="194"/>
      <c r="R174" s="194"/>
      <c r="S174" s="194"/>
      <c r="T174" s="19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9" t="s">
        <v>197</v>
      </c>
      <c r="AU174" s="189" t="s">
        <v>86</v>
      </c>
      <c r="AV174" s="13" t="s">
        <v>86</v>
      </c>
      <c r="AW174" s="13" t="s">
        <v>32</v>
      </c>
      <c r="AX174" s="13" t="s">
        <v>76</v>
      </c>
      <c r="AY174" s="189" t="s">
        <v>145</v>
      </c>
    </row>
    <row r="175" s="13" customFormat="1">
      <c r="A175" s="13"/>
      <c r="B175" s="187"/>
      <c r="C175" s="13"/>
      <c r="D175" s="188" t="s">
        <v>197</v>
      </c>
      <c r="E175" s="189" t="s">
        <v>1</v>
      </c>
      <c r="F175" s="190" t="s">
        <v>1172</v>
      </c>
      <c r="G175" s="13"/>
      <c r="H175" s="191">
        <v>19.800000000000001</v>
      </c>
      <c r="I175" s="192"/>
      <c r="J175" s="13"/>
      <c r="K175" s="13"/>
      <c r="L175" s="187"/>
      <c r="M175" s="193"/>
      <c r="N175" s="194"/>
      <c r="O175" s="194"/>
      <c r="P175" s="194"/>
      <c r="Q175" s="194"/>
      <c r="R175" s="194"/>
      <c r="S175" s="194"/>
      <c r="T175" s="19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9" t="s">
        <v>197</v>
      </c>
      <c r="AU175" s="189" t="s">
        <v>86</v>
      </c>
      <c r="AV175" s="13" t="s">
        <v>86</v>
      </c>
      <c r="AW175" s="13" t="s">
        <v>32</v>
      </c>
      <c r="AX175" s="13" t="s">
        <v>76</v>
      </c>
      <c r="AY175" s="189" t="s">
        <v>145</v>
      </c>
    </row>
    <row r="176" s="13" customFormat="1">
      <c r="A176" s="13"/>
      <c r="B176" s="187"/>
      <c r="C176" s="13"/>
      <c r="D176" s="188" t="s">
        <v>197</v>
      </c>
      <c r="E176" s="189" t="s">
        <v>1</v>
      </c>
      <c r="F176" s="190" t="s">
        <v>1173</v>
      </c>
      <c r="G176" s="13"/>
      <c r="H176" s="191">
        <v>8.1899999999999995</v>
      </c>
      <c r="I176" s="192"/>
      <c r="J176" s="13"/>
      <c r="K176" s="13"/>
      <c r="L176" s="187"/>
      <c r="M176" s="193"/>
      <c r="N176" s="194"/>
      <c r="O176" s="194"/>
      <c r="P176" s="194"/>
      <c r="Q176" s="194"/>
      <c r="R176" s="194"/>
      <c r="S176" s="194"/>
      <c r="T176" s="19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9" t="s">
        <v>197</v>
      </c>
      <c r="AU176" s="189" t="s">
        <v>86</v>
      </c>
      <c r="AV176" s="13" t="s">
        <v>86</v>
      </c>
      <c r="AW176" s="13" t="s">
        <v>32</v>
      </c>
      <c r="AX176" s="13" t="s">
        <v>76</v>
      </c>
      <c r="AY176" s="189" t="s">
        <v>145</v>
      </c>
    </row>
    <row r="177" s="13" customFormat="1">
      <c r="A177" s="13"/>
      <c r="B177" s="187"/>
      <c r="C177" s="13"/>
      <c r="D177" s="188" t="s">
        <v>197</v>
      </c>
      <c r="E177" s="189" t="s">
        <v>1</v>
      </c>
      <c r="F177" s="190" t="s">
        <v>1174</v>
      </c>
      <c r="G177" s="13"/>
      <c r="H177" s="191">
        <v>25.850000000000001</v>
      </c>
      <c r="I177" s="192"/>
      <c r="J177" s="13"/>
      <c r="K177" s="13"/>
      <c r="L177" s="187"/>
      <c r="M177" s="193"/>
      <c r="N177" s="194"/>
      <c r="O177" s="194"/>
      <c r="P177" s="194"/>
      <c r="Q177" s="194"/>
      <c r="R177" s="194"/>
      <c r="S177" s="194"/>
      <c r="T177" s="19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9" t="s">
        <v>197</v>
      </c>
      <c r="AU177" s="189" t="s">
        <v>86</v>
      </c>
      <c r="AV177" s="13" t="s">
        <v>86</v>
      </c>
      <c r="AW177" s="13" t="s">
        <v>32</v>
      </c>
      <c r="AX177" s="13" t="s">
        <v>76</v>
      </c>
      <c r="AY177" s="189" t="s">
        <v>145</v>
      </c>
    </row>
    <row r="178" s="2" customFormat="1" ht="16.5" customHeight="1">
      <c r="A178" s="35"/>
      <c r="B178" s="166"/>
      <c r="C178" s="196" t="s">
        <v>185</v>
      </c>
      <c r="D178" s="196" t="s">
        <v>267</v>
      </c>
      <c r="E178" s="197" t="s">
        <v>1182</v>
      </c>
      <c r="F178" s="198" t="s">
        <v>1183</v>
      </c>
      <c r="G178" s="199" t="s">
        <v>332</v>
      </c>
      <c r="H178" s="200">
        <v>167.90600000000001</v>
      </c>
      <c r="I178" s="201"/>
      <c r="J178" s="202">
        <f>ROUND(I178*H178,2)</f>
        <v>0</v>
      </c>
      <c r="K178" s="198" t="s">
        <v>166</v>
      </c>
      <c r="L178" s="203"/>
      <c r="M178" s="204" t="s">
        <v>1</v>
      </c>
      <c r="N178" s="205" t="s">
        <v>41</v>
      </c>
      <c r="O178" s="74"/>
      <c r="P178" s="176">
        <f>O178*H178</f>
        <v>0</v>
      </c>
      <c r="Q178" s="176">
        <v>0.00010000000000000001</v>
      </c>
      <c r="R178" s="176">
        <f>Q178*H178</f>
        <v>0.016790600000000003</v>
      </c>
      <c r="S178" s="176">
        <v>0</v>
      </c>
      <c r="T178" s="17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78" t="s">
        <v>222</v>
      </c>
      <c r="AT178" s="178" t="s">
        <v>267</v>
      </c>
      <c r="AU178" s="178" t="s">
        <v>86</v>
      </c>
      <c r="AY178" s="16" t="s">
        <v>145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6" t="s">
        <v>84</v>
      </c>
      <c r="BK178" s="179">
        <f>ROUND(I178*H178,2)</f>
        <v>0</v>
      </c>
      <c r="BL178" s="16" t="s">
        <v>144</v>
      </c>
      <c r="BM178" s="178" t="s">
        <v>1184</v>
      </c>
    </row>
    <row r="179" s="13" customFormat="1">
      <c r="A179" s="13"/>
      <c r="B179" s="187"/>
      <c r="C179" s="13"/>
      <c r="D179" s="188" t="s">
        <v>197</v>
      </c>
      <c r="E179" s="13"/>
      <c r="F179" s="190" t="s">
        <v>1185</v>
      </c>
      <c r="G179" s="13"/>
      <c r="H179" s="191">
        <v>167.90600000000001</v>
      </c>
      <c r="I179" s="192"/>
      <c r="J179" s="13"/>
      <c r="K179" s="13"/>
      <c r="L179" s="187"/>
      <c r="M179" s="193"/>
      <c r="N179" s="194"/>
      <c r="O179" s="194"/>
      <c r="P179" s="194"/>
      <c r="Q179" s="194"/>
      <c r="R179" s="194"/>
      <c r="S179" s="194"/>
      <c r="T179" s="19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9" t="s">
        <v>197</v>
      </c>
      <c r="AU179" s="189" t="s">
        <v>86</v>
      </c>
      <c r="AV179" s="13" t="s">
        <v>86</v>
      </c>
      <c r="AW179" s="13" t="s">
        <v>3</v>
      </c>
      <c r="AX179" s="13" t="s">
        <v>84</v>
      </c>
      <c r="AY179" s="189" t="s">
        <v>145</v>
      </c>
    </row>
    <row r="180" s="2" customFormat="1" ht="24.15" customHeight="1">
      <c r="A180" s="35"/>
      <c r="B180" s="166"/>
      <c r="C180" s="167" t="s">
        <v>218</v>
      </c>
      <c r="D180" s="167" t="s">
        <v>146</v>
      </c>
      <c r="E180" s="168" t="s">
        <v>1186</v>
      </c>
      <c r="F180" s="169" t="s">
        <v>1187</v>
      </c>
      <c r="G180" s="170" t="s">
        <v>189</v>
      </c>
      <c r="H180" s="171">
        <v>460.11399999999998</v>
      </c>
      <c r="I180" s="172"/>
      <c r="J180" s="173">
        <f>ROUND(I180*H180,2)</f>
        <v>0</v>
      </c>
      <c r="K180" s="169" t="s">
        <v>166</v>
      </c>
      <c r="L180" s="36"/>
      <c r="M180" s="174" t="s">
        <v>1</v>
      </c>
      <c r="N180" s="175" t="s">
        <v>41</v>
      </c>
      <c r="O180" s="74"/>
      <c r="P180" s="176">
        <f>O180*H180</f>
        <v>0</v>
      </c>
      <c r="Q180" s="176">
        <v>0.00020000000000000001</v>
      </c>
      <c r="R180" s="176">
        <f>Q180*H180</f>
        <v>0.092022800000000002</v>
      </c>
      <c r="S180" s="176">
        <v>0</v>
      </c>
      <c r="T180" s="17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8" t="s">
        <v>144</v>
      </c>
      <c r="AT180" s="178" t="s">
        <v>146</v>
      </c>
      <c r="AU180" s="178" t="s">
        <v>86</v>
      </c>
      <c r="AY180" s="16" t="s">
        <v>145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6" t="s">
        <v>84</v>
      </c>
      <c r="BK180" s="179">
        <f>ROUND(I180*H180,2)</f>
        <v>0</v>
      </c>
      <c r="BL180" s="16" t="s">
        <v>144</v>
      </c>
      <c r="BM180" s="178" t="s">
        <v>1188</v>
      </c>
    </row>
    <row r="181" s="13" customFormat="1">
      <c r="A181" s="13"/>
      <c r="B181" s="187"/>
      <c r="C181" s="13"/>
      <c r="D181" s="188" t="s">
        <v>197</v>
      </c>
      <c r="E181" s="189" t="s">
        <v>1</v>
      </c>
      <c r="F181" s="190" t="s">
        <v>1189</v>
      </c>
      <c r="G181" s="13"/>
      <c r="H181" s="191">
        <v>460.11399999999998</v>
      </c>
      <c r="I181" s="192"/>
      <c r="J181" s="13"/>
      <c r="K181" s="13"/>
      <c r="L181" s="187"/>
      <c r="M181" s="193"/>
      <c r="N181" s="194"/>
      <c r="O181" s="194"/>
      <c r="P181" s="194"/>
      <c r="Q181" s="194"/>
      <c r="R181" s="194"/>
      <c r="S181" s="194"/>
      <c r="T181" s="19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9" t="s">
        <v>197</v>
      </c>
      <c r="AU181" s="189" t="s">
        <v>86</v>
      </c>
      <c r="AV181" s="13" t="s">
        <v>86</v>
      </c>
      <c r="AW181" s="13" t="s">
        <v>32</v>
      </c>
      <c r="AX181" s="13" t="s">
        <v>84</v>
      </c>
      <c r="AY181" s="189" t="s">
        <v>145</v>
      </c>
    </row>
    <row r="182" s="2" customFormat="1" ht="44.25" customHeight="1">
      <c r="A182" s="35"/>
      <c r="B182" s="166"/>
      <c r="C182" s="167" t="s">
        <v>222</v>
      </c>
      <c r="D182" s="167" t="s">
        <v>146</v>
      </c>
      <c r="E182" s="168" t="s">
        <v>1190</v>
      </c>
      <c r="F182" s="169" t="s">
        <v>1191</v>
      </c>
      <c r="G182" s="170" t="s">
        <v>189</v>
      </c>
      <c r="H182" s="171">
        <v>105.48</v>
      </c>
      <c r="I182" s="172"/>
      <c r="J182" s="173">
        <f>ROUND(I182*H182,2)</f>
        <v>0</v>
      </c>
      <c r="K182" s="169" t="s">
        <v>166</v>
      </c>
      <c r="L182" s="36"/>
      <c r="M182" s="174" t="s">
        <v>1</v>
      </c>
      <c r="N182" s="175" t="s">
        <v>41</v>
      </c>
      <c r="O182" s="74"/>
      <c r="P182" s="176">
        <f>O182*H182</f>
        <v>0</v>
      </c>
      <c r="Q182" s="176">
        <v>0.0086</v>
      </c>
      <c r="R182" s="176">
        <f>Q182*H182</f>
        <v>0.90712800000000005</v>
      </c>
      <c r="S182" s="176">
        <v>0</v>
      </c>
      <c r="T182" s="17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78" t="s">
        <v>144</v>
      </c>
      <c r="AT182" s="178" t="s">
        <v>146</v>
      </c>
      <c r="AU182" s="178" t="s">
        <v>86</v>
      </c>
      <c r="AY182" s="16" t="s">
        <v>145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6" t="s">
        <v>84</v>
      </c>
      <c r="BK182" s="179">
        <f>ROUND(I182*H182,2)</f>
        <v>0</v>
      </c>
      <c r="BL182" s="16" t="s">
        <v>144</v>
      </c>
      <c r="BM182" s="178" t="s">
        <v>1192</v>
      </c>
    </row>
    <row r="183" s="13" customFormat="1">
      <c r="A183" s="13"/>
      <c r="B183" s="187"/>
      <c r="C183" s="13"/>
      <c r="D183" s="188" t="s">
        <v>197</v>
      </c>
      <c r="E183" s="189" t="s">
        <v>1</v>
      </c>
      <c r="F183" s="190" t="s">
        <v>1193</v>
      </c>
      <c r="G183" s="13"/>
      <c r="H183" s="191">
        <v>42.25</v>
      </c>
      <c r="I183" s="192"/>
      <c r="J183" s="13"/>
      <c r="K183" s="13"/>
      <c r="L183" s="187"/>
      <c r="M183" s="193"/>
      <c r="N183" s="194"/>
      <c r="O183" s="194"/>
      <c r="P183" s="194"/>
      <c r="Q183" s="194"/>
      <c r="R183" s="194"/>
      <c r="S183" s="194"/>
      <c r="T183" s="19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9" t="s">
        <v>197</v>
      </c>
      <c r="AU183" s="189" t="s">
        <v>86</v>
      </c>
      <c r="AV183" s="13" t="s">
        <v>86</v>
      </c>
      <c r="AW183" s="13" t="s">
        <v>32</v>
      </c>
      <c r="AX183" s="13" t="s">
        <v>76</v>
      </c>
      <c r="AY183" s="189" t="s">
        <v>145</v>
      </c>
    </row>
    <row r="184" s="13" customFormat="1">
      <c r="A184" s="13"/>
      <c r="B184" s="187"/>
      <c r="C184" s="13"/>
      <c r="D184" s="188" t="s">
        <v>197</v>
      </c>
      <c r="E184" s="189" t="s">
        <v>1</v>
      </c>
      <c r="F184" s="190" t="s">
        <v>1194</v>
      </c>
      <c r="G184" s="13"/>
      <c r="H184" s="191">
        <v>-1.8720000000000001</v>
      </c>
      <c r="I184" s="192"/>
      <c r="J184" s="13"/>
      <c r="K184" s="13"/>
      <c r="L184" s="187"/>
      <c r="M184" s="193"/>
      <c r="N184" s="194"/>
      <c r="O184" s="194"/>
      <c r="P184" s="194"/>
      <c r="Q184" s="194"/>
      <c r="R184" s="194"/>
      <c r="S184" s="194"/>
      <c r="T184" s="19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9" t="s">
        <v>197</v>
      </c>
      <c r="AU184" s="189" t="s">
        <v>86</v>
      </c>
      <c r="AV184" s="13" t="s">
        <v>86</v>
      </c>
      <c r="AW184" s="13" t="s">
        <v>32</v>
      </c>
      <c r="AX184" s="13" t="s">
        <v>76</v>
      </c>
      <c r="AY184" s="189" t="s">
        <v>145</v>
      </c>
    </row>
    <row r="185" s="13" customFormat="1">
      <c r="A185" s="13"/>
      <c r="B185" s="187"/>
      <c r="C185" s="13"/>
      <c r="D185" s="188" t="s">
        <v>197</v>
      </c>
      <c r="E185" s="189" t="s">
        <v>1</v>
      </c>
      <c r="F185" s="190" t="s">
        <v>1195</v>
      </c>
      <c r="G185" s="13"/>
      <c r="H185" s="191">
        <v>-1.2</v>
      </c>
      <c r="I185" s="192"/>
      <c r="J185" s="13"/>
      <c r="K185" s="13"/>
      <c r="L185" s="187"/>
      <c r="M185" s="193"/>
      <c r="N185" s="194"/>
      <c r="O185" s="194"/>
      <c r="P185" s="194"/>
      <c r="Q185" s="194"/>
      <c r="R185" s="194"/>
      <c r="S185" s="194"/>
      <c r="T185" s="19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9" t="s">
        <v>197</v>
      </c>
      <c r="AU185" s="189" t="s">
        <v>86</v>
      </c>
      <c r="AV185" s="13" t="s">
        <v>86</v>
      </c>
      <c r="AW185" s="13" t="s">
        <v>32</v>
      </c>
      <c r="AX185" s="13" t="s">
        <v>76</v>
      </c>
      <c r="AY185" s="189" t="s">
        <v>145</v>
      </c>
    </row>
    <row r="186" s="13" customFormat="1">
      <c r="A186" s="13"/>
      <c r="B186" s="187"/>
      <c r="C186" s="13"/>
      <c r="D186" s="188" t="s">
        <v>197</v>
      </c>
      <c r="E186" s="189" t="s">
        <v>1</v>
      </c>
      <c r="F186" s="190" t="s">
        <v>1196</v>
      </c>
      <c r="G186" s="13"/>
      <c r="H186" s="191">
        <v>-2.194</v>
      </c>
      <c r="I186" s="192"/>
      <c r="J186" s="13"/>
      <c r="K186" s="13"/>
      <c r="L186" s="187"/>
      <c r="M186" s="193"/>
      <c r="N186" s="194"/>
      <c r="O186" s="194"/>
      <c r="P186" s="194"/>
      <c r="Q186" s="194"/>
      <c r="R186" s="194"/>
      <c r="S186" s="194"/>
      <c r="T186" s="19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9" t="s">
        <v>197</v>
      </c>
      <c r="AU186" s="189" t="s">
        <v>86</v>
      </c>
      <c r="AV186" s="13" t="s">
        <v>86</v>
      </c>
      <c r="AW186" s="13" t="s">
        <v>32</v>
      </c>
      <c r="AX186" s="13" t="s">
        <v>76</v>
      </c>
      <c r="AY186" s="189" t="s">
        <v>145</v>
      </c>
    </row>
    <row r="187" s="13" customFormat="1">
      <c r="A187" s="13"/>
      <c r="B187" s="187"/>
      <c r="C187" s="13"/>
      <c r="D187" s="188" t="s">
        <v>197</v>
      </c>
      <c r="E187" s="189" t="s">
        <v>1</v>
      </c>
      <c r="F187" s="190" t="s">
        <v>1197</v>
      </c>
      <c r="G187" s="13"/>
      <c r="H187" s="191">
        <v>-1.845</v>
      </c>
      <c r="I187" s="192"/>
      <c r="J187" s="13"/>
      <c r="K187" s="13"/>
      <c r="L187" s="187"/>
      <c r="M187" s="193"/>
      <c r="N187" s="194"/>
      <c r="O187" s="194"/>
      <c r="P187" s="194"/>
      <c r="Q187" s="194"/>
      <c r="R187" s="194"/>
      <c r="S187" s="194"/>
      <c r="T187" s="19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9" t="s">
        <v>197</v>
      </c>
      <c r="AU187" s="189" t="s">
        <v>86</v>
      </c>
      <c r="AV187" s="13" t="s">
        <v>86</v>
      </c>
      <c r="AW187" s="13" t="s">
        <v>32</v>
      </c>
      <c r="AX187" s="13" t="s">
        <v>76</v>
      </c>
      <c r="AY187" s="189" t="s">
        <v>145</v>
      </c>
    </row>
    <row r="188" s="13" customFormat="1">
      <c r="A188" s="13"/>
      <c r="B188" s="187"/>
      <c r="C188" s="13"/>
      <c r="D188" s="188" t="s">
        <v>197</v>
      </c>
      <c r="E188" s="189" t="s">
        <v>1</v>
      </c>
      <c r="F188" s="190" t="s">
        <v>1198</v>
      </c>
      <c r="G188" s="13"/>
      <c r="H188" s="191">
        <v>24.579999999999998</v>
      </c>
      <c r="I188" s="192"/>
      <c r="J188" s="13"/>
      <c r="K188" s="13"/>
      <c r="L188" s="187"/>
      <c r="M188" s="193"/>
      <c r="N188" s="194"/>
      <c r="O188" s="194"/>
      <c r="P188" s="194"/>
      <c r="Q188" s="194"/>
      <c r="R188" s="194"/>
      <c r="S188" s="194"/>
      <c r="T188" s="19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9" t="s">
        <v>197</v>
      </c>
      <c r="AU188" s="189" t="s">
        <v>86</v>
      </c>
      <c r="AV188" s="13" t="s">
        <v>86</v>
      </c>
      <c r="AW188" s="13" t="s">
        <v>32</v>
      </c>
      <c r="AX188" s="13" t="s">
        <v>76</v>
      </c>
      <c r="AY188" s="189" t="s">
        <v>145</v>
      </c>
    </row>
    <row r="189" s="13" customFormat="1">
      <c r="A189" s="13"/>
      <c r="B189" s="187"/>
      <c r="C189" s="13"/>
      <c r="D189" s="188" t="s">
        <v>197</v>
      </c>
      <c r="E189" s="189" t="s">
        <v>1</v>
      </c>
      <c r="F189" s="190" t="s">
        <v>1199</v>
      </c>
      <c r="G189" s="13"/>
      <c r="H189" s="191">
        <v>24.579999999999998</v>
      </c>
      <c r="I189" s="192"/>
      <c r="J189" s="13"/>
      <c r="K189" s="13"/>
      <c r="L189" s="187"/>
      <c r="M189" s="193"/>
      <c r="N189" s="194"/>
      <c r="O189" s="194"/>
      <c r="P189" s="194"/>
      <c r="Q189" s="194"/>
      <c r="R189" s="194"/>
      <c r="S189" s="194"/>
      <c r="T189" s="19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9" t="s">
        <v>197</v>
      </c>
      <c r="AU189" s="189" t="s">
        <v>86</v>
      </c>
      <c r="AV189" s="13" t="s">
        <v>86</v>
      </c>
      <c r="AW189" s="13" t="s">
        <v>32</v>
      </c>
      <c r="AX189" s="13" t="s">
        <v>76</v>
      </c>
      <c r="AY189" s="189" t="s">
        <v>145</v>
      </c>
    </row>
    <row r="190" s="13" customFormat="1">
      <c r="A190" s="13"/>
      <c r="B190" s="187"/>
      <c r="C190" s="13"/>
      <c r="D190" s="188" t="s">
        <v>197</v>
      </c>
      <c r="E190" s="189" t="s">
        <v>1</v>
      </c>
      <c r="F190" s="190" t="s">
        <v>1200</v>
      </c>
      <c r="G190" s="13"/>
      <c r="H190" s="191">
        <v>-1.1499999999999999</v>
      </c>
      <c r="I190" s="192"/>
      <c r="J190" s="13"/>
      <c r="K190" s="13"/>
      <c r="L190" s="187"/>
      <c r="M190" s="193"/>
      <c r="N190" s="194"/>
      <c r="O190" s="194"/>
      <c r="P190" s="194"/>
      <c r="Q190" s="194"/>
      <c r="R190" s="194"/>
      <c r="S190" s="194"/>
      <c r="T190" s="19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9" t="s">
        <v>197</v>
      </c>
      <c r="AU190" s="189" t="s">
        <v>86</v>
      </c>
      <c r="AV190" s="13" t="s">
        <v>86</v>
      </c>
      <c r="AW190" s="13" t="s">
        <v>32</v>
      </c>
      <c r="AX190" s="13" t="s">
        <v>76</v>
      </c>
      <c r="AY190" s="189" t="s">
        <v>145</v>
      </c>
    </row>
    <row r="191" s="13" customFormat="1">
      <c r="A191" s="13"/>
      <c r="B191" s="187"/>
      <c r="C191" s="13"/>
      <c r="D191" s="188" t="s">
        <v>197</v>
      </c>
      <c r="E191" s="189" t="s">
        <v>1</v>
      </c>
      <c r="F191" s="190" t="s">
        <v>1201</v>
      </c>
      <c r="G191" s="13"/>
      <c r="H191" s="191">
        <v>23.600000000000001</v>
      </c>
      <c r="I191" s="192"/>
      <c r="J191" s="13"/>
      <c r="K191" s="13"/>
      <c r="L191" s="187"/>
      <c r="M191" s="193"/>
      <c r="N191" s="194"/>
      <c r="O191" s="194"/>
      <c r="P191" s="194"/>
      <c r="Q191" s="194"/>
      <c r="R191" s="194"/>
      <c r="S191" s="194"/>
      <c r="T191" s="19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9" t="s">
        <v>197</v>
      </c>
      <c r="AU191" s="189" t="s">
        <v>86</v>
      </c>
      <c r="AV191" s="13" t="s">
        <v>86</v>
      </c>
      <c r="AW191" s="13" t="s">
        <v>32</v>
      </c>
      <c r="AX191" s="13" t="s">
        <v>76</v>
      </c>
      <c r="AY191" s="189" t="s">
        <v>145</v>
      </c>
    </row>
    <row r="192" s="13" customFormat="1">
      <c r="A192" s="13"/>
      <c r="B192" s="187"/>
      <c r="C192" s="13"/>
      <c r="D192" s="188" t="s">
        <v>197</v>
      </c>
      <c r="E192" s="189" t="s">
        <v>1</v>
      </c>
      <c r="F192" s="190" t="s">
        <v>1202</v>
      </c>
      <c r="G192" s="13"/>
      <c r="H192" s="191">
        <v>-1.2689999999999999</v>
      </c>
      <c r="I192" s="192"/>
      <c r="J192" s="13"/>
      <c r="K192" s="13"/>
      <c r="L192" s="187"/>
      <c r="M192" s="193"/>
      <c r="N192" s="194"/>
      <c r="O192" s="194"/>
      <c r="P192" s="194"/>
      <c r="Q192" s="194"/>
      <c r="R192" s="194"/>
      <c r="S192" s="194"/>
      <c r="T192" s="19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9" t="s">
        <v>197</v>
      </c>
      <c r="AU192" s="189" t="s">
        <v>86</v>
      </c>
      <c r="AV192" s="13" t="s">
        <v>86</v>
      </c>
      <c r="AW192" s="13" t="s">
        <v>32</v>
      </c>
      <c r="AX192" s="13" t="s">
        <v>76</v>
      </c>
      <c r="AY192" s="189" t="s">
        <v>145</v>
      </c>
    </row>
    <row r="193" s="2" customFormat="1" ht="24.15" customHeight="1">
      <c r="A193" s="35"/>
      <c r="B193" s="166"/>
      <c r="C193" s="196" t="s">
        <v>213</v>
      </c>
      <c r="D193" s="196" t="s">
        <v>267</v>
      </c>
      <c r="E193" s="197" t="s">
        <v>1203</v>
      </c>
      <c r="F193" s="198" t="s">
        <v>1204</v>
      </c>
      <c r="G193" s="199" t="s">
        <v>189</v>
      </c>
      <c r="H193" s="200">
        <v>110.75400000000001</v>
      </c>
      <c r="I193" s="201"/>
      <c r="J193" s="202">
        <f>ROUND(I193*H193,2)</f>
        <v>0</v>
      </c>
      <c r="K193" s="198" t="s">
        <v>166</v>
      </c>
      <c r="L193" s="203"/>
      <c r="M193" s="204" t="s">
        <v>1</v>
      </c>
      <c r="N193" s="205" t="s">
        <v>41</v>
      </c>
      <c r="O193" s="74"/>
      <c r="P193" s="176">
        <f>O193*H193</f>
        <v>0</v>
      </c>
      <c r="Q193" s="176">
        <v>0.0055999999999999999</v>
      </c>
      <c r="R193" s="176">
        <f>Q193*H193</f>
        <v>0.62022240000000006</v>
      </c>
      <c r="S193" s="176">
        <v>0</v>
      </c>
      <c r="T193" s="17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78" t="s">
        <v>222</v>
      </c>
      <c r="AT193" s="178" t="s">
        <v>267</v>
      </c>
      <c r="AU193" s="178" t="s">
        <v>86</v>
      </c>
      <c r="AY193" s="16" t="s">
        <v>145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6" t="s">
        <v>84</v>
      </c>
      <c r="BK193" s="179">
        <f>ROUND(I193*H193,2)</f>
        <v>0</v>
      </c>
      <c r="BL193" s="16" t="s">
        <v>144</v>
      </c>
      <c r="BM193" s="178" t="s">
        <v>1205</v>
      </c>
    </row>
    <row r="194" s="13" customFormat="1">
      <c r="A194" s="13"/>
      <c r="B194" s="187"/>
      <c r="C194" s="13"/>
      <c r="D194" s="188" t="s">
        <v>197</v>
      </c>
      <c r="E194" s="13"/>
      <c r="F194" s="190" t="s">
        <v>1206</v>
      </c>
      <c r="G194" s="13"/>
      <c r="H194" s="191">
        <v>110.75400000000001</v>
      </c>
      <c r="I194" s="192"/>
      <c r="J194" s="13"/>
      <c r="K194" s="13"/>
      <c r="L194" s="187"/>
      <c r="M194" s="193"/>
      <c r="N194" s="194"/>
      <c r="O194" s="194"/>
      <c r="P194" s="194"/>
      <c r="Q194" s="194"/>
      <c r="R194" s="194"/>
      <c r="S194" s="194"/>
      <c r="T194" s="19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9" t="s">
        <v>197</v>
      </c>
      <c r="AU194" s="189" t="s">
        <v>86</v>
      </c>
      <c r="AV194" s="13" t="s">
        <v>86</v>
      </c>
      <c r="AW194" s="13" t="s">
        <v>3</v>
      </c>
      <c r="AX194" s="13" t="s">
        <v>84</v>
      </c>
      <c r="AY194" s="189" t="s">
        <v>145</v>
      </c>
    </row>
    <row r="195" s="2" customFormat="1" ht="49.05" customHeight="1">
      <c r="A195" s="35"/>
      <c r="B195" s="166"/>
      <c r="C195" s="167" t="s">
        <v>87</v>
      </c>
      <c r="D195" s="167" t="s">
        <v>146</v>
      </c>
      <c r="E195" s="168" t="s">
        <v>1207</v>
      </c>
      <c r="F195" s="169" t="s">
        <v>1208</v>
      </c>
      <c r="G195" s="170" t="s">
        <v>189</v>
      </c>
      <c r="H195" s="171">
        <v>105.48</v>
      </c>
      <c r="I195" s="172"/>
      <c r="J195" s="173">
        <f>ROUND(I195*H195,2)</f>
        <v>0</v>
      </c>
      <c r="K195" s="169" t="s">
        <v>166</v>
      </c>
      <c r="L195" s="36"/>
      <c r="M195" s="174" t="s">
        <v>1</v>
      </c>
      <c r="N195" s="175" t="s">
        <v>41</v>
      </c>
      <c r="O195" s="74"/>
      <c r="P195" s="176">
        <f>O195*H195</f>
        <v>0</v>
      </c>
      <c r="Q195" s="176">
        <v>0.01268</v>
      </c>
      <c r="R195" s="176">
        <f>Q195*H195</f>
        <v>1.3374864000000002</v>
      </c>
      <c r="S195" s="176">
        <v>0</v>
      </c>
      <c r="T195" s="17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8" t="s">
        <v>144</v>
      </c>
      <c r="AT195" s="178" t="s">
        <v>146</v>
      </c>
      <c r="AU195" s="178" t="s">
        <v>86</v>
      </c>
      <c r="AY195" s="16" t="s">
        <v>145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6" t="s">
        <v>84</v>
      </c>
      <c r="BK195" s="179">
        <f>ROUND(I195*H195,2)</f>
        <v>0</v>
      </c>
      <c r="BL195" s="16" t="s">
        <v>144</v>
      </c>
      <c r="BM195" s="178" t="s">
        <v>1209</v>
      </c>
    </row>
    <row r="196" s="2" customFormat="1" ht="24.15" customHeight="1">
      <c r="A196" s="35"/>
      <c r="B196" s="166"/>
      <c r="C196" s="196" t="s">
        <v>235</v>
      </c>
      <c r="D196" s="196" t="s">
        <v>267</v>
      </c>
      <c r="E196" s="197" t="s">
        <v>1210</v>
      </c>
      <c r="F196" s="198" t="s">
        <v>1211</v>
      </c>
      <c r="G196" s="199" t="s">
        <v>189</v>
      </c>
      <c r="H196" s="200">
        <v>110.75400000000001</v>
      </c>
      <c r="I196" s="201"/>
      <c r="J196" s="202">
        <f>ROUND(I196*H196,2)</f>
        <v>0</v>
      </c>
      <c r="K196" s="198" t="s">
        <v>166</v>
      </c>
      <c r="L196" s="203"/>
      <c r="M196" s="204" t="s">
        <v>1</v>
      </c>
      <c r="N196" s="205" t="s">
        <v>41</v>
      </c>
      <c r="O196" s="74"/>
      <c r="P196" s="176">
        <f>O196*H196</f>
        <v>0</v>
      </c>
      <c r="Q196" s="176">
        <v>0.016</v>
      </c>
      <c r="R196" s="176">
        <f>Q196*H196</f>
        <v>1.7720640000000001</v>
      </c>
      <c r="S196" s="176">
        <v>0</v>
      </c>
      <c r="T196" s="17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8" t="s">
        <v>222</v>
      </c>
      <c r="AT196" s="178" t="s">
        <v>267</v>
      </c>
      <c r="AU196" s="178" t="s">
        <v>86</v>
      </c>
      <c r="AY196" s="16" t="s">
        <v>145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6" t="s">
        <v>84</v>
      </c>
      <c r="BK196" s="179">
        <f>ROUND(I196*H196,2)</f>
        <v>0</v>
      </c>
      <c r="BL196" s="16" t="s">
        <v>144</v>
      </c>
      <c r="BM196" s="178" t="s">
        <v>1212</v>
      </c>
    </row>
    <row r="197" s="13" customFormat="1">
      <c r="A197" s="13"/>
      <c r="B197" s="187"/>
      <c r="C197" s="13"/>
      <c r="D197" s="188" t="s">
        <v>197</v>
      </c>
      <c r="E197" s="13"/>
      <c r="F197" s="190" t="s">
        <v>1206</v>
      </c>
      <c r="G197" s="13"/>
      <c r="H197" s="191">
        <v>110.75400000000001</v>
      </c>
      <c r="I197" s="192"/>
      <c r="J197" s="13"/>
      <c r="K197" s="13"/>
      <c r="L197" s="187"/>
      <c r="M197" s="193"/>
      <c r="N197" s="194"/>
      <c r="O197" s="194"/>
      <c r="P197" s="194"/>
      <c r="Q197" s="194"/>
      <c r="R197" s="194"/>
      <c r="S197" s="194"/>
      <c r="T197" s="19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9" t="s">
        <v>197</v>
      </c>
      <c r="AU197" s="189" t="s">
        <v>86</v>
      </c>
      <c r="AV197" s="13" t="s">
        <v>86</v>
      </c>
      <c r="AW197" s="13" t="s">
        <v>3</v>
      </c>
      <c r="AX197" s="13" t="s">
        <v>84</v>
      </c>
      <c r="AY197" s="189" t="s">
        <v>145</v>
      </c>
    </row>
    <row r="198" s="2" customFormat="1" ht="24.15" customHeight="1">
      <c r="A198" s="35"/>
      <c r="B198" s="166"/>
      <c r="C198" s="167" t="s">
        <v>240</v>
      </c>
      <c r="D198" s="167" t="s">
        <v>146</v>
      </c>
      <c r="E198" s="168" t="s">
        <v>1213</v>
      </c>
      <c r="F198" s="169" t="s">
        <v>1214</v>
      </c>
      <c r="G198" s="170" t="s">
        <v>189</v>
      </c>
      <c r="H198" s="171">
        <v>430.59399999999999</v>
      </c>
      <c r="I198" s="172"/>
      <c r="J198" s="173">
        <f>ROUND(I198*H198,2)</f>
        <v>0</v>
      </c>
      <c r="K198" s="169" t="s">
        <v>166</v>
      </c>
      <c r="L198" s="36"/>
      <c r="M198" s="174" t="s">
        <v>1</v>
      </c>
      <c r="N198" s="175" t="s">
        <v>41</v>
      </c>
      <c r="O198" s="74"/>
      <c r="P198" s="176">
        <f>O198*H198</f>
        <v>0</v>
      </c>
      <c r="Q198" s="176">
        <v>0.01146</v>
      </c>
      <c r="R198" s="176">
        <f>Q198*H198</f>
        <v>4.9346072400000001</v>
      </c>
      <c r="S198" s="176">
        <v>0</v>
      </c>
      <c r="T198" s="17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8" t="s">
        <v>144</v>
      </c>
      <c r="AT198" s="178" t="s">
        <v>146</v>
      </c>
      <c r="AU198" s="178" t="s">
        <v>86</v>
      </c>
      <c r="AY198" s="16" t="s">
        <v>145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6" t="s">
        <v>84</v>
      </c>
      <c r="BK198" s="179">
        <f>ROUND(I198*H198,2)</f>
        <v>0</v>
      </c>
      <c r="BL198" s="16" t="s">
        <v>144</v>
      </c>
      <c r="BM198" s="178" t="s">
        <v>1215</v>
      </c>
    </row>
    <row r="199" s="13" customFormat="1">
      <c r="A199" s="13"/>
      <c r="B199" s="187"/>
      <c r="C199" s="13"/>
      <c r="D199" s="188" t="s">
        <v>197</v>
      </c>
      <c r="E199" s="189" t="s">
        <v>1</v>
      </c>
      <c r="F199" s="190" t="s">
        <v>1193</v>
      </c>
      <c r="G199" s="13"/>
      <c r="H199" s="191">
        <v>42.25</v>
      </c>
      <c r="I199" s="192"/>
      <c r="J199" s="13"/>
      <c r="K199" s="13"/>
      <c r="L199" s="187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9" t="s">
        <v>197</v>
      </c>
      <c r="AU199" s="189" t="s">
        <v>86</v>
      </c>
      <c r="AV199" s="13" t="s">
        <v>86</v>
      </c>
      <c r="AW199" s="13" t="s">
        <v>32</v>
      </c>
      <c r="AX199" s="13" t="s">
        <v>76</v>
      </c>
      <c r="AY199" s="189" t="s">
        <v>145</v>
      </c>
    </row>
    <row r="200" s="13" customFormat="1">
      <c r="A200" s="13"/>
      <c r="B200" s="187"/>
      <c r="C200" s="13"/>
      <c r="D200" s="188" t="s">
        <v>197</v>
      </c>
      <c r="E200" s="189" t="s">
        <v>1</v>
      </c>
      <c r="F200" s="190" t="s">
        <v>1194</v>
      </c>
      <c r="G200" s="13"/>
      <c r="H200" s="191">
        <v>-1.8720000000000001</v>
      </c>
      <c r="I200" s="192"/>
      <c r="J200" s="13"/>
      <c r="K200" s="13"/>
      <c r="L200" s="187"/>
      <c r="M200" s="193"/>
      <c r="N200" s="194"/>
      <c r="O200" s="194"/>
      <c r="P200" s="194"/>
      <c r="Q200" s="194"/>
      <c r="R200" s="194"/>
      <c r="S200" s="194"/>
      <c r="T200" s="19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9" t="s">
        <v>197</v>
      </c>
      <c r="AU200" s="189" t="s">
        <v>86</v>
      </c>
      <c r="AV200" s="13" t="s">
        <v>86</v>
      </c>
      <c r="AW200" s="13" t="s">
        <v>32</v>
      </c>
      <c r="AX200" s="13" t="s">
        <v>76</v>
      </c>
      <c r="AY200" s="189" t="s">
        <v>145</v>
      </c>
    </row>
    <row r="201" s="13" customFormat="1">
      <c r="A201" s="13"/>
      <c r="B201" s="187"/>
      <c r="C201" s="13"/>
      <c r="D201" s="188" t="s">
        <v>197</v>
      </c>
      <c r="E201" s="189" t="s">
        <v>1</v>
      </c>
      <c r="F201" s="190" t="s">
        <v>1195</v>
      </c>
      <c r="G201" s="13"/>
      <c r="H201" s="191">
        <v>-1.2</v>
      </c>
      <c r="I201" s="192"/>
      <c r="J201" s="13"/>
      <c r="K201" s="13"/>
      <c r="L201" s="187"/>
      <c r="M201" s="193"/>
      <c r="N201" s="194"/>
      <c r="O201" s="194"/>
      <c r="P201" s="194"/>
      <c r="Q201" s="194"/>
      <c r="R201" s="194"/>
      <c r="S201" s="194"/>
      <c r="T201" s="19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9" t="s">
        <v>197</v>
      </c>
      <c r="AU201" s="189" t="s">
        <v>86</v>
      </c>
      <c r="AV201" s="13" t="s">
        <v>86</v>
      </c>
      <c r="AW201" s="13" t="s">
        <v>32</v>
      </c>
      <c r="AX201" s="13" t="s">
        <v>76</v>
      </c>
      <c r="AY201" s="189" t="s">
        <v>145</v>
      </c>
    </row>
    <row r="202" s="13" customFormat="1">
      <c r="A202" s="13"/>
      <c r="B202" s="187"/>
      <c r="C202" s="13"/>
      <c r="D202" s="188" t="s">
        <v>197</v>
      </c>
      <c r="E202" s="189" t="s">
        <v>1</v>
      </c>
      <c r="F202" s="190" t="s">
        <v>1196</v>
      </c>
      <c r="G202" s="13"/>
      <c r="H202" s="191">
        <v>-2.194</v>
      </c>
      <c r="I202" s="192"/>
      <c r="J202" s="13"/>
      <c r="K202" s="13"/>
      <c r="L202" s="187"/>
      <c r="M202" s="193"/>
      <c r="N202" s="194"/>
      <c r="O202" s="194"/>
      <c r="P202" s="194"/>
      <c r="Q202" s="194"/>
      <c r="R202" s="194"/>
      <c r="S202" s="194"/>
      <c r="T202" s="19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9" t="s">
        <v>197</v>
      </c>
      <c r="AU202" s="189" t="s">
        <v>86</v>
      </c>
      <c r="AV202" s="13" t="s">
        <v>86</v>
      </c>
      <c r="AW202" s="13" t="s">
        <v>32</v>
      </c>
      <c r="AX202" s="13" t="s">
        <v>76</v>
      </c>
      <c r="AY202" s="189" t="s">
        <v>145</v>
      </c>
    </row>
    <row r="203" s="13" customFormat="1">
      <c r="A203" s="13"/>
      <c r="B203" s="187"/>
      <c r="C203" s="13"/>
      <c r="D203" s="188" t="s">
        <v>197</v>
      </c>
      <c r="E203" s="189" t="s">
        <v>1</v>
      </c>
      <c r="F203" s="190" t="s">
        <v>1197</v>
      </c>
      <c r="G203" s="13"/>
      <c r="H203" s="191">
        <v>-1.845</v>
      </c>
      <c r="I203" s="192"/>
      <c r="J203" s="13"/>
      <c r="K203" s="13"/>
      <c r="L203" s="187"/>
      <c r="M203" s="193"/>
      <c r="N203" s="194"/>
      <c r="O203" s="194"/>
      <c r="P203" s="194"/>
      <c r="Q203" s="194"/>
      <c r="R203" s="194"/>
      <c r="S203" s="194"/>
      <c r="T203" s="19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9" t="s">
        <v>197</v>
      </c>
      <c r="AU203" s="189" t="s">
        <v>86</v>
      </c>
      <c r="AV203" s="13" t="s">
        <v>86</v>
      </c>
      <c r="AW203" s="13" t="s">
        <v>32</v>
      </c>
      <c r="AX203" s="13" t="s">
        <v>76</v>
      </c>
      <c r="AY203" s="189" t="s">
        <v>145</v>
      </c>
    </row>
    <row r="204" s="13" customFormat="1">
      <c r="A204" s="13"/>
      <c r="B204" s="187"/>
      <c r="C204" s="13"/>
      <c r="D204" s="188" t="s">
        <v>197</v>
      </c>
      <c r="E204" s="189" t="s">
        <v>1</v>
      </c>
      <c r="F204" s="190" t="s">
        <v>1198</v>
      </c>
      <c r="G204" s="13"/>
      <c r="H204" s="191">
        <v>24.579999999999998</v>
      </c>
      <c r="I204" s="192"/>
      <c r="J204" s="13"/>
      <c r="K204" s="13"/>
      <c r="L204" s="187"/>
      <c r="M204" s="193"/>
      <c r="N204" s="194"/>
      <c r="O204" s="194"/>
      <c r="P204" s="194"/>
      <c r="Q204" s="194"/>
      <c r="R204" s="194"/>
      <c r="S204" s="194"/>
      <c r="T204" s="19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9" t="s">
        <v>197</v>
      </c>
      <c r="AU204" s="189" t="s">
        <v>86</v>
      </c>
      <c r="AV204" s="13" t="s">
        <v>86</v>
      </c>
      <c r="AW204" s="13" t="s">
        <v>32</v>
      </c>
      <c r="AX204" s="13" t="s">
        <v>76</v>
      </c>
      <c r="AY204" s="189" t="s">
        <v>145</v>
      </c>
    </row>
    <row r="205" s="13" customFormat="1">
      <c r="A205" s="13"/>
      <c r="B205" s="187"/>
      <c r="C205" s="13"/>
      <c r="D205" s="188" t="s">
        <v>197</v>
      </c>
      <c r="E205" s="189" t="s">
        <v>1</v>
      </c>
      <c r="F205" s="190" t="s">
        <v>1199</v>
      </c>
      <c r="G205" s="13"/>
      <c r="H205" s="191">
        <v>24.579999999999998</v>
      </c>
      <c r="I205" s="192"/>
      <c r="J205" s="13"/>
      <c r="K205" s="13"/>
      <c r="L205" s="187"/>
      <c r="M205" s="193"/>
      <c r="N205" s="194"/>
      <c r="O205" s="194"/>
      <c r="P205" s="194"/>
      <c r="Q205" s="194"/>
      <c r="R205" s="194"/>
      <c r="S205" s="194"/>
      <c r="T205" s="19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9" t="s">
        <v>197</v>
      </c>
      <c r="AU205" s="189" t="s">
        <v>86</v>
      </c>
      <c r="AV205" s="13" t="s">
        <v>86</v>
      </c>
      <c r="AW205" s="13" t="s">
        <v>32</v>
      </c>
      <c r="AX205" s="13" t="s">
        <v>76</v>
      </c>
      <c r="AY205" s="189" t="s">
        <v>145</v>
      </c>
    </row>
    <row r="206" s="13" customFormat="1">
      <c r="A206" s="13"/>
      <c r="B206" s="187"/>
      <c r="C206" s="13"/>
      <c r="D206" s="188" t="s">
        <v>197</v>
      </c>
      <c r="E206" s="189" t="s">
        <v>1</v>
      </c>
      <c r="F206" s="190" t="s">
        <v>1200</v>
      </c>
      <c r="G206" s="13"/>
      <c r="H206" s="191">
        <v>-1.1499999999999999</v>
      </c>
      <c r="I206" s="192"/>
      <c r="J206" s="13"/>
      <c r="K206" s="13"/>
      <c r="L206" s="187"/>
      <c r="M206" s="193"/>
      <c r="N206" s="194"/>
      <c r="O206" s="194"/>
      <c r="P206" s="194"/>
      <c r="Q206" s="194"/>
      <c r="R206" s="194"/>
      <c r="S206" s="194"/>
      <c r="T206" s="19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9" t="s">
        <v>197</v>
      </c>
      <c r="AU206" s="189" t="s">
        <v>86</v>
      </c>
      <c r="AV206" s="13" t="s">
        <v>86</v>
      </c>
      <c r="AW206" s="13" t="s">
        <v>32</v>
      </c>
      <c r="AX206" s="13" t="s">
        <v>76</v>
      </c>
      <c r="AY206" s="189" t="s">
        <v>145</v>
      </c>
    </row>
    <row r="207" s="13" customFormat="1">
      <c r="A207" s="13"/>
      <c r="B207" s="187"/>
      <c r="C207" s="13"/>
      <c r="D207" s="188" t="s">
        <v>197</v>
      </c>
      <c r="E207" s="189" t="s">
        <v>1</v>
      </c>
      <c r="F207" s="190" t="s">
        <v>1201</v>
      </c>
      <c r="G207" s="13"/>
      <c r="H207" s="191">
        <v>23.600000000000001</v>
      </c>
      <c r="I207" s="192"/>
      <c r="J207" s="13"/>
      <c r="K207" s="13"/>
      <c r="L207" s="187"/>
      <c r="M207" s="193"/>
      <c r="N207" s="194"/>
      <c r="O207" s="194"/>
      <c r="P207" s="194"/>
      <c r="Q207" s="194"/>
      <c r="R207" s="194"/>
      <c r="S207" s="194"/>
      <c r="T207" s="19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9" t="s">
        <v>197</v>
      </c>
      <c r="AU207" s="189" t="s">
        <v>86</v>
      </c>
      <c r="AV207" s="13" t="s">
        <v>86</v>
      </c>
      <c r="AW207" s="13" t="s">
        <v>32</v>
      </c>
      <c r="AX207" s="13" t="s">
        <v>76</v>
      </c>
      <c r="AY207" s="189" t="s">
        <v>145</v>
      </c>
    </row>
    <row r="208" s="13" customFormat="1">
      <c r="A208" s="13"/>
      <c r="B208" s="187"/>
      <c r="C208" s="13"/>
      <c r="D208" s="188" t="s">
        <v>197</v>
      </c>
      <c r="E208" s="189" t="s">
        <v>1</v>
      </c>
      <c r="F208" s="190" t="s">
        <v>1202</v>
      </c>
      <c r="G208" s="13"/>
      <c r="H208" s="191">
        <v>-1.2689999999999999</v>
      </c>
      <c r="I208" s="192"/>
      <c r="J208" s="13"/>
      <c r="K208" s="13"/>
      <c r="L208" s="187"/>
      <c r="M208" s="193"/>
      <c r="N208" s="194"/>
      <c r="O208" s="194"/>
      <c r="P208" s="194"/>
      <c r="Q208" s="194"/>
      <c r="R208" s="194"/>
      <c r="S208" s="194"/>
      <c r="T208" s="19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9" t="s">
        <v>197</v>
      </c>
      <c r="AU208" s="189" t="s">
        <v>86</v>
      </c>
      <c r="AV208" s="13" t="s">
        <v>86</v>
      </c>
      <c r="AW208" s="13" t="s">
        <v>32</v>
      </c>
      <c r="AX208" s="13" t="s">
        <v>76</v>
      </c>
      <c r="AY208" s="189" t="s">
        <v>145</v>
      </c>
    </row>
    <row r="209" s="13" customFormat="1">
      <c r="A209" s="13"/>
      <c r="B209" s="187"/>
      <c r="C209" s="13"/>
      <c r="D209" s="188" t="s">
        <v>197</v>
      </c>
      <c r="E209" s="189" t="s">
        <v>1</v>
      </c>
      <c r="F209" s="190" t="s">
        <v>1216</v>
      </c>
      <c r="G209" s="13"/>
      <c r="H209" s="191">
        <v>124.18000000000001</v>
      </c>
      <c r="I209" s="192"/>
      <c r="J209" s="13"/>
      <c r="K209" s="13"/>
      <c r="L209" s="187"/>
      <c r="M209" s="193"/>
      <c r="N209" s="194"/>
      <c r="O209" s="194"/>
      <c r="P209" s="194"/>
      <c r="Q209" s="194"/>
      <c r="R209" s="194"/>
      <c r="S209" s="194"/>
      <c r="T209" s="19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9" t="s">
        <v>197</v>
      </c>
      <c r="AU209" s="189" t="s">
        <v>86</v>
      </c>
      <c r="AV209" s="13" t="s">
        <v>86</v>
      </c>
      <c r="AW209" s="13" t="s">
        <v>32</v>
      </c>
      <c r="AX209" s="13" t="s">
        <v>76</v>
      </c>
      <c r="AY209" s="189" t="s">
        <v>145</v>
      </c>
    </row>
    <row r="210" s="13" customFormat="1">
      <c r="A210" s="13"/>
      <c r="B210" s="187"/>
      <c r="C210" s="13"/>
      <c r="D210" s="188" t="s">
        <v>197</v>
      </c>
      <c r="E210" s="189" t="s">
        <v>1</v>
      </c>
      <c r="F210" s="190" t="s">
        <v>1217</v>
      </c>
      <c r="G210" s="13"/>
      <c r="H210" s="191">
        <v>-6.2270000000000003</v>
      </c>
      <c r="I210" s="192"/>
      <c r="J210" s="13"/>
      <c r="K210" s="13"/>
      <c r="L210" s="187"/>
      <c r="M210" s="193"/>
      <c r="N210" s="194"/>
      <c r="O210" s="194"/>
      <c r="P210" s="194"/>
      <c r="Q210" s="194"/>
      <c r="R210" s="194"/>
      <c r="S210" s="194"/>
      <c r="T210" s="19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9" t="s">
        <v>197</v>
      </c>
      <c r="AU210" s="189" t="s">
        <v>86</v>
      </c>
      <c r="AV210" s="13" t="s">
        <v>86</v>
      </c>
      <c r="AW210" s="13" t="s">
        <v>32</v>
      </c>
      <c r="AX210" s="13" t="s">
        <v>76</v>
      </c>
      <c r="AY210" s="189" t="s">
        <v>145</v>
      </c>
    </row>
    <row r="211" s="13" customFormat="1">
      <c r="A211" s="13"/>
      <c r="B211" s="187"/>
      <c r="C211" s="13"/>
      <c r="D211" s="188" t="s">
        <v>197</v>
      </c>
      <c r="E211" s="189" t="s">
        <v>1</v>
      </c>
      <c r="F211" s="190" t="s">
        <v>1218</v>
      </c>
      <c r="G211" s="13"/>
      <c r="H211" s="191">
        <v>-2.2000000000000002</v>
      </c>
      <c r="I211" s="192"/>
      <c r="J211" s="13"/>
      <c r="K211" s="13"/>
      <c r="L211" s="187"/>
      <c r="M211" s="193"/>
      <c r="N211" s="194"/>
      <c r="O211" s="194"/>
      <c r="P211" s="194"/>
      <c r="Q211" s="194"/>
      <c r="R211" s="194"/>
      <c r="S211" s="194"/>
      <c r="T211" s="19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9" t="s">
        <v>197</v>
      </c>
      <c r="AU211" s="189" t="s">
        <v>86</v>
      </c>
      <c r="AV211" s="13" t="s">
        <v>86</v>
      </c>
      <c r="AW211" s="13" t="s">
        <v>32</v>
      </c>
      <c r="AX211" s="13" t="s">
        <v>76</v>
      </c>
      <c r="AY211" s="189" t="s">
        <v>145</v>
      </c>
    </row>
    <row r="212" s="13" customFormat="1">
      <c r="A212" s="13"/>
      <c r="B212" s="187"/>
      <c r="C212" s="13"/>
      <c r="D212" s="188" t="s">
        <v>197</v>
      </c>
      <c r="E212" s="189" t="s">
        <v>1</v>
      </c>
      <c r="F212" s="190" t="s">
        <v>1219</v>
      </c>
      <c r="G212" s="13"/>
      <c r="H212" s="191">
        <v>-0.47999999999999998</v>
      </c>
      <c r="I212" s="192"/>
      <c r="J212" s="13"/>
      <c r="K212" s="13"/>
      <c r="L212" s="187"/>
      <c r="M212" s="193"/>
      <c r="N212" s="194"/>
      <c r="O212" s="194"/>
      <c r="P212" s="194"/>
      <c r="Q212" s="194"/>
      <c r="R212" s="194"/>
      <c r="S212" s="194"/>
      <c r="T212" s="19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9" t="s">
        <v>197</v>
      </c>
      <c r="AU212" s="189" t="s">
        <v>86</v>
      </c>
      <c r="AV212" s="13" t="s">
        <v>86</v>
      </c>
      <c r="AW212" s="13" t="s">
        <v>32</v>
      </c>
      <c r="AX212" s="13" t="s">
        <v>76</v>
      </c>
      <c r="AY212" s="189" t="s">
        <v>145</v>
      </c>
    </row>
    <row r="213" s="13" customFormat="1">
      <c r="A213" s="13"/>
      <c r="B213" s="187"/>
      <c r="C213" s="13"/>
      <c r="D213" s="188" t="s">
        <v>197</v>
      </c>
      <c r="E213" s="189" t="s">
        <v>1</v>
      </c>
      <c r="F213" s="190" t="s">
        <v>1220</v>
      </c>
      <c r="G213" s="13"/>
      <c r="H213" s="191">
        <v>-6.5810000000000004</v>
      </c>
      <c r="I213" s="192"/>
      <c r="J213" s="13"/>
      <c r="K213" s="13"/>
      <c r="L213" s="187"/>
      <c r="M213" s="193"/>
      <c r="N213" s="194"/>
      <c r="O213" s="194"/>
      <c r="P213" s="194"/>
      <c r="Q213" s="194"/>
      <c r="R213" s="194"/>
      <c r="S213" s="194"/>
      <c r="T213" s="19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9" t="s">
        <v>197</v>
      </c>
      <c r="AU213" s="189" t="s">
        <v>86</v>
      </c>
      <c r="AV213" s="13" t="s">
        <v>86</v>
      </c>
      <c r="AW213" s="13" t="s">
        <v>32</v>
      </c>
      <c r="AX213" s="13" t="s">
        <v>76</v>
      </c>
      <c r="AY213" s="189" t="s">
        <v>145</v>
      </c>
    </row>
    <row r="214" s="13" customFormat="1">
      <c r="A214" s="13"/>
      <c r="B214" s="187"/>
      <c r="C214" s="13"/>
      <c r="D214" s="188" t="s">
        <v>197</v>
      </c>
      <c r="E214" s="189" t="s">
        <v>1</v>
      </c>
      <c r="F214" s="190" t="s">
        <v>1221</v>
      </c>
      <c r="G214" s="13"/>
      <c r="H214" s="191">
        <v>-1.1240000000000001</v>
      </c>
      <c r="I214" s="192"/>
      <c r="J214" s="13"/>
      <c r="K214" s="13"/>
      <c r="L214" s="187"/>
      <c r="M214" s="193"/>
      <c r="N214" s="194"/>
      <c r="O214" s="194"/>
      <c r="P214" s="194"/>
      <c r="Q214" s="194"/>
      <c r="R214" s="194"/>
      <c r="S214" s="194"/>
      <c r="T214" s="19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89" t="s">
        <v>197</v>
      </c>
      <c r="AU214" s="189" t="s">
        <v>86</v>
      </c>
      <c r="AV214" s="13" t="s">
        <v>86</v>
      </c>
      <c r="AW214" s="13" t="s">
        <v>32</v>
      </c>
      <c r="AX214" s="13" t="s">
        <v>76</v>
      </c>
      <c r="AY214" s="189" t="s">
        <v>145</v>
      </c>
    </row>
    <row r="215" s="13" customFormat="1">
      <c r="A215" s="13"/>
      <c r="B215" s="187"/>
      <c r="C215" s="13"/>
      <c r="D215" s="188" t="s">
        <v>197</v>
      </c>
      <c r="E215" s="189" t="s">
        <v>1</v>
      </c>
      <c r="F215" s="190" t="s">
        <v>649</v>
      </c>
      <c r="G215" s="13"/>
      <c r="H215" s="191">
        <v>-0.93600000000000005</v>
      </c>
      <c r="I215" s="192"/>
      <c r="J215" s="13"/>
      <c r="K215" s="13"/>
      <c r="L215" s="187"/>
      <c r="M215" s="193"/>
      <c r="N215" s="194"/>
      <c r="O215" s="194"/>
      <c r="P215" s="194"/>
      <c r="Q215" s="194"/>
      <c r="R215" s="194"/>
      <c r="S215" s="194"/>
      <c r="T215" s="19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9" t="s">
        <v>197</v>
      </c>
      <c r="AU215" s="189" t="s">
        <v>86</v>
      </c>
      <c r="AV215" s="13" t="s">
        <v>86</v>
      </c>
      <c r="AW215" s="13" t="s">
        <v>32</v>
      </c>
      <c r="AX215" s="13" t="s">
        <v>76</v>
      </c>
      <c r="AY215" s="189" t="s">
        <v>145</v>
      </c>
    </row>
    <row r="216" s="13" customFormat="1">
      <c r="A216" s="13"/>
      <c r="B216" s="187"/>
      <c r="C216" s="13"/>
      <c r="D216" s="188" t="s">
        <v>197</v>
      </c>
      <c r="E216" s="189" t="s">
        <v>1</v>
      </c>
      <c r="F216" s="190" t="s">
        <v>1222</v>
      </c>
      <c r="G216" s="13"/>
      <c r="H216" s="191">
        <v>-0.54000000000000004</v>
      </c>
      <c r="I216" s="192"/>
      <c r="J216" s="13"/>
      <c r="K216" s="13"/>
      <c r="L216" s="187"/>
      <c r="M216" s="193"/>
      <c r="N216" s="194"/>
      <c r="O216" s="194"/>
      <c r="P216" s="194"/>
      <c r="Q216" s="194"/>
      <c r="R216" s="194"/>
      <c r="S216" s="194"/>
      <c r="T216" s="19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9" t="s">
        <v>197</v>
      </c>
      <c r="AU216" s="189" t="s">
        <v>86</v>
      </c>
      <c r="AV216" s="13" t="s">
        <v>86</v>
      </c>
      <c r="AW216" s="13" t="s">
        <v>32</v>
      </c>
      <c r="AX216" s="13" t="s">
        <v>76</v>
      </c>
      <c r="AY216" s="189" t="s">
        <v>145</v>
      </c>
    </row>
    <row r="217" s="13" customFormat="1">
      <c r="A217" s="13"/>
      <c r="B217" s="187"/>
      <c r="C217" s="13"/>
      <c r="D217" s="188" t="s">
        <v>197</v>
      </c>
      <c r="E217" s="189" t="s">
        <v>1</v>
      </c>
      <c r="F217" s="190" t="s">
        <v>1223</v>
      </c>
      <c r="G217" s="13"/>
      <c r="H217" s="191">
        <v>-0.749</v>
      </c>
      <c r="I217" s="192"/>
      <c r="J217" s="13"/>
      <c r="K217" s="13"/>
      <c r="L217" s="187"/>
      <c r="M217" s="193"/>
      <c r="N217" s="194"/>
      <c r="O217" s="194"/>
      <c r="P217" s="194"/>
      <c r="Q217" s="194"/>
      <c r="R217" s="194"/>
      <c r="S217" s="194"/>
      <c r="T217" s="19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9" t="s">
        <v>197</v>
      </c>
      <c r="AU217" s="189" t="s">
        <v>86</v>
      </c>
      <c r="AV217" s="13" t="s">
        <v>86</v>
      </c>
      <c r="AW217" s="13" t="s">
        <v>32</v>
      </c>
      <c r="AX217" s="13" t="s">
        <v>76</v>
      </c>
      <c r="AY217" s="189" t="s">
        <v>145</v>
      </c>
    </row>
    <row r="218" s="13" customFormat="1">
      <c r="A218" s="13"/>
      <c r="B218" s="187"/>
      <c r="C218" s="13"/>
      <c r="D218" s="188" t="s">
        <v>197</v>
      </c>
      <c r="E218" s="189" t="s">
        <v>1</v>
      </c>
      <c r="F218" s="190" t="s">
        <v>1224</v>
      </c>
      <c r="G218" s="13"/>
      <c r="H218" s="191">
        <v>73.019999999999996</v>
      </c>
      <c r="I218" s="192"/>
      <c r="J218" s="13"/>
      <c r="K218" s="13"/>
      <c r="L218" s="187"/>
      <c r="M218" s="193"/>
      <c r="N218" s="194"/>
      <c r="O218" s="194"/>
      <c r="P218" s="194"/>
      <c r="Q218" s="194"/>
      <c r="R218" s="194"/>
      <c r="S218" s="194"/>
      <c r="T218" s="19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9" t="s">
        <v>197</v>
      </c>
      <c r="AU218" s="189" t="s">
        <v>86</v>
      </c>
      <c r="AV218" s="13" t="s">
        <v>86</v>
      </c>
      <c r="AW218" s="13" t="s">
        <v>32</v>
      </c>
      <c r="AX218" s="13" t="s">
        <v>76</v>
      </c>
      <c r="AY218" s="189" t="s">
        <v>145</v>
      </c>
    </row>
    <row r="219" s="13" customFormat="1">
      <c r="A219" s="13"/>
      <c r="B219" s="187"/>
      <c r="C219" s="13"/>
      <c r="D219" s="188" t="s">
        <v>197</v>
      </c>
      <c r="E219" s="189" t="s">
        <v>1</v>
      </c>
      <c r="F219" s="190" t="s">
        <v>1225</v>
      </c>
      <c r="G219" s="13"/>
      <c r="H219" s="191">
        <v>-4.1520000000000001</v>
      </c>
      <c r="I219" s="192"/>
      <c r="J219" s="13"/>
      <c r="K219" s="13"/>
      <c r="L219" s="187"/>
      <c r="M219" s="193"/>
      <c r="N219" s="194"/>
      <c r="O219" s="194"/>
      <c r="P219" s="194"/>
      <c r="Q219" s="194"/>
      <c r="R219" s="194"/>
      <c r="S219" s="194"/>
      <c r="T219" s="19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9" t="s">
        <v>197</v>
      </c>
      <c r="AU219" s="189" t="s">
        <v>86</v>
      </c>
      <c r="AV219" s="13" t="s">
        <v>86</v>
      </c>
      <c r="AW219" s="13" t="s">
        <v>32</v>
      </c>
      <c r="AX219" s="13" t="s">
        <v>76</v>
      </c>
      <c r="AY219" s="189" t="s">
        <v>145</v>
      </c>
    </row>
    <row r="220" s="13" customFormat="1">
      <c r="A220" s="13"/>
      <c r="B220" s="187"/>
      <c r="C220" s="13"/>
      <c r="D220" s="188" t="s">
        <v>197</v>
      </c>
      <c r="E220" s="189" t="s">
        <v>1</v>
      </c>
      <c r="F220" s="190" t="s">
        <v>1226</v>
      </c>
      <c r="G220" s="13"/>
      <c r="H220" s="191">
        <v>-4.3869999999999996</v>
      </c>
      <c r="I220" s="192"/>
      <c r="J220" s="13"/>
      <c r="K220" s="13"/>
      <c r="L220" s="187"/>
      <c r="M220" s="193"/>
      <c r="N220" s="194"/>
      <c r="O220" s="194"/>
      <c r="P220" s="194"/>
      <c r="Q220" s="194"/>
      <c r="R220" s="194"/>
      <c r="S220" s="194"/>
      <c r="T220" s="19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9" t="s">
        <v>197</v>
      </c>
      <c r="AU220" s="189" t="s">
        <v>86</v>
      </c>
      <c r="AV220" s="13" t="s">
        <v>86</v>
      </c>
      <c r="AW220" s="13" t="s">
        <v>32</v>
      </c>
      <c r="AX220" s="13" t="s">
        <v>76</v>
      </c>
      <c r="AY220" s="189" t="s">
        <v>145</v>
      </c>
    </row>
    <row r="221" s="13" customFormat="1">
      <c r="A221" s="13"/>
      <c r="B221" s="187"/>
      <c r="C221" s="13"/>
      <c r="D221" s="188" t="s">
        <v>197</v>
      </c>
      <c r="E221" s="189" t="s">
        <v>1</v>
      </c>
      <c r="F221" s="190" t="s">
        <v>1227</v>
      </c>
      <c r="G221" s="13"/>
      <c r="H221" s="191">
        <v>73.019999999999996</v>
      </c>
      <c r="I221" s="192"/>
      <c r="J221" s="13"/>
      <c r="K221" s="13"/>
      <c r="L221" s="187"/>
      <c r="M221" s="193"/>
      <c r="N221" s="194"/>
      <c r="O221" s="194"/>
      <c r="P221" s="194"/>
      <c r="Q221" s="194"/>
      <c r="R221" s="194"/>
      <c r="S221" s="194"/>
      <c r="T221" s="19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9" t="s">
        <v>197</v>
      </c>
      <c r="AU221" s="189" t="s">
        <v>86</v>
      </c>
      <c r="AV221" s="13" t="s">
        <v>86</v>
      </c>
      <c r="AW221" s="13" t="s">
        <v>32</v>
      </c>
      <c r="AX221" s="13" t="s">
        <v>76</v>
      </c>
      <c r="AY221" s="189" t="s">
        <v>145</v>
      </c>
    </row>
    <row r="222" s="13" customFormat="1">
      <c r="A222" s="13"/>
      <c r="B222" s="187"/>
      <c r="C222" s="13"/>
      <c r="D222" s="188" t="s">
        <v>197</v>
      </c>
      <c r="E222" s="189" t="s">
        <v>1</v>
      </c>
      <c r="F222" s="190" t="s">
        <v>1225</v>
      </c>
      <c r="G222" s="13"/>
      <c r="H222" s="191">
        <v>-4.1520000000000001</v>
      </c>
      <c r="I222" s="192"/>
      <c r="J222" s="13"/>
      <c r="K222" s="13"/>
      <c r="L222" s="187"/>
      <c r="M222" s="193"/>
      <c r="N222" s="194"/>
      <c r="O222" s="194"/>
      <c r="P222" s="194"/>
      <c r="Q222" s="194"/>
      <c r="R222" s="194"/>
      <c r="S222" s="194"/>
      <c r="T222" s="19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9" t="s">
        <v>197</v>
      </c>
      <c r="AU222" s="189" t="s">
        <v>86</v>
      </c>
      <c r="AV222" s="13" t="s">
        <v>86</v>
      </c>
      <c r="AW222" s="13" t="s">
        <v>32</v>
      </c>
      <c r="AX222" s="13" t="s">
        <v>76</v>
      </c>
      <c r="AY222" s="189" t="s">
        <v>145</v>
      </c>
    </row>
    <row r="223" s="13" customFormat="1">
      <c r="A223" s="13"/>
      <c r="B223" s="187"/>
      <c r="C223" s="13"/>
      <c r="D223" s="188" t="s">
        <v>197</v>
      </c>
      <c r="E223" s="189" t="s">
        <v>1</v>
      </c>
      <c r="F223" s="190" t="s">
        <v>1226</v>
      </c>
      <c r="G223" s="13"/>
      <c r="H223" s="191">
        <v>-4.3869999999999996</v>
      </c>
      <c r="I223" s="192"/>
      <c r="J223" s="13"/>
      <c r="K223" s="13"/>
      <c r="L223" s="187"/>
      <c r="M223" s="193"/>
      <c r="N223" s="194"/>
      <c r="O223" s="194"/>
      <c r="P223" s="194"/>
      <c r="Q223" s="194"/>
      <c r="R223" s="194"/>
      <c r="S223" s="194"/>
      <c r="T223" s="19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9" t="s">
        <v>197</v>
      </c>
      <c r="AU223" s="189" t="s">
        <v>86</v>
      </c>
      <c r="AV223" s="13" t="s">
        <v>86</v>
      </c>
      <c r="AW223" s="13" t="s">
        <v>32</v>
      </c>
      <c r="AX223" s="13" t="s">
        <v>76</v>
      </c>
      <c r="AY223" s="189" t="s">
        <v>145</v>
      </c>
    </row>
    <row r="224" s="13" customFormat="1">
      <c r="A224" s="13"/>
      <c r="B224" s="187"/>
      <c r="C224" s="13"/>
      <c r="D224" s="188" t="s">
        <v>197</v>
      </c>
      <c r="E224" s="189" t="s">
        <v>1</v>
      </c>
      <c r="F224" s="190" t="s">
        <v>1228</v>
      </c>
      <c r="G224" s="13"/>
      <c r="H224" s="191">
        <v>115.476</v>
      </c>
      <c r="I224" s="192"/>
      <c r="J224" s="13"/>
      <c r="K224" s="13"/>
      <c r="L224" s="187"/>
      <c r="M224" s="193"/>
      <c r="N224" s="194"/>
      <c r="O224" s="194"/>
      <c r="P224" s="194"/>
      <c r="Q224" s="194"/>
      <c r="R224" s="194"/>
      <c r="S224" s="194"/>
      <c r="T224" s="19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9" t="s">
        <v>197</v>
      </c>
      <c r="AU224" s="189" t="s">
        <v>86</v>
      </c>
      <c r="AV224" s="13" t="s">
        <v>86</v>
      </c>
      <c r="AW224" s="13" t="s">
        <v>32</v>
      </c>
      <c r="AX224" s="13" t="s">
        <v>76</v>
      </c>
      <c r="AY224" s="189" t="s">
        <v>145</v>
      </c>
    </row>
    <row r="225" s="13" customFormat="1">
      <c r="A225" s="13"/>
      <c r="B225" s="187"/>
      <c r="C225" s="13"/>
      <c r="D225" s="188" t="s">
        <v>197</v>
      </c>
      <c r="E225" s="189" t="s">
        <v>1</v>
      </c>
      <c r="F225" s="190" t="s">
        <v>429</v>
      </c>
      <c r="G225" s="13"/>
      <c r="H225" s="191">
        <v>-8.3030000000000008</v>
      </c>
      <c r="I225" s="192"/>
      <c r="J225" s="13"/>
      <c r="K225" s="13"/>
      <c r="L225" s="187"/>
      <c r="M225" s="193"/>
      <c r="N225" s="194"/>
      <c r="O225" s="194"/>
      <c r="P225" s="194"/>
      <c r="Q225" s="194"/>
      <c r="R225" s="194"/>
      <c r="S225" s="194"/>
      <c r="T225" s="19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9" t="s">
        <v>197</v>
      </c>
      <c r="AU225" s="189" t="s">
        <v>86</v>
      </c>
      <c r="AV225" s="13" t="s">
        <v>86</v>
      </c>
      <c r="AW225" s="13" t="s">
        <v>32</v>
      </c>
      <c r="AX225" s="13" t="s">
        <v>76</v>
      </c>
      <c r="AY225" s="189" t="s">
        <v>145</v>
      </c>
    </row>
    <row r="226" s="13" customFormat="1">
      <c r="A226" s="13"/>
      <c r="B226" s="187"/>
      <c r="C226" s="13"/>
      <c r="D226" s="188" t="s">
        <v>197</v>
      </c>
      <c r="E226" s="189" t="s">
        <v>1</v>
      </c>
      <c r="F226" s="190" t="s">
        <v>1229</v>
      </c>
      <c r="G226" s="13"/>
      <c r="H226" s="191">
        <v>-5.3959999999999999</v>
      </c>
      <c r="I226" s="192"/>
      <c r="J226" s="13"/>
      <c r="K226" s="13"/>
      <c r="L226" s="187"/>
      <c r="M226" s="193"/>
      <c r="N226" s="194"/>
      <c r="O226" s="194"/>
      <c r="P226" s="194"/>
      <c r="Q226" s="194"/>
      <c r="R226" s="194"/>
      <c r="S226" s="194"/>
      <c r="T226" s="19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9" t="s">
        <v>197</v>
      </c>
      <c r="AU226" s="189" t="s">
        <v>86</v>
      </c>
      <c r="AV226" s="13" t="s">
        <v>86</v>
      </c>
      <c r="AW226" s="13" t="s">
        <v>32</v>
      </c>
      <c r="AX226" s="13" t="s">
        <v>76</v>
      </c>
      <c r="AY226" s="189" t="s">
        <v>145</v>
      </c>
    </row>
    <row r="227" s="13" customFormat="1">
      <c r="A227" s="13"/>
      <c r="B227" s="187"/>
      <c r="C227" s="13"/>
      <c r="D227" s="188" t="s">
        <v>197</v>
      </c>
      <c r="E227" s="189" t="s">
        <v>1</v>
      </c>
      <c r="F227" s="190" t="s">
        <v>1230</v>
      </c>
      <c r="G227" s="13"/>
      <c r="H227" s="191">
        <v>-10.968</v>
      </c>
      <c r="I227" s="192"/>
      <c r="J227" s="13"/>
      <c r="K227" s="13"/>
      <c r="L227" s="187"/>
      <c r="M227" s="193"/>
      <c r="N227" s="194"/>
      <c r="O227" s="194"/>
      <c r="P227" s="194"/>
      <c r="Q227" s="194"/>
      <c r="R227" s="194"/>
      <c r="S227" s="194"/>
      <c r="T227" s="19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9" t="s">
        <v>197</v>
      </c>
      <c r="AU227" s="189" t="s">
        <v>86</v>
      </c>
      <c r="AV227" s="13" t="s">
        <v>86</v>
      </c>
      <c r="AW227" s="13" t="s">
        <v>32</v>
      </c>
      <c r="AX227" s="13" t="s">
        <v>76</v>
      </c>
      <c r="AY227" s="189" t="s">
        <v>145</v>
      </c>
    </row>
    <row r="228" s="2" customFormat="1" ht="24.15" customHeight="1">
      <c r="A228" s="35"/>
      <c r="B228" s="166"/>
      <c r="C228" s="167" t="s">
        <v>244</v>
      </c>
      <c r="D228" s="167" t="s">
        <v>146</v>
      </c>
      <c r="E228" s="168" t="s">
        <v>1231</v>
      </c>
      <c r="F228" s="169" t="s">
        <v>1232</v>
      </c>
      <c r="G228" s="170" t="s">
        <v>189</v>
      </c>
      <c r="H228" s="171">
        <v>113.41800000000001</v>
      </c>
      <c r="I228" s="172"/>
      <c r="J228" s="173">
        <f>ROUND(I228*H228,2)</f>
        <v>0</v>
      </c>
      <c r="K228" s="169" t="s">
        <v>166</v>
      </c>
      <c r="L228" s="36"/>
      <c r="M228" s="174" t="s">
        <v>1</v>
      </c>
      <c r="N228" s="175" t="s">
        <v>41</v>
      </c>
      <c r="O228" s="74"/>
      <c r="P228" s="176">
        <f>O228*H228</f>
        <v>0</v>
      </c>
      <c r="Q228" s="176">
        <v>0.0057000000000000002</v>
      </c>
      <c r="R228" s="176">
        <f>Q228*H228</f>
        <v>0.64648260000000002</v>
      </c>
      <c r="S228" s="176">
        <v>0</v>
      </c>
      <c r="T228" s="17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78" t="s">
        <v>144</v>
      </c>
      <c r="AT228" s="178" t="s">
        <v>146</v>
      </c>
      <c r="AU228" s="178" t="s">
        <v>86</v>
      </c>
      <c r="AY228" s="16" t="s">
        <v>145</v>
      </c>
      <c r="BE228" s="179">
        <f>IF(N228="základní",J228,0)</f>
        <v>0</v>
      </c>
      <c r="BF228" s="179">
        <f>IF(N228="snížená",J228,0)</f>
        <v>0</v>
      </c>
      <c r="BG228" s="179">
        <f>IF(N228="zákl. přenesená",J228,0)</f>
        <v>0</v>
      </c>
      <c r="BH228" s="179">
        <f>IF(N228="sníž. přenesená",J228,0)</f>
        <v>0</v>
      </c>
      <c r="BI228" s="179">
        <f>IF(N228="nulová",J228,0)</f>
        <v>0</v>
      </c>
      <c r="BJ228" s="16" t="s">
        <v>84</v>
      </c>
      <c r="BK228" s="179">
        <f>ROUND(I228*H228,2)</f>
        <v>0</v>
      </c>
      <c r="BL228" s="16" t="s">
        <v>144</v>
      </c>
      <c r="BM228" s="178" t="s">
        <v>1233</v>
      </c>
    </row>
    <row r="229" s="13" customFormat="1">
      <c r="A229" s="13"/>
      <c r="B229" s="187"/>
      <c r="C229" s="13"/>
      <c r="D229" s="188" t="s">
        <v>197</v>
      </c>
      <c r="E229" s="189" t="s">
        <v>1</v>
      </c>
      <c r="F229" s="190" t="s">
        <v>1193</v>
      </c>
      <c r="G229" s="13"/>
      <c r="H229" s="191">
        <v>42.25</v>
      </c>
      <c r="I229" s="192"/>
      <c r="J229" s="13"/>
      <c r="K229" s="13"/>
      <c r="L229" s="187"/>
      <c r="M229" s="193"/>
      <c r="N229" s="194"/>
      <c r="O229" s="194"/>
      <c r="P229" s="194"/>
      <c r="Q229" s="194"/>
      <c r="R229" s="194"/>
      <c r="S229" s="194"/>
      <c r="T229" s="19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9" t="s">
        <v>197</v>
      </c>
      <c r="AU229" s="189" t="s">
        <v>86</v>
      </c>
      <c r="AV229" s="13" t="s">
        <v>86</v>
      </c>
      <c r="AW229" s="13" t="s">
        <v>32</v>
      </c>
      <c r="AX229" s="13" t="s">
        <v>76</v>
      </c>
      <c r="AY229" s="189" t="s">
        <v>145</v>
      </c>
    </row>
    <row r="230" s="13" customFormat="1">
      <c r="A230" s="13"/>
      <c r="B230" s="187"/>
      <c r="C230" s="13"/>
      <c r="D230" s="188" t="s">
        <v>197</v>
      </c>
      <c r="E230" s="189" t="s">
        <v>1</v>
      </c>
      <c r="F230" s="190" t="s">
        <v>1194</v>
      </c>
      <c r="G230" s="13"/>
      <c r="H230" s="191">
        <v>-1.8720000000000001</v>
      </c>
      <c r="I230" s="192"/>
      <c r="J230" s="13"/>
      <c r="K230" s="13"/>
      <c r="L230" s="187"/>
      <c r="M230" s="193"/>
      <c r="N230" s="194"/>
      <c r="O230" s="194"/>
      <c r="P230" s="194"/>
      <c r="Q230" s="194"/>
      <c r="R230" s="194"/>
      <c r="S230" s="194"/>
      <c r="T230" s="19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9" t="s">
        <v>197</v>
      </c>
      <c r="AU230" s="189" t="s">
        <v>86</v>
      </c>
      <c r="AV230" s="13" t="s">
        <v>86</v>
      </c>
      <c r="AW230" s="13" t="s">
        <v>32</v>
      </c>
      <c r="AX230" s="13" t="s">
        <v>76</v>
      </c>
      <c r="AY230" s="189" t="s">
        <v>145</v>
      </c>
    </row>
    <row r="231" s="13" customFormat="1">
      <c r="A231" s="13"/>
      <c r="B231" s="187"/>
      <c r="C231" s="13"/>
      <c r="D231" s="188" t="s">
        <v>197</v>
      </c>
      <c r="E231" s="189" t="s">
        <v>1</v>
      </c>
      <c r="F231" s="190" t="s">
        <v>1195</v>
      </c>
      <c r="G231" s="13"/>
      <c r="H231" s="191">
        <v>-1.2</v>
      </c>
      <c r="I231" s="192"/>
      <c r="J231" s="13"/>
      <c r="K231" s="13"/>
      <c r="L231" s="187"/>
      <c r="M231" s="193"/>
      <c r="N231" s="194"/>
      <c r="O231" s="194"/>
      <c r="P231" s="194"/>
      <c r="Q231" s="194"/>
      <c r="R231" s="194"/>
      <c r="S231" s="194"/>
      <c r="T231" s="19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9" t="s">
        <v>197</v>
      </c>
      <c r="AU231" s="189" t="s">
        <v>86</v>
      </c>
      <c r="AV231" s="13" t="s">
        <v>86</v>
      </c>
      <c r="AW231" s="13" t="s">
        <v>32</v>
      </c>
      <c r="AX231" s="13" t="s">
        <v>76</v>
      </c>
      <c r="AY231" s="189" t="s">
        <v>145</v>
      </c>
    </row>
    <row r="232" s="13" customFormat="1">
      <c r="A232" s="13"/>
      <c r="B232" s="187"/>
      <c r="C232" s="13"/>
      <c r="D232" s="188" t="s">
        <v>197</v>
      </c>
      <c r="E232" s="189" t="s">
        <v>1</v>
      </c>
      <c r="F232" s="190" t="s">
        <v>1196</v>
      </c>
      <c r="G232" s="13"/>
      <c r="H232" s="191">
        <v>-2.194</v>
      </c>
      <c r="I232" s="192"/>
      <c r="J232" s="13"/>
      <c r="K232" s="13"/>
      <c r="L232" s="187"/>
      <c r="M232" s="193"/>
      <c r="N232" s="194"/>
      <c r="O232" s="194"/>
      <c r="P232" s="194"/>
      <c r="Q232" s="194"/>
      <c r="R232" s="194"/>
      <c r="S232" s="194"/>
      <c r="T232" s="19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9" t="s">
        <v>197</v>
      </c>
      <c r="AU232" s="189" t="s">
        <v>86</v>
      </c>
      <c r="AV232" s="13" t="s">
        <v>86</v>
      </c>
      <c r="AW232" s="13" t="s">
        <v>32</v>
      </c>
      <c r="AX232" s="13" t="s">
        <v>76</v>
      </c>
      <c r="AY232" s="189" t="s">
        <v>145</v>
      </c>
    </row>
    <row r="233" s="13" customFormat="1">
      <c r="A233" s="13"/>
      <c r="B233" s="187"/>
      <c r="C233" s="13"/>
      <c r="D233" s="188" t="s">
        <v>197</v>
      </c>
      <c r="E233" s="189" t="s">
        <v>1</v>
      </c>
      <c r="F233" s="190" t="s">
        <v>1197</v>
      </c>
      <c r="G233" s="13"/>
      <c r="H233" s="191">
        <v>-1.845</v>
      </c>
      <c r="I233" s="192"/>
      <c r="J233" s="13"/>
      <c r="K233" s="13"/>
      <c r="L233" s="187"/>
      <c r="M233" s="193"/>
      <c r="N233" s="194"/>
      <c r="O233" s="194"/>
      <c r="P233" s="194"/>
      <c r="Q233" s="194"/>
      <c r="R233" s="194"/>
      <c r="S233" s="194"/>
      <c r="T233" s="19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9" t="s">
        <v>197</v>
      </c>
      <c r="AU233" s="189" t="s">
        <v>86</v>
      </c>
      <c r="AV233" s="13" t="s">
        <v>86</v>
      </c>
      <c r="AW233" s="13" t="s">
        <v>32</v>
      </c>
      <c r="AX233" s="13" t="s">
        <v>76</v>
      </c>
      <c r="AY233" s="189" t="s">
        <v>145</v>
      </c>
    </row>
    <row r="234" s="13" customFormat="1">
      <c r="A234" s="13"/>
      <c r="B234" s="187"/>
      <c r="C234" s="13"/>
      <c r="D234" s="188" t="s">
        <v>197</v>
      </c>
      <c r="E234" s="189" t="s">
        <v>1</v>
      </c>
      <c r="F234" s="190" t="s">
        <v>1234</v>
      </c>
      <c r="G234" s="13"/>
      <c r="H234" s="191">
        <v>5.9790000000000001</v>
      </c>
      <c r="I234" s="192"/>
      <c r="J234" s="13"/>
      <c r="K234" s="13"/>
      <c r="L234" s="187"/>
      <c r="M234" s="193"/>
      <c r="N234" s="194"/>
      <c r="O234" s="194"/>
      <c r="P234" s="194"/>
      <c r="Q234" s="194"/>
      <c r="R234" s="194"/>
      <c r="S234" s="194"/>
      <c r="T234" s="19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9" t="s">
        <v>197</v>
      </c>
      <c r="AU234" s="189" t="s">
        <v>86</v>
      </c>
      <c r="AV234" s="13" t="s">
        <v>86</v>
      </c>
      <c r="AW234" s="13" t="s">
        <v>32</v>
      </c>
      <c r="AX234" s="13" t="s">
        <v>76</v>
      </c>
      <c r="AY234" s="189" t="s">
        <v>145</v>
      </c>
    </row>
    <row r="235" s="13" customFormat="1">
      <c r="A235" s="13"/>
      <c r="B235" s="187"/>
      <c r="C235" s="13"/>
      <c r="D235" s="188" t="s">
        <v>197</v>
      </c>
      <c r="E235" s="189" t="s">
        <v>1</v>
      </c>
      <c r="F235" s="190" t="s">
        <v>1198</v>
      </c>
      <c r="G235" s="13"/>
      <c r="H235" s="191">
        <v>24.579999999999998</v>
      </c>
      <c r="I235" s="192"/>
      <c r="J235" s="13"/>
      <c r="K235" s="13"/>
      <c r="L235" s="187"/>
      <c r="M235" s="193"/>
      <c r="N235" s="194"/>
      <c r="O235" s="194"/>
      <c r="P235" s="194"/>
      <c r="Q235" s="194"/>
      <c r="R235" s="194"/>
      <c r="S235" s="194"/>
      <c r="T235" s="19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9" t="s">
        <v>197</v>
      </c>
      <c r="AU235" s="189" t="s">
        <v>86</v>
      </c>
      <c r="AV235" s="13" t="s">
        <v>86</v>
      </c>
      <c r="AW235" s="13" t="s">
        <v>32</v>
      </c>
      <c r="AX235" s="13" t="s">
        <v>76</v>
      </c>
      <c r="AY235" s="189" t="s">
        <v>145</v>
      </c>
    </row>
    <row r="236" s="13" customFormat="1">
      <c r="A236" s="13"/>
      <c r="B236" s="187"/>
      <c r="C236" s="13"/>
      <c r="D236" s="188" t="s">
        <v>197</v>
      </c>
      <c r="E236" s="189" t="s">
        <v>1</v>
      </c>
      <c r="F236" s="190" t="s">
        <v>1199</v>
      </c>
      <c r="G236" s="13"/>
      <c r="H236" s="191">
        <v>24.579999999999998</v>
      </c>
      <c r="I236" s="192"/>
      <c r="J236" s="13"/>
      <c r="K236" s="13"/>
      <c r="L236" s="187"/>
      <c r="M236" s="193"/>
      <c r="N236" s="194"/>
      <c r="O236" s="194"/>
      <c r="P236" s="194"/>
      <c r="Q236" s="194"/>
      <c r="R236" s="194"/>
      <c r="S236" s="194"/>
      <c r="T236" s="19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9" t="s">
        <v>197</v>
      </c>
      <c r="AU236" s="189" t="s">
        <v>86</v>
      </c>
      <c r="AV236" s="13" t="s">
        <v>86</v>
      </c>
      <c r="AW236" s="13" t="s">
        <v>32</v>
      </c>
      <c r="AX236" s="13" t="s">
        <v>76</v>
      </c>
      <c r="AY236" s="189" t="s">
        <v>145</v>
      </c>
    </row>
    <row r="237" s="13" customFormat="1">
      <c r="A237" s="13"/>
      <c r="B237" s="187"/>
      <c r="C237" s="13"/>
      <c r="D237" s="188" t="s">
        <v>197</v>
      </c>
      <c r="E237" s="189" t="s">
        <v>1</v>
      </c>
      <c r="F237" s="190" t="s">
        <v>1200</v>
      </c>
      <c r="G237" s="13"/>
      <c r="H237" s="191">
        <v>-1.1499999999999999</v>
      </c>
      <c r="I237" s="192"/>
      <c r="J237" s="13"/>
      <c r="K237" s="13"/>
      <c r="L237" s="187"/>
      <c r="M237" s="193"/>
      <c r="N237" s="194"/>
      <c r="O237" s="194"/>
      <c r="P237" s="194"/>
      <c r="Q237" s="194"/>
      <c r="R237" s="194"/>
      <c r="S237" s="194"/>
      <c r="T237" s="19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9" t="s">
        <v>197</v>
      </c>
      <c r="AU237" s="189" t="s">
        <v>86</v>
      </c>
      <c r="AV237" s="13" t="s">
        <v>86</v>
      </c>
      <c r="AW237" s="13" t="s">
        <v>32</v>
      </c>
      <c r="AX237" s="13" t="s">
        <v>76</v>
      </c>
      <c r="AY237" s="189" t="s">
        <v>145</v>
      </c>
    </row>
    <row r="238" s="13" customFormat="1">
      <c r="A238" s="13"/>
      <c r="B238" s="187"/>
      <c r="C238" s="13"/>
      <c r="D238" s="188" t="s">
        <v>197</v>
      </c>
      <c r="E238" s="189" t="s">
        <v>1</v>
      </c>
      <c r="F238" s="190" t="s">
        <v>1235</v>
      </c>
      <c r="G238" s="13"/>
      <c r="H238" s="191">
        <v>0.98999999999999999</v>
      </c>
      <c r="I238" s="192"/>
      <c r="J238" s="13"/>
      <c r="K238" s="13"/>
      <c r="L238" s="187"/>
      <c r="M238" s="193"/>
      <c r="N238" s="194"/>
      <c r="O238" s="194"/>
      <c r="P238" s="194"/>
      <c r="Q238" s="194"/>
      <c r="R238" s="194"/>
      <c r="S238" s="194"/>
      <c r="T238" s="19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9" t="s">
        <v>197</v>
      </c>
      <c r="AU238" s="189" t="s">
        <v>86</v>
      </c>
      <c r="AV238" s="13" t="s">
        <v>86</v>
      </c>
      <c r="AW238" s="13" t="s">
        <v>32</v>
      </c>
      <c r="AX238" s="13" t="s">
        <v>76</v>
      </c>
      <c r="AY238" s="189" t="s">
        <v>145</v>
      </c>
    </row>
    <row r="239" s="13" customFormat="1">
      <c r="A239" s="13"/>
      <c r="B239" s="187"/>
      <c r="C239" s="13"/>
      <c r="D239" s="188" t="s">
        <v>197</v>
      </c>
      <c r="E239" s="189" t="s">
        <v>1</v>
      </c>
      <c r="F239" s="190" t="s">
        <v>1201</v>
      </c>
      <c r="G239" s="13"/>
      <c r="H239" s="191">
        <v>23.600000000000001</v>
      </c>
      <c r="I239" s="192"/>
      <c r="J239" s="13"/>
      <c r="K239" s="13"/>
      <c r="L239" s="187"/>
      <c r="M239" s="193"/>
      <c r="N239" s="194"/>
      <c r="O239" s="194"/>
      <c r="P239" s="194"/>
      <c r="Q239" s="194"/>
      <c r="R239" s="194"/>
      <c r="S239" s="194"/>
      <c r="T239" s="19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9" t="s">
        <v>197</v>
      </c>
      <c r="AU239" s="189" t="s">
        <v>86</v>
      </c>
      <c r="AV239" s="13" t="s">
        <v>86</v>
      </c>
      <c r="AW239" s="13" t="s">
        <v>32</v>
      </c>
      <c r="AX239" s="13" t="s">
        <v>76</v>
      </c>
      <c r="AY239" s="189" t="s">
        <v>145</v>
      </c>
    </row>
    <row r="240" s="13" customFormat="1">
      <c r="A240" s="13"/>
      <c r="B240" s="187"/>
      <c r="C240" s="13"/>
      <c r="D240" s="188" t="s">
        <v>197</v>
      </c>
      <c r="E240" s="189" t="s">
        <v>1</v>
      </c>
      <c r="F240" s="190" t="s">
        <v>1202</v>
      </c>
      <c r="G240" s="13"/>
      <c r="H240" s="191">
        <v>-1.2689999999999999</v>
      </c>
      <c r="I240" s="192"/>
      <c r="J240" s="13"/>
      <c r="K240" s="13"/>
      <c r="L240" s="187"/>
      <c r="M240" s="193"/>
      <c r="N240" s="194"/>
      <c r="O240" s="194"/>
      <c r="P240" s="194"/>
      <c r="Q240" s="194"/>
      <c r="R240" s="194"/>
      <c r="S240" s="194"/>
      <c r="T240" s="19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9" t="s">
        <v>197</v>
      </c>
      <c r="AU240" s="189" t="s">
        <v>86</v>
      </c>
      <c r="AV240" s="13" t="s">
        <v>86</v>
      </c>
      <c r="AW240" s="13" t="s">
        <v>32</v>
      </c>
      <c r="AX240" s="13" t="s">
        <v>76</v>
      </c>
      <c r="AY240" s="189" t="s">
        <v>145</v>
      </c>
    </row>
    <row r="241" s="13" customFormat="1">
      <c r="A241" s="13"/>
      <c r="B241" s="187"/>
      <c r="C241" s="13"/>
      <c r="D241" s="188" t="s">
        <v>197</v>
      </c>
      <c r="E241" s="189" t="s">
        <v>1</v>
      </c>
      <c r="F241" s="190" t="s">
        <v>1236</v>
      </c>
      <c r="G241" s="13"/>
      <c r="H241" s="191">
        <v>0.96899999999999997</v>
      </c>
      <c r="I241" s="192"/>
      <c r="J241" s="13"/>
      <c r="K241" s="13"/>
      <c r="L241" s="187"/>
      <c r="M241" s="193"/>
      <c r="N241" s="194"/>
      <c r="O241" s="194"/>
      <c r="P241" s="194"/>
      <c r="Q241" s="194"/>
      <c r="R241" s="194"/>
      <c r="S241" s="194"/>
      <c r="T241" s="19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9" t="s">
        <v>197</v>
      </c>
      <c r="AU241" s="189" t="s">
        <v>86</v>
      </c>
      <c r="AV241" s="13" t="s">
        <v>86</v>
      </c>
      <c r="AW241" s="13" t="s">
        <v>32</v>
      </c>
      <c r="AX241" s="13" t="s">
        <v>76</v>
      </c>
      <c r="AY241" s="189" t="s">
        <v>145</v>
      </c>
    </row>
    <row r="242" s="2" customFormat="1" ht="24.15" customHeight="1">
      <c r="A242" s="35"/>
      <c r="B242" s="166"/>
      <c r="C242" s="167" t="s">
        <v>249</v>
      </c>
      <c r="D242" s="167" t="s">
        <v>146</v>
      </c>
      <c r="E242" s="168" t="s">
        <v>1237</v>
      </c>
      <c r="F242" s="169" t="s">
        <v>1238</v>
      </c>
      <c r="G242" s="170" t="s">
        <v>189</v>
      </c>
      <c r="H242" s="171">
        <v>346.69600000000003</v>
      </c>
      <c r="I242" s="172"/>
      <c r="J242" s="173">
        <f>ROUND(I242*H242,2)</f>
        <v>0</v>
      </c>
      <c r="K242" s="169" t="s">
        <v>166</v>
      </c>
      <c r="L242" s="36"/>
      <c r="M242" s="174" t="s">
        <v>1</v>
      </c>
      <c r="N242" s="175" t="s">
        <v>41</v>
      </c>
      <c r="O242" s="74"/>
      <c r="P242" s="176">
        <f>O242*H242</f>
        <v>0</v>
      </c>
      <c r="Q242" s="176">
        <v>0.0045799999999999999</v>
      </c>
      <c r="R242" s="176">
        <f>Q242*H242</f>
        <v>1.58786768</v>
      </c>
      <c r="S242" s="176">
        <v>0</v>
      </c>
      <c r="T242" s="17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78" t="s">
        <v>144</v>
      </c>
      <c r="AT242" s="178" t="s">
        <v>146</v>
      </c>
      <c r="AU242" s="178" t="s">
        <v>86</v>
      </c>
      <c r="AY242" s="16" t="s">
        <v>145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6" t="s">
        <v>84</v>
      </c>
      <c r="BK242" s="179">
        <f>ROUND(I242*H242,2)</f>
        <v>0</v>
      </c>
      <c r="BL242" s="16" t="s">
        <v>144</v>
      </c>
      <c r="BM242" s="178" t="s">
        <v>1239</v>
      </c>
    </row>
    <row r="243" s="13" customFormat="1">
      <c r="A243" s="13"/>
      <c r="B243" s="187"/>
      <c r="C243" s="13"/>
      <c r="D243" s="188" t="s">
        <v>197</v>
      </c>
      <c r="E243" s="189" t="s">
        <v>1</v>
      </c>
      <c r="F243" s="190" t="s">
        <v>1216</v>
      </c>
      <c r="G243" s="13"/>
      <c r="H243" s="191">
        <v>124.18000000000001</v>
      </c>
      <c r="I243" s="192"/>
      <c r="J243" s="13"/>
      <c r="K243" s="13"/>
      <c r="L243" s="187"/>
      <c r="M243" s="193"/>
      <c r="N243" s="194"/>
      <c r="O243" s="194"/>
      <c r="P243" s="194"/>
      <c r="Q243" s="194"/>
      <c r="R243" s="194"/>
      <c r="S243" s="194"/>
      <c r="T243" s="19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9" t="s">
        <v>197</v>
      </c>
      <c r="AU243" s="189" t="s">
        <v>86</v>
      </c>
      <c r="AV243" s="13" t="s">
        <v>86</v>
      </c>
      <c r="AW243" s="13" t="s">
        <v>32</v>
      </c>
      <c r="AX243" s="13" t="s">
        <v>76</v>
      </c>
      <c r="AY243" s="189" t="s">
        <v>145</v>
      </c>
    </row>
    <row r="244" s="13" customFormat="1">
      <c r="A244" s="13"/>
      <c r="B244" s="187"/>
      <c r="C244" s="13"/>
      <c r="D244" s="188" t="s">
        <v>197</v>
      </c>
      <c r="E244" s="189" t="s">
        <v>1</v>
      </c>
      <c r="F244" s="190" t="s">
        <v>1217</v>
      </c>
      <c r="G244" s="13"/>
      <c r="H244" s="191">
        <v>-6.2270000000000003</v>
      </c>
      <c r="I244" s="192"/>
      <c r="J244" s="13"/>
      <c r="K244" s="13"/>
      <c r="L244" s="187"/>
      <c r="M244" s="193"/>
      <c r="N244" s="194"/>
      <c r="O244" s="194"/>
      <c r="P244" s="194"/>
      <c r="Q244" s="194"/>
      <c r="R244" s="194"/>
      <c r="S244" s="194"/>
      <c r="T244" s="19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9" t="s">
        <v>197</v>
      </c>
      <c r="AU244" s="189" t="s">
        <v>86</v>
      </c>
      <c r="AV244" s="13" t="s">
        <v>86</v>
      </c>
      <c r="AW244" s="13" t="s">
        <v>32</v>
      </c>
      <c r="AX244" s="13" t="s">
        <v>76</v>
      </c>
      <c r="AY244" s="189" t="s">
        <v>145</v>
      </c>
    </row>
    <row r="245" s="13" customFormat="1">
      <c r="A245" s="13"/>
      <c r="B245" s="187"/>
      <c r="C245" s="13"/>
      <c r="D245" s="188" t="s">
        <v>197</v>
      </c>
      <c r="E245" s="189" t="s">
        <v>1</v>
      </c>
      <c r="F245" s="190" t="s">
        <v>1218</v>
      </c>
      <c r="G245" s="13"/>
      <c r="H245" s="191">
        <v>-2.2000000000000002</v>
      </c>
      <c r="I245" s="192"/>
      <c r="J245" s="13"/>
      <c r="K245" s="13"/>
      <c r="L245" s="187"/>
      <c r="M245" s="193"/>
      <c r="N245" s="194"/>
      <c r="O245" s="194"/>
      <c r="P245" s="194"/>
      <c r="Q245" s="194"/>
      <c r="R245" s="194"/>
      <c r="S245" s="194"/>
      <c r="T245" s="19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9" t="s">
        <v>197</v>
      </c>
      <c r="AU245" s="189" t="s">
        <v>86</v>
      </c>
      <c r="AV245" s="13" t="s">
        <v>86</v>
      </c>
      <c r="AW245" s="13" t="s">
        <v>32</v>
      </c>
      <c r="AX245" s="13" t="s">
        <v>76</v>
      </c>
      <c r="AY245" s="189" t="s">
        <v>145</v>
      </c>
    </row>
    <row r="246" s="13" customFormat="1">
      <c r="A246" s="13"/>
      <c r="B246" s="187"/>
      <c r="C246" s="13"/>
      <c r="D246" s="188" t="s">
        <v>197</v>
      </c>
      <c r="E246" s="189" t="s">
        <v>1</v>
      </c>
      <c r="F246" s="190" t="s">
        <v>1219</v>
      </c>
      <c r="G246" s="13"/>
      <c r="H246" s="191">
        <v>-0.47999999999999998</v>
      </c>
      <c r="I246" s="192"/>
      <c r="J246" s="13"/>
      <c r="K246" s="13"/>
      <c r="L246" s="187"/>
      <c r="M246" s="193"/>
      <c r="N246" s="194"/>
      <c r="O246" s="194"/>
      <c r="P246" s="194"/>
      <c r="Q246" s="194"/>
      <c r="R246" s="194"/>
      <c r="S246" s="194"/>
      <c r="T246" s="19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9" t="s">
        <v>197</v>
      </c>
      <c r="AU246" s="189" t="s">
        <v>86</v>
      </c>
      <c r="AV246" s="13" t="s">
        <v>86</v>
      </c>
      <c r="AW246" s="13" t="s">
        <v>32</v>
      </c>
      <c r="AX246" s="13" t="s">
        <v>76</v>
      </c>
      <c r="AY246" s="189" t="s">
        <v>145</v>
      </c>
    </row>
    <row r="247" s="13" customFormat="1">
      <c r="A247" s="13"/>
      <c r="B247" s="187"/>
      <c r="C247" s="13"/>
      <c r="D247" s="188" t="s">
        <v>197</v>
      </c>
      <c r="E247" s="189" t="s">
        <v>1</v>
      </c>
      <c r="F247" s="190" t="s">
        <v>1220</v>
      </c>
      <c r="G247" s="13"/>
      <c r="H247" s="191">
        <v>-6.5810000000000004</v>
      </c>
      <c r="I247" s="192"/>
      <c r="J247" s="13"/>
      <c r="K247" s="13"/>
      <c r="L247" s="187"/>
      <c r="M247" s="193"/>
      <c r="N247" s="194"/>
      <c r="O247" s="194"/>
      <c r="P247" s="194"/>
      <c r="Q247" s="194"/>
      <c r="R247" s="194"/>
      <c r="S247" s="194"/>
      <c r="T247" s="19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89" t="s">
        <v>197</v>
      </c>
      <c r="AU247" s="189" t="s">
        <v>86</v>
      </c>
      <c r="AV247" s="13" t="s">
        <v>86</v>
      </c>
      <c r="AW247" s="13" t="s">
        <v>32</v>
      </c>
      <c r="AX247" s="13" t="s">
        <v>76</v>
      </c>
      <c r="AY247" s="189" t="s">
        <v>145</v>
      </c>
    </row>
    <row r="248" s="13" customFormat="1">
      <c r="A248" s="13"/>
      <c r="B248" s="187"/>
      <c r="C248" s="13"/>
      <c r="D248" s="188" t="s">
        <v>197</v>
      </c>
      <c r="E248" s="189" t="s">
        <v>1</v>
      </c>
      <c r="F248" s="190" t="s">
        <v>1221</v>
      </c>
      <c r="G248" s="13"/>
      <c r="H248" s="191">
        <v>-1.1240000000000001</v>
      </c>
      <c r="I248" s="192"/>
      <c r="J248" s="13"/>
      <c r="K248" s="13"/>
      <c r="L248" s="187"/>
      <c r="M248" s="193"/>
      <c r="N248" s="194"/>
      <c r="O248" s="194"/>
      <c r="P248" s="194"/>
      <c r="Q248" s="194"/>
      <c r="R248" s="194"/>
      <c r="S248" s="194"/>
      <c r="T248" s="19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9" t="s">
        <v>197</v>
      </c>
      <c r="AU248" s="189" t="s">
        <v>86</v>
      </c>
      <c r="AV248" s="13" t="s">
        <v>86</v>
      </c>
      <c r="AW248" s="13" t="s">
        <v>32</v>
      </c>
      <c r="AX248" s="13" t="s">
        <v>76</v>
      </c>
      <c r="AY248" s="189" t="s">
        <v>145</v>
      </c>
    </row>
    <row r="249" s="13" customFormat="1">
      <c r="A249" s="13"/>
      <c r="B249" s="187"/>
      <c r="C249" s="13"/>
      <c r="D249" s="188" t="s">
        <v>197</v>
      </c>
      <c r="E249" s="189" t="s">
        <v>1</v>
      </c>
      <c r="F249" s="190" t="s">
        <v>649</v>
      </c>
      <c r="G249" s="13"/>
      <c r="H249" s="191">
        <v>-0.93600000000000005</v>
      </c>
      <c r="I249" s="192"/>
      <c r="J249" s="13"/>
      <c r="K249" s="13"/>
      <c r="L249" s="187"/>
      <c r="M249" s="193"/>
      <c r="N249" s="194"/>
      <c r="O249" s="194"/>
      <c r="P249" s="194"/>
      <c r="Q249" s="194"/>
      <c r="R249" s="194"/>
      <c r="S249" s="194"/>
      <c r="T249" s="19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9" t="s">
        <v>197</v>
      </c>
      <c r="AU249" s="189" t="s">
        <v>86</v>
      </c>
      <c r="AV249" s="13" t="s">
        <v>86</v>
      </c>
      <c r="AW249" s="13" t="s">
        <v>32</v>
      </c>
      <c r="AX249" s="13" t="s">
        <v>76</v>
      </c>
      <c r="AY249" s="189" t="s">
        <v>145</v>
      </c>
    </row>
    <row r="250" s="13" customFormat="1">
      <c r="A250" s="13"/>
      <c r="B250" s="187"/>
      <c r="C250" s="13"/>
      <c r="D250" s="188" t="s">
        <v>197</v>
      </c>
      <c r="E250" s="189" t="s">
        <v>1</v>
      </c>
      <c r="F250" s="190" t="s">
        <v>1222</v>
      </c>
      <c r="G250" s="13"/>
      <c r="H250" s="191">
        <v>-0.54000000000000004</v>
      </c>
      <c r="I250" s="192"/>
      <c r="J250" s="13"/>
      <c r="K250" s="13"/>
      <c r="L250" s="187"/>
      <c r="M250" s="193"/>
      <c r="N250" s="194"/>
      <c r="O250" s="194"/>
      <c r="P250" s="194"/>
      <c r="Q250" s="194"/>
      <c r="R250" s="194"/>
      <c r="S250" s="194"/>
      <c r="T250" s="19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89" t="s">
        <v>197</v>
      </c>
      <c r="AU250" s="189" t="s">
        <v>86</v>
      </c>
      <c r="AV250" s="13" t="s">
        <v>86</v>
      </c>
      <c r="AW250" s="13" t="s">
        <v>32</v>
      </c>
      <c r="AX250" s="13" t="s">
        <v>76</v>
      </c>
      <c r="AY250" s="189" t="s">
        <v>145</v>
      </c>
    </row>
    <row r="251" s="13" customFormat="1">
      <c r="A251" s="13"/>
      <c r="B251" s="187"/>
      <c r="C251" s="13"/>
      <c r="D251" s="188" t="s">
        <v>197</v>
      </c>
      <c r="E251" s="189" t="s">
        <v>1</v>
      </c>
      <c r="F251" s="190" t="s">
        <v>1223</v>
      </c>
      <c r="G251" s="13"/>
      <c r="H251" s="191">
        <v>-0.749</v>
      </c>
      <c r="I251" s="192"/>
      <c r="J251" s="13"/>
      <c r="K251" s="13"/>
      <c r="L251" s="187"/>
      <c r="M251" s="193"/>
      <c r="N251" s="194"/>
      <c r="O251" s="194"/>
      <c r="P251" s="194"/>
      <c r="Q251" s="194"/>
      <c r="R251" s="194"/>
      <c r="S251" s="194"/>
      <c r="T251" s="19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9" t="s">
        <v>197</v>
      </c>
      <c r="AU251" s="189" t="s">
        <v>86</v>
      </c>
      <c r="AV251" s="13" t="s">
        <v>86</v>
      </c>
      <c r="AW251" s="13" t="s">
        <v>32</v>
      </c>
      <c r="AX251" s="13" t="s">
        <v>76</v>
      </c>
      <c r="AY251" s="189" t="s">
        <v>145</v>
      </c>
    </row>
    <row r="252" s="13" customFormat="1">
      <c r="A252" s="13"/>
      <c r="B252" s="187"/>
      <c r="C252" s="13"/>
      <c r="D252" s="188" t="s">
        <v>197</v>
      </c>
      <c r="E252" s="189" t="s">
        <v>1</v>
      </c>
      <c r="F252" s="190" t="s">
        <v>1224</v>
      </c>
      <c r="G252" s="13"/>
      <c r="H252" s="191">
        <v>73.019999999999996</v>
      </c>
      <c r="I252" s="192"/>
      <c r="J252" s="13"/>
      <c r="K252" s="13"/>
      <c r="L252" s="187"/>
      <c r="M252" s="193"/>
      <c r="N252" s="194"/>
      <c r="O252" s="194"/>
      <c r="P252" s="194"/>
      <c r="Q252" s="194"/>
      <c r="R252" s="194"/>
      <c r="S252" s="194"/>
      <c r="T252" s="19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9" t="s">
        <v>197</v>
      </c>
      <c r="AU252" s="189" t="s">
        <v>86</v>
      </c>
      <c r="AV252" s="13" t="s">
        <v>86</v>
      </c>
      <c r="AW252" s="13" t="s">
        <v>32</v>
      </c>
      <c r="AX252" s="13" t="s">
        <v>76</v>
      </c>
      <c r="AY252" s="189" t="s">
        <v>145</v>
      </c>
    </row>
    <row r="253" s="13" customFormat="1">
      <c r="A253" s="13"/>
      <c r="B253" s="187"/>
      <c r="C253" s="13"/>
      <c r="D253" s="188" t="s">
        <v>197</v>
      </c>
      <c r="E253" s="189" t="s">
        <v>1</v>
      </c>
      <c r="F253" s="190" t="s">
        <v>1225</v>
      </c>
      <c r="G253" s="13"/>
      <c r="H253" s="191">
        <v>-4.1520000000000001</v>
      </c>
      <c r="I253" s="192"/>
      <c r="J253" s="13"/>
      <c r="K253" s="13"/>
      <c r="L253" s="187"/>
      <c r="M253" s="193"/>
      <c r="N253" s="194"/>
      <c r="O253" s="194"/>
      <c r="P253" s="194"/>
      <c r="Q253" s="194"/>
      <c r="R253" s="194"/>
      <c r="S253" s="194"/>
      <c r="T253" s="19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9" t="s">
        <v>197</v>
      </c>
      <c r="AU253" s="189" t="s">
        <v>86</v>
      </c>
      <c r="AV253" s="13" t="s">
        <v>86</v>
      </c>
      <c r="AW253" s="13" t="s">
        <v>32</v>
      </c>
      <c r="AX253" s="13" t="s">
        <v>76</v>
      </c>
      <c r="AY253" s="189" t="s">
        <v>145</v>
      </c>
    </row>
    <row r="254" s="13" customFormat="1">
      <c r="A254" s="13"/>
      <c r="B254" s="187"/>
      <c r="C254" s="13"/>
      <c r="D254" s="188" t="s">
        <v>197</v>
      </c>
      <c r="E254" s="189" t="s">
        <v>1</v>
      </c>
      <c r="F254" s="190" t="s">
        <v>1226</v>
      </c>
      <c r="G254" s="13"/>
      <c r="H254" s="191">
        <v>-4.3869999999999996</v>
      </c>
      <c r="I254" s="192"/>
      <c r="J254" s="13"/>
      <c r="K254" s="13"/>
      <c r="L254" s="187"/>
      <c r="M254" s="193"/>
      <c r="N254" s="194"/>
      <c r="O254" s="194"/>
      <c r="P254" s="194"/>
      <c r="Q254" s="194"/>
      <c r="R254" s="194"/>
      <c r="S254" s="194"/>
      <c r="T254" s="19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9" t="s">
        <v>197</v>
      </c>
      <c r="AU254" s="189" t="s">
        <v>86</v>
      </c>
      <c r="AV254" s="13" t="s">
        <v>86</v>
      </c>
      <c r="AW254" s="13" t="s">
        <v>32</v>
      </c>
      <c r="AX254" s="13" t="s">
        <v>76</v>
      </c>
      <c r="AY254" s="189" t="s">
        <v>145</v>
      </c>
    </row>
    <row r="255" s="13" customFormat="1">
      <c r="A255" s="13"/>
      <c r="B255" s="187"/>
      <c r="C255" s="13"/>
      <c r="D255" s="188" t="s">
        <v>197</v>
      </c>
      <c r="E255" s="189" t="s">
        <v>1</v>
      </c>
      <c r="F255" s="190" t="s">
        <v>1227</v>
      </c>
      <c r="G255" s="13"/>
      <c r="H255" s="191">
        <v>73.019999999999996</v>
      </c>
      <c r="I255" s="192"/>
      <c r="J255" s="13"/>
      <c r="K255" s="13"/>
      <c r="L255" s="187"/>
      <c r="M255" s="193"/>
      <c r="N255" s="194"/>
      <c r="O255" s="194"/>
      <c r="P255" s="194"/>
      <c r="Q255" s="194"/>
      <c r="R255" s="194"/>
      <c r="S255" s="194"/>
      <c r="T255" s="19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9" t="s">
        <v>197</v>
      </c>
      <c r="AU255" s="189" t="s">
        <v>86</v>
      </c>
      <c r="AV255" s="13" t="s">
        <v>86</v>
      </c>
      <c r="AW255" s="13" t="s">
        <v>32</v>
      </c>
      <c r="AX255" s="13" t="s">
        <v>76</v>
      </c>
      <c r="AY255" s="189" t="s">
        <v>145</v>
      </c>
    </row>
    <row r="256" s="13" customFormat="1">
      <c r="A256" s="13"/>
      <c r="B256" s="187"/>
      <c r="C256" s="13"/>
      <c r="D256" s="188" t="s">
        <v>197</v>
      </c>
      <c r="E256" s="189" t="s">
        <v>1</v>
      </c>
      <c r="F256" s="190" t="s">
        <v>1225</v>
      </c>
      <c r="G256" s="13"/>
      <c r="H256" s="191">
        <v>-4.1520000000000001</v>
      </c>
      <c r="I256" s="192"/>
      <c r="J256" s="13"/>
      <c r="K256" s="13"/>
      <c r="L256" s="187"/>
      <c r="M256" s="193"/>
      <c r="N256" s="194"/>
      <c r="O256" s="194"/>
      <c r="P256" s="194"/>
      <c r="Q256" s="194"/>
      <c r="R256" s="194"/>
      <c r="S256" s="194"/>
      <c r="T256" s="19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89" t="s">
        <v>197</v>
      </c>
      <c r="AU256" s="189" t="s">
        <v>86</v>
      </c>
      <c r="AV256" s="13" t="s">
        <v>86</v>
      </c>
      <c r="AW256" s="13" t="s">
        <v>32</v>
      </c>
      <c r="AX256" s="13" t="s">
        <v>76</v>
      </c>
      <c r="AY256" s="189" t="s">
        <v>145</v>
      </c>
    </row>
    <row r="257" s="13" customFormat="1">
      <c r="A257" s="13"/>
      <c r="B257" s="187"/>
      <c r="C257" s="13"/>
      <c r="D257" s="188" t="s">
        <v>197</v>
      </c>
      <c r="E257" s="189" t="s">
        <v>1</v>
      </c>
      <c r="F257" s="190" t="s">
        <v>1226</v>
      </c>
      <c r="G257" s="13"/>
      <c r="H257" s="191">
        <v>-4.3869999999999996</v>
      </c>
      <c r="I257" s="192"/>
      <c r="J257" s="13"/>
      <c r="K257" s="13"/>
      <c r="L257" s="187"/>
      <c r="M257" s="193"/>
      <c r="N257" s="194"/>
      <c r="O257" s="194"/>
      <c r="P257" s="194"/>
      <c r="Q257" s="194"/>
      <c r="R257" s="194"/>
      <c r="S257" s="194"/>
      <c r="T257" s="19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9" t="s">
        <v>197</v>
      </c>
      <c r="AU257" s="189" t="s">
        <v>86</v>
      </c>
      <c r="AV257" s="13" t="s">
        <v>86</v>
      </c>
      <c r="AW257" s="13" t="s">
        <v>32</v>
      </c>
      <c r="AX257" s="13" t="s">
        <v>76</v>
      </c>
      <c r="AY257" s="189" t="s">
        <v>145</v>
      </c>
    </row>
    <row r="258" s="13" customFormat="1">
      <c r="A258" s="13"/>
      <c r="B258" s="187"/>
      <c r="C258" s="13"/>
      <c r="D258" s="188" t="s">
        <v>197</v>
      </c>
      <c r="E258" s="189" t="s">
        <v>1</v>
      </c>
      <c r="F258" s="190" t="s">
        <v>1240</v>
      </c>
      <c r="G258" s="13"/>
      <c r="H258" s="191">
        <v>6.0720000000000001</v>
      </c>
      <c r="I258" s="192"/>
      <c r="J258" s="13"/>
      <c r="K258" s="13"/>
      <c r="L258" s="187"/>
      <c r="M258" s="193"/>
      <c r="N258" s="194"/>
      <c r="O258" s="194"/>
      <c r="P258" s="194"/>
      <c r="Q258" s="194"/>
      <c r="R258" s="194"/>
      <c r="S258" s="194"/>
      <c r="T258" s="19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9" t="s">
        <v>197</v>
      </c>
      <c r="AU258" s="189" t="s">
        <v>86</v>
      </c>
      <c r="AV258" s="13" t="s">
        <v>86</v>
      </c>
      <c r="AW258" s="13" t="s">
        <v>32</v>
      </c>
      <c r="AX258" s="13" t="s">
        <v>76</v>
      </c>
      <c r="AY258" s="189" t="s">
        <v>145</v>
      </c>
    </row>
    <row r="259" s="13" customFormat="1">
      <c r="A259" s="13"/>
      <c r="B259" s="187"/>
      <c r="C259" s="13"/>
      <c r="D259" s="188" t="s">
        <v>197</v>
      </c>
      <c r="E259" s="189" t="s">
        <v>1</v>
      </c>
      <c r="F259" s="190" t="s">
        <v>1228</v>
      </c>
      <c r="G259" s="13"/>
      <c r="H259" s="191">
        <v>115.476</v>
      </c>
      <c r="I259" s="192"/>
      <c r="J259" s="13"/>
      <c r="K259" s="13"/>
      <c r="L259" s="187"/>
      <c r="M259" s="193"/>
      <c r="N259" s="194"/>
      <c r="O259" s="194"/>
      <c r="P259" s="194"/>
      <c r="Q259" s="194"/>
      <c r="R259" s="194"/>
      <c r="S259" s="194"/>
      <c r="T259" s="19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9" t="s">
        <v>197</v>
      </c>
      <c r="AU259" s="189" t="s">
        <v>86</v>
      </c>
      <c r="AV259" s="13" t="s">
        <v>86</v>
      </c>
      <c r="AW259" s="13" t="s">
        <v>32</v>
      </c>
      <c r="AX259" s="13" t="s">
        <v>76</v>
      </c>
      <c r="AY259" s="189" t="s">
        <v>145</v>
      </c>
    </row>
    <row r="260" s="13" customFormat="1">
      <c r="A260" s="13"/>
      <c r="B260" s="187"/>
      <c r="C260" s="13"/>
      <c r="D260" s="188" t="s">
        <v>197</v>
      </c>
      <c r="E260" s="189" t="s">
        <v>1</v>
      </c>
      <c r="F260" s="190" t="s">
        <v>429</v>
      </c>
      <c r="G260" s="13"/>
      <c r="H260" s="191">
        <v>-8.3030000000000008</v>
      </c>
      <c r="I260" s="192"/>
      <c r="J260" s="13"/>
      <c r="K260" s="13"/>
      <c r="L260" s="187"/>
      <c r="M260" s="193"/>
      <c r="N260" s="194"/>
      <c r="O260" s="194"/>
      <c r="P260" s="194"/>
      <c r="Q260" s="194"/>
      <c r="R260" s="194"/>
      <c r="S260" s="194"/>
      <c r="T260" s="19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9" t="s">
        <v>197</v>
      </c>
      <c r="AU260" s="189" t="s">
        <v>86</v>
      </c>
      <c r="AV260" s="13" t="s">
        <v>86</v>
      </c>
      <c r="AW260" s="13" t="s">
        <v>32</v>
      </c>
      <c r="AX260" s="13" t="s">
        <v>76</v>
      </c>
      <c r="AY260" s="189" t="s">
        <v>145</v>
      </c>
    </row>
    <row r="261" s="13" customFormat="1">
      <c r="A261" s="13"/>
      <c r="B261" s="187"/>
      <c r="C261" s="13"/>
      <c r="D261" s="188" t="s">
        <v>197</v>
      </c>
      <c r="E261" s="189" t="s">
        <v>1</v>
      </c>
      <c r="F261" s="190" t="s">
        <v>1229</v>
      </c>
      <c r="G261" s="13"/>
      <c r="H261" s="191">
        <v>-5.3959999999999999</v>
      </c>
      <c r="I261" s="192"/>
      <c r="J261" s="13"/>
      <c r="K261" s="13"/>
      <c r="L261" s="187"/>
      <c r="M261" s="193"/>
      <c r="N261" s="194"/>
      <c r="O261" s="194"/>
      <c r="P261" s="194"/>
      <c r="Q261" s="194"/>
      <c r="R261" s="194"/>
      <c r="S261" s="194"/>
      <c r="T261" s="19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9" t="s">
        <v>197</v>
      </c>
      <c r="AU261" s="189" t="s">
        <v>86</v>
      </c>
      <c r="AV261" s="13" t="s">
        <v>86</v>
      </c>
      <c r="AW261" s="13" t="s">
        <v>32</v>
      </c>
      <c r="AX261" s="13" t="s">
        <v>76</v>
      </c>
      <c r="AY261" s="189" t="s">
        <v>145</v>
      </c>
    </row>
    <row r="262" s="13" customFormat="1">
      <c r="A262" s="13"/>
      <c r="B262" s="187"/>
      <c r="C262" s="13"/>
      <c r="D262" s="188" t="s">
        <v>197</v>
      </c>
      <c r="E262" s="189" t="s">
        <v>1</v>
      </c>
      <c r="F262" s="190" t="s">
        <v>1230</v>
      </c>
      <c r="G262" s="13"/>
      <c r="H262" s="191">
        <v>-10.968</v>
      </c>
      <c r="I262" s="192"/>
      <c r="J262" s="13"/>
      <c r="K262" s="13"/>
      <c r="L262" s="187"/>
      <c r="M262" s="193"/>
      <c r="N262" s="194"/>
      <c r="O262" s="194"/>
      <c r="P262" s="194"/>
      <c r="Q262" s="194"/>
      <c r="R262" s="194"/>
      <c r="S262" s="194"/>
      <c r="T262" s="19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9" t="s">
        <v>197</v>
      </c>
      <c r="AU262" s="189" t="s">
        <v>86</v>
      </c>
      <c r="AV262" s="13" t="s">
        <v>86</v>
      </c>
      <c r="AW262" s="13" t="s">
        <v>32</v>
      </c>
      <c r="AX262" s="13" t="s">
        <v>76</v>
      </c>
      <c r="AY262" s="189" t="s">
        <v>145</v>
      </c>
    </row>
    <row r="263" s="13" customFormat="1">
      <c r="A263" s="13"/>
      <c r="B263" s="187"/>
      <c r="C263" s="13"/>
      <c r="D263" s="188" t="s">
        <v>197</v>
      </c>
      <c r="E263" s="189" t="s">
        <v>1</v>
      </c>
      <c r="F263" s="190" t="s">
        <v>1241</v>
      </c>
      <c r="G263" s="13"/>
      <c r="H263" s="191">
        <v>15.51</v>
      </c>
      <c r="I263" s="192"/>
      <c r="J263" s="13"/>
      <c r="K263" s="13"/>
      <c r="L263" s="187"/>
      <c r="M263" s="193"/>
      <c r="N263" s="194"/>
      <c r="O263" s="194"/>
      <c r="P263" s="194"/>
      <c r="Q263" s="194"/>
      <c r="R263" s="194"/>
      <c r="S263" s="194"/>
      <c r="T263" s="19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9" t="s">
        <v>197</v>
      </c>
      <c r="AU263" s="189" t="s">
        <v>86</v>
      </c>
      <c r="AV263" s="13" t="s">
        <v>86</v>
      </c>
      <c r="AW263" s="13" t="s">
        <v>32</v>
      </c>
      <c r="AX263" s="13" t="s">
        <v>76</v>
      </c>
      <c r="AY263" s="189" t="s">
        <v>145</v>
      </c>
    </row>
    <row r="264" s="2" customFormat="1" ht="16.5" customHeight="1">
      <c r="A264" s="35"/>
      <c r="B264" s="166"/>
      <c r="C264" s="167" t="s">
        <v>8</v>
      </c>
      <c r="D264" s="167" t="s">
        <v>146</v>
      </c>
      <c r="E264" s="168" t="s">
        <v>1242</v>
      </c>
      <c r="F264" s="169" t="s">
        <v>1243</v>
      </c>
      <c r="G264" s="170" t="s">
        <v>189</v>
      </c>
      <c r="H264" s="171">
        <v>241.35300000000001</v>
      </c>
      <c r="I264" s="172"/>
      <c r="J264" s="173">
        <f>ROUND(I264*H264,2)</f>
        <v>0</v>
      </c>
      <c r="K264" s="169" t="s">
        <v>1</v>
      </c>
      <c r="L264" s="36"/>
      <c r="M264" s="174" t="s">
        <v>1</v>
      </c>
      <c r="N264" s="175" t="s">
        <v>41</v>
      </c>
      <c r="O264" s="74"/>
      <c r="P264" s="176">
        <f>O264*H264</f>
        <v>0</v>
      </c>
      <c r="Q264" s="176">
        <v>0</v>
      </c>
      <c r="R264" s="176">
        <f>Q264*H264</f>
        <v>0</v>
      </c>
      <c r="S264" s="176">
        <v>0</v>
      </c>
      <c r="T264" s="17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78" t="s">
        <v>144</v>
      </c>
      <c r="AT264" s="178" t="s">
        <v>146</v>
      </c>
      <c r="AU264" s="178" t="s">
        <v>86</v>
      </c>
      <c r="AY264" s="16" t="s">
        <v>145</v>
      </c>
      <c r="BE264" s="179">
        <f>IF(N264="základní",J264,0)</f>
        <v>0</v>
      </c>
      <c r="BF264" s="179">
        <f>IF(N264="snížená",J264,0)</f>
        <v>0</v>
      </c>
      <c r="BG264" s="179">
        <f>IF(N264="zákl. přenesená",J264,0)</f>
        <v>0</v>
      </c>
      <c r="BH264" s="179">
        <f>IF(N264="sníž. přenesená",J264,0)</f>
        <v>0</v>
      </c>
      <c r="BI264" s="179">
        <f>IF(N264="nulová",J264,0)</f>
        <v>0</v>
      </c>
      <c r="BJ264" s="16" t="s">
        <v>84</v>
      </c>
      <c r="BK264" s="179">
        <f>ROUND(I264*H264,2)</f>
        <v>0</v>
      </c>
      <c r="BL264" s="16" t="s">
        <v>144</v>
      </c>
      <c r="BM264" s="178" t="s">
        <v>1244</v>
      </c>
    </row>
    <row r="265" s="13" customFormat="1">
      <c r="A265" s="13"/>
      <c r="B265" s="187"/>
      <c r="C265" s="13"/>
      <c r="D265" s="188" t="s">
        <v>197</v>
      </c>
      <c r="E265" s="189" t="s">
        <v>1</v>
      </c>
      <c r="F265" s="190" t="s">
        <v>1224</v>
      </c>
      <c r="G265" s="13"/>
      <c r="H265" s="191">
        <v>73.019999999999996</v>
      </c>
      <c r="I265" s="192"/>
      <c r="J265" s="13"/>
      <c r="K265" s="13"/>
      <c r="L265" s="187"/>
      <c r="M265" s="193"/>
      <c r="N265" s="194"/>
      <c r="O265" s="194"/>
      <c r="P265" s="194"/>
      <c r="Q265" s="194"/>
      <c r="R265" s="194"/>
      <c r="S265" s="194"/>
      <c r="T265" s="19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89" t="s">
        <v>197</v>
      </c>
      <c r="AU265" s="189" t="s">
        <v>86</v>
      </c>
      <c r="AV265" s="13" t="s">
        <v>86</v>
      </c>
      <c r="AW265" s="13" t="s">
        <v>32</v>
      </c>
      <c r="AX265" s="13" t="s">
        <v>76</v>
      </c>
      <c r="AY265" s="189" t="s">
        <v>145</v>
      </c>
    </row>
    <row r="266" s="13" customFormat="1">
      <c r="A266" s="13"/>
      <c r="B266" s="187"/>
      <c r="C266" s="13"/>
      <c r="D266" s="188" t="s">
        <v>197</v>
      </c>
      <c r="E266" s="189" t="s">
        <v>1</v>
      </c>
      <c r="F266" s="190" t="s">
        <v>1225</v>
      </c>
      <c r="G266" s="13"/>
      <c r="H266" s="191">
        <v>-4.1520000000000001</v>
      </c>
      <c r="I266" s="192"/>
      <c r="J266" s="13"/>
      <c r="K266" s="13"/>
      <c r="L266" s="187"/>
      <c r="M266" s="193"/>
      <c r="N266" s="194"/>
      <c r="O266" s="194"/>
      <c r="P266" s="194"/>
      <c r="Q266" s="194"/>
      <c r="R266" s="194"/>
      <c r="S266" s="194"/>
      <c r="T266" s="19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9" t="s">
        <v>197</v>
      </c>
      <c r="AU266" s="189" t="s">
        <v>86</v>
      </c>
      <c r="AV266" s="13" t="s">
        <v>86</v>
      </c>
      <c r="AW266" s="13" t="s">
        <v>32</v>
      </c>
      <c r="AX266" s="13" t="s">
        <v>76</v>
      </c>
      <c r="AY266" s="189" t="s">
        <v>145</v>
      </c>
    </row>
    <row r="267" s="13" customFormat="1">
      <c r="A267" s="13"/>
      <c r="B267" s="187"/>
      <c r="C267" s="13"/>
      <c r="D267" s="188" t="s">
        <v>197</v>
      </c>
      <c r="E267" s="189" t="s">
        <v>1</v>
      </c>
      <c r="F267" s="190" t="s">
        <v>1226</v>
      </c>
      <c r="G267" s="13"/>
      <c r="H267" s="191">
        <v>-4.3869999999999996</v>
      </c>
      <c r="I267" s="192"/>
      <c r="J267" s="13"/>
      <c r="K267" s="13"/>
      <c r="L267" s="187"/>
      <c r="M267" s="193"/>
      <c r="N267" s="194"/>
      <c r="O267" s="194"/>
      <c r="P267" s="194"/>
      <c r="Q267" s="194"/>
      <c r="R267" s="194"/>
      <c r="S267" s="194"/>
      <c r="T267" s="19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9" t="s">
        <v>197</v>
      </c>
      <c r="AU267" s="189" t="s">
        <v>86</v>
      </c>
      <c r="AV267" s="13" t="s">
        <v>86</v>
      </c>
      <c r="AW267" s="13" t="s">
        <v>32</v>
      </c>
      <c r="AX267" s="13" t="s">
        <v>76</v>
      </c>
      <c r="AY267" s="189" t="s">
        <v>145</v>
      </c>
    </row>
    <row r="268" s="13" customFormat="1">
      <c r="A268" s="13"/>
      <c r="B268" s="187"/>
      <c r="C268" s="13"/>
      <c r="D268" s="188" t="s">
        <v>197</v>
      </c>
      <c r="E268" s="189" t="s">
        <v>1</v>
      </c>
      <c r="F268" s="190" t="s">
        <v>1227</v>
      </c>
      <c r="G268" s="13"/>
      <c r="H268" s="191">
        <v>73.019999999999996</v>
      </c>
      <c r="I268" s="192"/>
      <c r="J268" s="13"/>
      <c r="K268" s="13"/>
      <c r="L268" s="187"/>
      <c r="M268" s="193"/>
      <c r="N268" s="194"/>
      <c r="O268" s="194"/>
      <c r="P268" s="194"/>
      <c r="Q268" s="194"/>
      <c r="R268" s="194"/>
      <c r="S268" s="194"/>
      <c r="T268" s="19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9" t="s">
        <v>197</v>
      </c>
      <c r="AU268" s="189" t="s">
        <v>86</v>
      </c>
      <c r="AV268" s="13" t="s">
        <v>86</v>
      </c>
      <c r="AW268" s="13" t="s">
        <v>32</v>
      </c>
      <c r="AX268" s="13" t="s">
        <v>76</v>
      </c>
      <c r="AY268" s="189" t="s">
        <v>145</v>
      </c>
    </row>
    <row r="269" s="13" customFormat="1">
      <c r="A269" s="13"/>
      <c r="B269" s="187"/>
      <c r="C269" s="13"/>
      <c r="D269" s="188" t="s">
        <v>197</v>
      </c>
      <c r="E269" s="189" t="s">
        <v>1</v>
      </c>
      <c r="F269" s="190" t="s">
        <v>1225</v>
      </c>
      <c r="G269" s="13"/>
      <c r="H269" s="191">
        <v>-4.1520000000000001</v>
      </c>
      <c r="I269" s="192"/>
      <c r="J269" s="13"/>
      <c r="K269" s="13"/>
      <c r="L269" s="187"/>
      <c r="M269" s="193"/>
      <c r="N269" s="194"/>
      <c r="O269" s="194"/>
      <c r="P269" s="194"/>
      <c r="Q269" s="194"/>
      <c r="R269" s="194"/>
      <c r="S269" s="194"/>
      <c r="T269" s="19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9" t="s">
        <v>197</v>
      </c>
      <c r="AU269" s="189" t="s">
        <v>86</v>
      </c>
      <c r="AV269" s="13" t="s">
        <v>86</v>
      </c>
      <c r="AW269" s="13" t="s">
        <v>32</v>
      </c>
      <c r="AX269" s="13" t="s">
        <v>76</v>
      </c>
      <c r="AY269" s="189" t="s">
        <v>145</v>
      </c>
    </row>
    <row r="270" s="13" customFormat="1">
      <c r="A270" s="13"/>
      <c r="B270" s="187"/>
      <c r="C270" s="13"/>
      <c r="D270" s="188" t="s">
        <v>197</v>
      </c>
      <c r="E270" s="189" t="s">
        <v>1</v>
      </c>
      <c r="F270" s="190" t="s">
        <v>1226</v>
      </c>
      <c r="G270" s="13"/>
      <c r="H270" s="191">
        <v>-4.3869999999999996</v>
      </c>
      <c r="I270" s="192"/>
      <c r="J270" s="13"/>
      <c r="K270" s="13"/>
      <c r="L270" s="187"/>
      <c r="M270" s="193"/>
      <c r="N270" s="194"/>
      <c r="O270" s="194"/>
      <c r="P270" s="194"/>
      <c r="Q270" s="194"/>
      <c r="R270" s="194"/>
      <c r="S270" s="194"/>
      <c r="T270" s="19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9" t="s">
        <v>197</v>
      </c>
      <c r="AU270" s="189" t="s">
        <v>86</v>
      </c>
      <c r="AV270" s="13" t="s">
        <v>86</v>
      </c>
      <c r="AW270" s="13" t="s">
        <v>32</v>
      </c>
      <c r="AX270" s="13" t="s">
        <v>76</v>
      </c>
      <c r="AY270" s="189" t="s">
        <v>145</v>
      </c>
    </row>
    <row r="271" s="13" customFormat="1">
      <c r="A271" s="13"/>
      <c r="B271" s="187"/>
      <c r="C271" s="13"/>
      <c r="D271" s="188" t="s">
        <v>197</v>
      </c>
      <c r="E271" s="189" t="s">
        <v>1</v>
      </c>
      <c r="F271" s="190" t="s">
        <v>1240</v>
      </c>
      <c r="G271" s="13"/>
      <c r="H271" s="191">
        <v>6.0720000000000001</v>
      </c>
      <c r="I271" s="192"/>
      <c r="J271" s="13"/>
      <c r="K271" s="13"/>
      <c r="L271" s="187"/>
      <c r="M271" s="193"/>
      <c r="N271" s="194"/>
      <c r="O271" s="194"/>
      <c r="P271" s="194"/>
      <c r="Q271" s="194"/>
      <c r="R271" s="194"/>
      <c r="S271" s="194"/>
      <c r="T271" s="19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9" t="s">
        <v>197</v>
      </c>
      <c r="AU271" s="189" t="s">
        <v>86</v>
      </c>
      <c r="AV271" s="13" t="s">
        <v>86</v>
      </c>
      <c r="AW271" s="13" t="s">
        <v>32</v>
      </c>
      <c r="AX271" s="13" t="s">
        <v>76</v>
      </c>
      <c r="AY271" s="189" t="s">
        <v>145</v>
      </c>
    </row>
    <row r="272" s="13" customFormat="1">
      <c r="A272" s="13"/>
      <c r="B272" s="187"/>
      <c r="C272" s="13"/>
      <c r="D272" s="188" t="s">
        <v>197</v>
      </c>
      <c r="E272" s="189" t="s">
        <v>1</v>
      </c>
      <c r="F272" s="190" t="s">
        <v>1228</v>
      </c>
      <c r="G272" s="13"/>
      <c r="H272" s="191">
        <v>115.476</v>
      </c>
      <c r="I272" s="192"/>
      <c r="J272" s="13"/>
      <c r="K272" s="13"/>
      <c r="L272" s="187"/>
      <c r="M272" s="193"/>
      <c r="N272" s="194"/>
      <c r="O272" s="194"/>
      <c r="P272" s="194"/>
      <c r="Q272" s="194"/>
      <c r="R272" s="194"/>
      <c r="S272" s="194"/>
      <c r="T272" s="19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9" t="s">
        <v>197</v>
      </c>
      <c r="AU272" s="189" t="s">
        <v>86</v>
      </c>
      <c r="AV272" s="13" t="s">
        <v>86</v>
      </c>
      <c r="AW272" s="13" t="s">
        <v>32</v>
      </c>
      <c r="AX272" s="13" t="s">
        <v>76</v>
      </c>
      <c r="AY272" s="189" t="s">
        <v>145</v>
      </c>
    </row>
    <row r="273" s="13" customFormat="1">
      <c r="A273" s="13"/>
      <c r="B273" s="187"/>
      <c r="C273" s="13"/>
      <c r="D273" s="188" t="s">
        <v>197</v>
      </c>
      <c r="E273" s="189" t="s">
        <v>1</v>
      </c>
      <c r="F273" s="190" t="s">
        <v>429</v>
      </c>
      <c r="G273" s="13"/>
      <c r="H273" s="191">
        <v>-8.3030000000000008</v>
      </c>
      <c r="I273" s="192"/>
      <c r="J273" s="13"/>
      <c r="K273" s="13"/>
      <c r="L273" s="187"/>
      <c r="M273" s="193"/>
      <c r="N273" s="194"/>
      <c r="O273" s="194"/>
      <c r="P273" s="194"/>
      <c r="Q273" s="194"/>
      <c r="R273" s="194"/>
      <c r="S273" s="194"/>
      <c r="T273" s="19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9" t="s">
        <v>197</v>
      </c>
      <c r="AU273" s="189" t="s">
        <v>86</v>
      </c>
      <c r="AV273" s="13" t="s">
        <v>86</v>
      </c>
      <c r="AW273" s="13" t="s">
        <v>32</v>
      </c>
      <c r="AX273" s="13" t="s">
        <v>76</v>
      </c>
      <c r="AY273" s="189" t="s">
        <v>145</v>
      </c>
    </row>
    <row r="274" s="13" customFormat="1">
      <c r="A274" s="13"/>
      <c r="B274" s="187"/>
      <c r="C274" s="13"/>
      <c r="D274" s="188" t="s">
        <v>197</v>
      </c>
      <c r="E274" s="189" t="s">
        <v>1</v>
      </c>
      <c r="F274" s="190" t="s">
        <v>1229</v>
      </c>
      <c r="G274" s="13"/>
      <c r="H274" s="191">
        <v>-5.3959999999999999</v>
      </c>
      <c r="I274" s="192"/>
      <c r="J274" s="13"/>
      <c r="K274" s="13"/>
      <c r="L274" s="187"/>
      <c r="M274" s="193"/>
      <c r="N274" s="194"/>
      <c r="O274" s="194"/>
      <c r="P274" s="194"/>
      <c r="Q274" s="194"/>
      <c r="R274" s="194"/>
      <c r="S274" s="194"/>
      <c r="T274" s="19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9" t="s">
        <v>197</v>
      </c>
      <c r="AU274" s="189" t="s">
        <v>86</v>
      </c>
      <c r="AV274" s="13" t="s">
        <v>86</v>
      </c>
      <c r="AW274" s="13" t="s">
        <v>32</v>
      </c>
      <c r="AX274" s="13" t="s">
        <v>76</v>
      </c>
      <c r="AY274" s="189" t="s">
        <v>145</v>
      </c>
    </row>
    <row r="275" s="13" customFormat="1">
      <c r="A275" s="13"/>
      <c r="B275" s="187"/>
      <c r="C275" s="13"/>
      <c r="D275" s="188" t="s">
        <v>197</v>
      </c>
      <c r="E275" s="189" t="s">
        <v>1</v>
      </c>
      <c r="F275" s="190" t="s">
        <v>1230</v>
      </c>
      <c r="G275" s="13"/>
      <c r="H275" s="191">
        <v>-10.968</v>
      </c>
      <c r="I275" s="192"/>
      <c r="J275" s="13"/>
      <c r="K275" s="13"/>
      <c r="L275" s="187"/>
      <c r="M275" s="193"/>
      <c r="N275" s="194"/>
      <c r="O275" s="194"/>
      <c r="P275" s="194"/>
      <c r="Q275" s="194"/>
      <c r="R275" s="194"/>
      <c r="S275" s="194"/>
      <c r="T275" s="19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9" t="s">
        <v>197</v>
      </c>
      <c r="AU275" s="189" t="s">
        <v>86</v>
      </c>
      <c r="AV275" s="13" t="s">
        <v>86</v>
      </c>
      <c r="AW275" s="13" t="s">
        <v>32</v>
      </c>
      <c r="AX275" s="13" t="s">
        <v>76</v>
      </c>
      <c r="AY275" s="189" t="s">
        <v>145</v>
      </c>
    </row>
    <row r="276" s="13" customFormat="1">
      <c r="A276" s="13"/>
      <c r="B276" s="187"/>
      <c r="C276" s="13"/>
      <c r="D276" s="188" t="s">
        <v>197</v>
      </c>
      <c r="E276" s="189" t="s">
        <v>1</v>
      </c>
      <c r="F276" s="190" t="s">
        <v>1241</v>
      </c>
      <c r="G276" s="13"/>
      <c r="H276" s="191">
        <v>15.51</v>
      </c>
      <c r="I276" s="192"/>
      <c r="J276" s="13"/>
      <c r="K276" s="13"/>
      <c r="L276" s="187"/>
      <c r="M276" s="193"/>
      <c r="N276" s="194"/>
      <c r="O276" s="194"/>
      <c r="P276" s="194"/>
      <c r="Q276" s="194"/>
      <c r="R276" s="194"/>
      <c r="S276" s="194"/>
      <c r="T276" s="19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9" t="s">
        <v>197</v>
      </c>
      <c r="AU276" s="189" t="s">
        <v>86</v>
      </c>
      <c r="AV276" s="13" t="s">
        <v>86</v>
      </c>
      <c r="AW276" s="13" t="s">
        <v>32</v>
      </c>
      <c r="AX276" s="13" t="s">
        <v>76</v>
      </c>
      <c r="AY276" s="189" t="s">
        <v>145</v>
      </c>
    </row>
    <row r="277" s="2" customFormat="1" ht="24.15" customHeight="1">
      <c r="A277" s="35"/>
      <c r="B277" s="166"/>
      <c r="C277" s="167" t="s">
        <v>262</v>
      </c>
      <c r="D277" s="167" t="s">
        <v>146</v>
      </c>
      <c r="E277" s="168" t="s">
        <v>1245</v>
      </c>
      <c r="F277" s="169" t="s">
        <v>1246</v>
      </c>
      <c r="G277" s="170" t="s">
        <v>189</v>
      </c>
      <c r="H277" s="171">
        <v>70.111999999999995</v>
      </c>
      <c r="I277" s="172"/>
      <c r="J277" s="173">
        <f>ROUND(I277*H277,2)</f>
        <v>0</v>
      </c>
      <c r="K277" s="169" t="s">
        <v>166</v>
      </c>
      <c r="L277" s="36"/>
      <c r="M277" s="174" t="s">
        <v>1</v>
      </c>
      <c r="N277" s="175" t="s">
        <v>41</v>
      </c>
      <c r="O277" s="74"/>
      <c r="P277" s="176">
        <f>O277*H277</f>
        <v>0</v>
      </c>
      <c r="Q277" s="176">
        <v>0</v>
      </c>
      <c r="R277" s="176">
        <f>Q277*H277</f>
        <v>0</v>
      </c>
      <c r="S277" s="176">
        <v>0</v>
      </c>
      <c r="T277" s="17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78" t="s">
        <v>144</v>
      </c>
      <c r="AT277" s="178" t="s">
        <v>146</v>
      </c>
      <c r="AU277" s="178" t="s">
        <v>86</v>
      </c>
      <c r="AY277" s="16" t="s">
        <v>145</v>
      </c>
      <c r="BE277" s="179">
        <f>IF(N277="základní",J277,0)</f>
        <v>0</v>
      </c>
      <c r="BF277" s="179">
        <f>IF(N277="snížená",J277,0)</f>
        <v>0</v>
      </c>
      <c r="BG277" s="179">
        <f>IF(N277="zákl. přenesená",J277,0)</f>
        <v>0</v>
      </c>
      <c r="BH277" s="179">
        <f>IF(N277="sníž. přenesená",J277,0)</f>
        <v>0</v>
      </c>
      <c r="BI277" s="179">
        <f>IF(N277="nulová",J277,0)</f>
        <v>0</v>
      </c>
      <c r="BJ277" s="16" t="s">
        <v>84</v>
      </c>
      <c r="BK277" s="179">
        <f>ROUND(I277*H277,2)</f>
        <v>0</v>
      </c>
      <c r="BL277" s="16" t="s">
        <v>144</v>
      </c>
      <c r="BM277" s="178" t="s">
        <v>1247</v>
      </c>
    </row>
    <row r="278" s="13" customFormat="1">
      <c r="A278" s="13"/>
      <c r="B278" s="187"/>
      <c r="C278" s="13"/>
      <c r="D278" s="188" t="s">
        <v>197</v>
      </c>
      <c r="E278" s="189" t="s">
        <v>1</v>
      </c>
      <c r="F278" s="190" t="s">
        <v>209</v>
      </c>
      <c r="G278" s="13"/>
      <c r="H278" s="191">
        <v>1.8720000000000001</v>
      </c>
      <c r="I278" s="192"/>
      <c r="J278" s="13"/>
      <c r="K278" s="13"/>
      <c r="L278" s="187"/>
      <c r="M278" s="193"/>
      <c r="N278" s="194"/>
      <c r="O278" s="194"/>
      <c r="P278" s="194"/>
      <c r="Q278" s="194"/>
      <c r="R278" s="194"/>
      <c r="S278" s="194"/>
      <c r="T278" s="19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9" t="s">
        <v>197</v>
      </c>
      <c r="AU278" s="189" t="s">
        <v>86</v>
      </c>
      <c r="AV278" s="13" t="s">
        <v>86</v>
      </c>
      <c r="AW278" s="13" t="s">
        <v>32</v>
      </c>
      <c r="AX278" s="13" t="s">
        <v>76</v>
      </c>
      <c r="AY278" s="189" t="s">
        <v>145</v>
      </c>
    </row>
    <row r="279" s="13" customFormat="1">
      <c r="A279" s="13"/>
      <c r="B279" s="187"/>
      <c r="C279" s="13"/>
      <c r="D279" s="188" t="s">
        <v>197</v>
      </c>
      <c r="E279" s="189" t="s">
        <v>1</v>
      </c>
      <c r="F279" s="190" t="s">
        <v>212</v>
      </c>
      <c r="G279" s="13"/>
      <c r="H279" s="191">
        <v>1.2</v>
      </c>
      <c r="I279" s="192"/>
      <c r="J279" s="13"/>
      <c r="K279" s="13"/>
      <c r="L279" s="187"/>
      <c r="M279" s="193"/>
      <c r="N279" s="194"/>
      <c r="O279" s="194"/>
      <c r="P279" s="194"/>
      <c r="Q279" s="194"/>
      <c r="R279" s="194"/>
      <c r="S279" s="194"/>
      <c r="T279" s="19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9" t="s">
        <v>197</v>
      </c>
      <c r="AU279" s="189" t="s">
        <v>86</v>
      </c>
      <c r="AV279" s="13" t="s">
        <v>86</v>
      </c>
      <c r="AW279" s="13" t="s">
        <v>32</v>
      </c>
      <c r="AX279" s="13" t="s">
        <v>76</v>
      </c>
      <c r="AY279" s="189" t="s">
        <v>145</v>
      </c>
    </row>
    <row r="280" s="13" customFormat="1">
      <c r="A280" s="13"/>
      <c r="B280" s="187"/>
      <c r="C280" s="13"/>
      <c r="D280" s="188" t="s">
        <v>197</v>
      </c>
      <c r="E280" s="189" t="s">
        <v>1</v>
      </c>
      <c r="F280" s="190" t="s">
        <v>1248</v>
      </c>
      <c r="G280" s="13"/>
      <c r="H280" s="191">
        <v>2.194</v>
      </c>
      <c r="I280" s="192"/>
      <c r="J280" s="13"/>
      <c r="K280" s="13"/>
      <c r="L280" s="187"/>
      <c r="M280" s="193"/>
      <c r="N280" s="194"/>
      <c r="O280" s="194"/>
      <c r="P280" s="194"/>
      <c r="Q280" s="194"/>
      <c r="R280" s="194"/>
      <c r="S280" s="194"/>
      <c r="T280" s="19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9" t="s">
        <v>197</v>
      </c>
      <c r="AU280" s="189" t="s">
        <v>86</v>
      </c>
      <c r="AV280" s="13" t="s">
        <v>86</v>
      </c>
      <c r="AW280" s="13" t="s">
        <v>32</v>
      </c>
      <c r="AX280" s="13" t="s">
        <v>76</v>
      </c>
      <c r="AY280" s="189" t="s">
        <v>145</v>
      </c>
    </row>
    <row r="281" s="13" customFormat="1">
      <c r="A281" s="13"/>
      <c r="B281" s="187"/>
      <c r="C281" s="13"/>
      <c r="D281" s="188" t="s">
        <v>197</v>
      </c>
      <c r="E281" s="189" t="s">
        <v>1</v>
      </c>
      <c r="F281" s="190" t="s">
        <v>1249</v>
      </c>
      <c r="G281" s="13"/>
      <c r="H281" s="191">
        <v>1.845</v>
      </c>
      <c r="I281" s="192"/>
      <c r="J281" s="13"/>
      <c r="K281" s="13"/>
      <c r="L281" s="187"/>
      <c r="M281" s="193"/>
      <c r="N281" s="194"/>
      <c r="O281" s="194"/>
      <c r="P281" s="194"/>
      <c r="Q281" s="194"/>
      <c r="R281" s="194"/>
      <c r="S281" s="194"/>
      <c r="T281" s="19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9" t="s">
        <v>197</v>
      </c>
      <c r="AU281" s="189" t="s">
        <v>86</v>
      </c>
      <c r="AV281" s="13" t="s">
        <v>86</v>
      </c>
      <c r="AW281" s="13" t="s">
        <v>32</v>
      </c>
      <c r="AX281" s="13" t="s">
        <v>76</v>
      </c>
      <c r="AY281" s="189" t="s">
        <v>145</v>
      </c>
    </row>
    <row r="282" s="13" customFormat="1">
      <c r="A282" s="13"/>
      <c r="B282" s="187"/>
      <c r="C282" s="13"/>
      <c r="D282" s="188" t="s">
        <v>197</v>
      </c>
      <c r="E282" s="189" t="s">
        <v>1</v>
      </c>
      <c r="F282" s="190" t="s">
        <v>211</v>
      </c>
      <c r="G282" s="13"/>
      <c r="H282" s="191">
        <v>1.1499999999999999</v>
      </c>
      <c r="I282" s="192"/>
      <c r="J282" s="13"/>
      <c r="K282" s="13"/>
      <c r="L282" s="187"/>
      <c r="M282" s="193"/>
      <c r="N282" s="194"/>
      <c r="O282" s="194"/>
      <c r="P282" s="194"/>
      <c r="Q282" s="194"/>
      <c r="R282" s="194"/>
      <c r="S282" s="194"/>
      <c r="T282" s="19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9" t="s">
        <v>197</v>
      </c>
      <c r="AU282" s="189" t="s">
        <v>86</v>
      </c>
      <c r="AV282" s="13" t="s">
        <v>86</v>
      </c>
      <c r="AW282" s="13" t="s">
        <v>32</v>
      </c>
      <c r="AX282" s="13" t="s">
        <v>76</v>
      </c>
      <c r="AY282" s="189" t="s">
        <v>145</v>
      </c>
    </row>
    <row r="283" s="13" customFormat="1">
      <c r="A283" s="13"/>
      <c r="B283" s="187"/>
      <c r="C283" s="13"/>
      <c r="D283" s="188" t="s">
        <v>197</v>
      </c>
      <c r="E283" s="189" t="s">
        <v>1</v>
      </c>
      <c r="F283" s="190" t="s">
        <v>1250</v>
      </c>
      <c r="G283" s="13"/>
      <c r="H283" s="191">
        <v>1.2689999999999999</v>
      </c>
      <c r="I283" s="192"/>
      <c r="J283" s="13"/>
      <c r="K283" s="13"/>
      <c r="L283" s="187"/>
      <c r="M283" s="193"/>
      <c r="N283" s="194"/>
      <c r="O283" s="194"/>
      <c r="P283" s="194"/>
      <c r="Q283" s="194"/>
      <c r="R283" s="194"/>
      <c r="S283" s="194"/>
      <c r="T283" s="19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9" t="s">
        <v>197</v>
      </c>
      <c r="AU283" s="189" t="s">
        <v>86</v>
      </c>
      <c r="AV283" s="13" t="s">
        <v>86</v>
      </c>
      <c r="AW283" s="13" t="s">
        <v>32</v>
      </c>
      <c r="AX283" s="13" t="s">
        <v>76</v>
      </c>
      <c r="AY283" s="189" t="s">
        <v>145</v>
      </c>
    </row>
    <row r="284" s="13" customFormat="1">
      <c r="A284" s="13"/>
      <c r="B284" s="187"/>
      <c r="C284" s="13"/>
      <c r="D284" s="188" t="s">
        <v>197</v>
      </c>
      <c r="E284" s="189" t="s">
        <v>1</v>
      </c>
      <c r="F284" s="190" t="s">
        <v>1251</v>
      </c>
      <c r="G284" s="13"/>
      <c r="H284" s="191">
        <v>6.2270000000000003</v>
      </c>
      <c r="I284" s="192"/>
      <c r="J284" s="13"/>
      <c r="K284" s="13"/>
      <c r="L284" s="187"/>
      <c r="M284" s="193"/>
      <c r="N284" s="194"/>
      <c r="O284" s="194"/>
      <c r="P284" s="194"/>
      <c r="Q284" s="194"/>
      <c r="R284" s="194"/>
      <c r="S284" s="194"/>
      <c r="T284" s="19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89" t="s">
        <v>197</v>
      </c>
      <c r="AU284" s="189" t="s">
        <v>86</v>
      </c>
      <c r="AV284" s="13" t="s">
        <v>86</v>
      </c>
      <c r="AW284" s="13" t="s">
        <v>32</v>
      </c>
      <c r="AX284" s="13" t="s">
        <v>76</v>
      </c>
      <c r="AY284" s="189" t="s">
        <v>145</v>
      </c>
    </row>
    <row r="285" s="13" customFormat="1">
      <c r="A285" s="13"/>
      <c r="B285" s="187"/>
      <c r="C285" s="13"/>
      <c r="D285" s="188" t="s">
        <v>197</v>
      </c>
      <c r="E285" s="189" t="s">
        <v>1</v>
      </c>
      <c r="F285" s="190" t="s">
        <v>1252</v>
      </c>
      <c r="G285" s="13"/>
      <c r="H285" s="191">
        <v>2.2000000000000002</v>
      </c>
      <c r="I285" s="192"/>
      <c r="J285" s="13"/>
      <c r="K285" s="13"/>
      <c r="L285" s="187"/>
      <c r="M285" s="193"/>
      <c r="N285" s="194"/>
      <c r="O285" s="194"/>
      <c r="P285" s="194"/>
      <c r="Q285" s="194"/>
      <c r="R285" s="194"/>
      <c r="S285" s="194"/>
      <c r="T285" s="19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9" t="s">
        <v>197</v>
      </c>
      <c r="AU285" s="189" t="s">
        <v>86</v>
      </c>
      <c r="AV285" s="13" t="s">
        <v>86</v>
      </c>
      <c r="AW285" s="13" t="s">
        <v>32</v>
      </c>
      <c r="AX285" s="13" t="s">
        <v>76</v>
      </c>
      <c r="AY285" s="189" t="s">
        <v>145</v>
      </c>
    </row>
    <row r="286" s="13" customFormat="1">
      <c r="A286" s="13"/>
      <c r="B286" s="187"/>
      <c r="C286" s="13"/>
      <c r="D286" s="188" t="s">
        <v>197</v>
      </c>
      <c r="E286" s="189" t="s">
        <v>1</v>
      </c>
      <c r="F286" s="190" t="s">
        <v>661</v>
      </c>
      <c r="G286" s="13"/>
      <c r="H286" s="191">
        <v>0.47999999999999998</v>
      </c>
      <c r="I286" s="192"/>
      <c r="J286" s="13"/>
      <c r="K286" s="13"/>
      <c r="L286" s="187"/>
      <c r="M286" s="193"/>
      <c r="N286" s="194"/>
      <c r="O286" s="194"/>
      <c r="P286" s="194"/>
      <c r="Q286" s="194"/>
      <c r="R286" s="194"/>
      <c r="S286" s="194"/>
      <c r="T286" s="19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9" t="s">
        <v>197</v>
      </c>
      <c r="AU286" s="189" t="s">
        <v>86</v>
      </c>
      <c r="AV286" s="13" t="s">
        <v>86</v>
      </c>
      <c r="AW286" s="13" t="s">
        <v>32</v>
      </c>
      <c r="AX286" s="13" t="s">
        <v>76</v>
      </c>
      <c r="AY286" s="189" t="s">
        <v>145</v>
      </c>
    </row>
    <row r="287" s="13" customFormat="1">
      <c r="A287" s="13"/>
      <c r="B287" s="187"/>
      <c r="C287" s="13"/>
      <c r="D287" s="188" t="s">
        <v>197</v>
      </c>
      <c r="E287" s="189" t="s">
        <v>1</v>
      </c>
      <c r="F287" s="190" t="s">
        <v>1253</v>
      </c>
      <c r="G287" s="13"/>
      <c r="H287" s="191">
        <v>6.5810000000000004</v>
      </c>
      <c r="I287" s="192"/>
      <c r="J287" s="13"/>
      <c r="K287" s="13"/>
      <c r="L287" s="187"/>
      <c r="M287" s="193"/>
      <c r="N287" s="194"/>
      <c r="O287" s="194"/>
      <c r="P287" s="194"/>
      <c r="Q287" s="194"/>
      <c r="R287" s="194"/>
      <c r="S287" s="194"/>
      <c r="T287" s="19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9" t="s">
        <v>197</v>
      </c>
      <c r="AU287" s="189" t="s">
        <v>86</v>
      </c>
      <c r="AV287" s="13" t="s">
        <v>86</v>
      </c>
      <c r="AW287" s="13" t="s">
        <v>32</v>
      </c>
      <c r="AX287" s="13" t="s">
        <v>76</v>
      </c>
      <c r="AY287" s="189" t="s">
        <v>145</v>
      </c>
    </row>
    <row r="288" s="13" customFormat="1">
      <c r="A288" s="13"/>
      <c r="B288" s="187"/>
      <c r="C288" s="13"/>
      <c r="D288" s="188" t="s">
        <v>197</v>
      </c>
      <c r="E288" s="189" t="s">
        <v>1</v>
      </c>
      <c r="F288" s="190" t="s">
        <v>1254</v>
      </c>
      <c r="G288" s="13"/>
      <c r="H288" s="191">
        <v>1.1240000000000001</v>
      </c>
      <c r="I288" s="192"/>
      <c r="J288" s="13"/>
      <c r="K288" s="13"/>
      <c r="L288" s="187"/>
      <c r="M288" s="193"/>
      <c r="N288" s="194"/>
      <c r="O288" s="194"/>
      <c r="P288" s="194"/>
      <c r="Q288" s="194"/>
      <c r="R288" s="194"/>
      <c r="S288" s="194"/>
      <c r="T288" s="19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89" t="s">
        <v>197</v>
      </c>
      <c r="AU288" s="189" t="s">
        <v>86</v>
      </c>
      <c r="AV288" s="13" t="s">
        <v>86</v>
      </c>
      <c r="AW288" s="13" t="s">
        <v>32</v>
      </c>
      <c r="AX288" s="13" t="s">
        <v>76</v>
      </c>
      <c r="AY288" s="189" t="s">
        <v>145</v>
      </c>
    </row>
    <row r="289" s="13" customFormat="1">
      <c r="A289" s="13"/>
      <c r="B289" s="187"/>
      <c r="C289" s="13"/>
      <c r="D289" s="188" t="s">
        <v>197</v>
      </c>
      <c r="E289" s="189" t="s">
        <v>1</v>
      </c>
      <c r="F289" s="190" t="s">
        <v>660</v>
      </c>
      <c r="G289" s="13"/>
      <c r="H289" s="191">
        <v>0.93600000000000005</v>
      </c>
      <c r="I289" s="192"/>
      <c r="J289" s="13"/>
      <c r="K289" s="13"/>
      <c r="L289" s="187"/>
      <c r="M289" s="193"/>
      <c r="N289" s="194"/>
      <c r="O289" s="194"/>
      <c r="P289" s="194"/>
      <c r="Q289" s="194"/>
      <c r="R289" s="194"/>
      <c r="S289" s="194"/>
      <c r="T289" s="19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9" t="s">
        <v>197</v>
      </c>
      <c r="AU289" s="189" t="s">
        <v>86</v>
      </c>
      <c r="AV289" s="13" t="s">
        <v>86</v>
      </c>
      <c r="AW289" s="13" t="s">
        <v>32</v>
      </c>
      <c r="AX289" s="13" t="s">
        <v>76</v>
      </c>
      <c r="AY289" s="189" t="s">
        <v>145</v>
      </c>
    </row>
    <row r="290" s="13" customFormat="1">
      <c r="A290" s="13"/>
      <c r="B290" s="187"/>
      <c r="C290" s="13"/>
      <c r="D290" s="188" t="s">
        <v>197</v>
      </c>
      <c r="E290" s="189" t="s">
        <v>1</v>
      </c>
      <c r="F290" s="190" t="s">
        <v>1255</v>
      </c>
      <c r="G290" s="13"/>
      <c r="H290" s="191">
        <v>0.54000000000000004</v>
      </c>
      <c r="I290" s="192"/>
      <c r="J290" s="13"/>
      <c r="K290" s="13"/>
      <c r="L290" s="187"/>
      <c r="M290" s="193"/>
      <c r="N290" s="194"/>
      <c r="O290" s="194"/>
      <c r="P290" s="194"/>
      <c r="Q290" s="194"/>
      <c r="R290" s="194"/>
      <c r="S290" s="194"/>
      <c r="T290" s="19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9" t="s">
        <v>197</v>
      </c>
      <c r="AU290" s="189" t="s">
        <v>86</v>
      </c>
      <c r="AV290" s="13" t="s">
        <v>86</v>
      </c>
      <c r="AW290" s="13" t="s">
        <v>32</v>
      </c>
      <c r="AX290" s="13" t="s">
        <v>76</v>
      </c>
      <c r="AY290" s="189" t="s">
        <v>145</v>
      </c>
    </row>
    <row r="291" s="13" customFormat="1">
      <c r="A291" s="13"/>
      <c r="B291" s="187"/>
      <c r="C291" s="13"/>
      <c r="D291" s="188" t="s">
        <v>197</v>
      </c>
      <c r="E291" s="189" t="s">
        <v>1</v>
      </c>
      <c r="F291" s="190" t="s">
        <v>1256</v>
      </c>
      <c r="G291" s="13"/>
      <c r="H291" s="191">
        <v>0.749</v>
      </c>
      <c r="I291" s="192"/>
      <c r="J291" s="13"/>
      <c r="K291" s="13"/>
      <c r="L291" s="187"/>
      <c r="M291" s="193"/>
      <c r="N291" s="194"/>
      <c r="O291" s="194"/>
      <c r="P291" s="194"/>
      <c r="Q291" s="194"/>
      <c r="R291" s="194"/>
      <c r="S291" s="194"/>
      <c r="T291" s="19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9" t="s">
        <v>197</v>
      </c>
      <c r="AU291" s="189" t="s">
        <v>86</v>
      </c>
      <c r="AV291" s="13" t="s">
        <v>86</v>
      </c>
      <c r="AW291" s="13" t="s">
        <v>32</v>
      </c>
      <c r="AX291" s="13" t="s">
        <v>76</v>
      </c>
      <c r="AY291" s="189" t="s">
        <v>145</v>
      </c>
    </row>
    <row r="292" s="13" customFormat="1">
      <c r="A292" s="13"/>
      <c r="B292" s="187"/>
      <c r="C292" s="13"/>
      <c r="D292" s="188" t="s">
        <v>197</v>
      </c>
      <c r="E292" s="189" t="s">
        <v>1</v>
      </c>
      <c r="F292" s="190" t="s">
        <v>1257</v>
      </c>
      <c r="G292" s="13"/>
      <c r="H292" s="191">
        <v>4.1520000000000001</v>
      </c>
      <c r="I292" s="192"/>
      <c r="J292" s="13"/>
      <c r="K292" s="13"/>
      <c r="L292" s="187"/>
      <c r="M292" s="193"/>
      <c r="N292" s="194"/>
      <c r="O292" s="194"/>
      <c r="P292" s="194"/>
      <c r="Q292" s="194"/>
      <c r="R292" s="194"/>
      <c r="S292" s="194"/>
      <c r="T292" s="19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9" t="s">
        <v>197</v>
      </c>
      <c r="AU292" s="189" t="s">
        <v>86</v>
      </c>
      <c r="AV292" s="13" t="s">
        <v>86</v>
      </c>
      <c r="AW292" s="13" t="s">
        <v>32</v>
      </c>
      <c r="AX292" s="13" t="s">
        <v>76</v>
      </c>
      <c r="AY292" s="189" t="s">
        <v>145</v>
      </c>
    </row>
    <row r="293" s="13" customFormat="1">
      <c r="A293" s="13"/>
      <c r="B293" s="187"/>
      <c r="C293" s="13"/>
      <c r="D293" s="188" t="s">
        <v>197</v>
      </c>
      <c r="E293" s="189" t="s">
        <v>1</v>
      </c>
      <c r="F293" s="190" t="s">
        <v>1258</v>
      </c>
      <c r="G293" s="13"/>
      <c r="H293" s="191">
        <v>4.3869999999999996</v>
      </c>
      <c r="I293" s="192"/>
      <c r="J293" s="13"/>
      <c r="K293" s="13"/>
      <c r="L293" s="187"/>
      <c r="M293" s="193"/>
      <c r="N293" s="194"/>
      <c r="O293" s="194"/>
      <c r="P293" s="194"/>
      <c r="Q293" s="194"/>
      <c r="R293" s="194"/>
      <c r="S293" s="194"/>
      <c r="T293" s="19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9" t="s">
        <v>197</v>
      </c>
      <c r="AU293" s="189" t="s">
        <v>86</v>
      </c>
      <c r="AV293" s="13" t="s">
        <v>86</v>
      </c>
      <c r="AW293" s="13" t="s">
        <v>32</v>
      </c>
      <c r="AX293" s="13" t="s">
        <v>76</v>
      </c>
      <c r="AY293" s="189" t="s">
        <v>145</v>
      </c>
    </row>
    <row r="294" s="13" customFormat="1">
      <c r="A294" s="13"/>
      <c r="B294" s="187"/>
      <c r="C294" s="13"/>
      <c r="D294" s="188" t="s">
        <v>197</v>
      </c>
      <c r="E294" s="189" t="s">
        <v>1</v>
      </c>
      <c r="F294" s="190" t="s">
        <v>1257</v>
      </c>
      <c r="G294" s="13"/>
      <c r="H294" s="191">
        <v>4.1520000000000001</v>
      </c>
      <c r="I294" s="192"/>
      <c r="J294" s="13"/>
      <c r="K294" s="13"/>
      <c r="L294" s="187"/>
      <c r="M294" s="193"/>
      <c r="N294" s="194"/>
      <c r="O294" s="194"/>
      <c r="P294" s="194"/>
      <c r="Q294" s="194"/>
      <c r="R294" s="194"/>
      <c r="S294" s="194"/>
      <c r="T294" s="19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89" t="s">
        <v>197</v>
      </c>
      <c r="AU294" s="189" t="s">
        <v>86</v>
      </c>
      <c r="AV294" s="13" t="s">
        <v>86</v>
      </c>
      <c r="AW294" s="13" t="s">
        <v>32</v>
      </c>
      <c r="AX294" s="13" t="s">
        <v>76</v>
      </c>
      <c r="AY294" s="189" t="s">
        <v>145</v>
      </c>
    </row>
    <row r="295" s="13" customFormat="1">
      <c r="A295" s="13"/>
      <c r="B295" s="187"/>
      <c r="C295" s="13"/>
      <c r="D295" s="188" t="s">
        <v>197</v>
      </c>
      <c r="E295" s="189" t="s">
        <v>1</v>
      </c>
      <c r="F295" s="190" t="s">
        <v>1258</v>
      </c>
      <c r="G295" s="13"/>
      <c r="H295" s="191">
        <v>4.3869999999999996</v>
      </c>
      <c r="I295" s="192"/>
      <c r="J295" s="13"/>
      <c r="K295" s="13"/>
      <c r="L295" s="187"/>
      <c r="M295" s="193"/>
      <c r="N295" s="194"/>
      <c r="O295" s="194"/>
      <c r="P295" s="194"/>
      <c r="Q295" s="194"/>
      <c r="R295" s="194"/>
      <c r="S295" s="194"/>
      <c r="T295" s="19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9" t="s">
        <v>197</v>
      </c>
      <c r="AU295" s="189" t="s">
        <v>86</v>
      </c>
      <c r="AV295" s="13" t="s">
        <v>86</v>
      </c>
      <c r="AW295" s="13" t="s">
        <v>32</v>
      </c>
      <c r="AX295" s="13" t="s">
        <v>76</v>
      </c>
      <c r="AY295" s="189" t="s">
        <v>145</v>
      </c>
    </row>
    <row r="296" s="13" customFormat="1">
      <c r="A296" s="13"/>
      <c r="B296" s="187"/>
      <c r="C296" s="13"/>
      <c r="D296" s="188" t="s">
        <v>197</v>
      </c>
      <c r="E296" s="189" t="s">
        <v>1</v>
      </c>
      <c r="F296" s="190" t="s">
        <v>1259</v>
      </c>
      <c r="G296" s="13"/>
      <c r="H296" s="191">
        <v>8.3030000000000008</v>
      </c>
      <c r="I296" s="192"/>
      <c r="J296" s="13"/>
      <c r="K296" s="13"/>
      <c r="L296" s="187"/>
      <c r="M296" s="193"/>
      <c r="N296" s="194"/>
      <c r="O296" s="194"/>
      <c r="P296" s="194"/>
      <c r="Q296" s="194"/>
      <c r="R296" s="194"/>
      <c r="S296" s="194"/>
      <c r="T296" s="19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9" t="s">
        <v>197</v>
      </c>
      <c r="AU296" s="189" t="s">
        <v>86</v>
      </c>
      <c r="AV296" s="13" t="s">
        <v>86</v>
      </c>
      <c r="AW296" s="13" t="s">
        <v>32</v>
      </c>
      <c r="AX296" s="13" t="s">
        <v>76</v>
      </c>
      <c r="AY296" s="189" t="s">
        <v>145</v>
      </c>
    </row>
    <row r="297" s="13" customFormat="1">
      <c r="A297" s="13"/>
      <c r="B297" s="187"/>
      <c r="C297" s="13"/>
      <c r="D297" s="188" t="s">
        <v>197</v>
      </c>
      <c r="E297" s="189" t="s">
        <v>1</v>
      </c>
      <c r="F297" s="190" t="s">
        <v>1260</v>
      </c>
      <c r="G297" s="13"/>
      <c r="H297" s="191">
        <v>5.3959999999999999</v>
      </c>
      <c r="I297" s="192"/>
      <c r="J297" s="13"/>
      <c r="K297" s="13"/>
      <c r="L297" s="187"/>
      <c r="M297" s="193"/>
      <c r="N297" s="194"/>
      <c r="O297" s="194"/>
      <c r="P297" s="194"/>
      <c r="Q297" s="194"/>
      <c r="R297" s="194"/>
      <c r="S297" s="194"/>
      <c r="T297" s="19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9" t="s">
        <v>197</v>
      </c>
      <c r="AU297" s="189" t="s">
        <v>86</v>
      </c>
      <c r="AV297" s="13" t="s">
        <v>86</v>
      </c>
      <c r="AW297" s="13" t="s">
        <v>32</v>
      </c>
      <c r="AX297" s="13" t="s">
        <v>76</v>
      </c>
      <c r="AY297" s="189" t="s">
        <v>145</v>
      </c>
    </row>
    <row r="298" s="13" customFormat="1">
      <c r="A298" s="13"/>
      <c r="B298" s="187"/>
      <c r="C298" s="13"/>
      <c r="D298" s="188" t="s">
        <v>197</v>
      </c>
      <c r="E298" s="189" t="s">
        <v>1</v>
      </c>
      <c r="F298" s="190" t="s">
        <v>1261</v>
      </c>
      <c r="G298" s="13"/>
      <c r="H298" s="191">
        <v>10.968</v>
      </c>
      <c r="I298" s="192"/>
      <c r="J298" s="13"/>
      <c r="K298" s="13"/>
      <c r="L298" s="187"/>
      <c r="M298" s="193"/>
      <c r="N298" s="194"/>
      <c r="O298" s="194"/>
      <c r="P298" s="194"/>
      <c r="Q298" s="194"/>
      <c r="R298" s="194"/>
      <c r="S298" s="194"/>
      <c r="T298" s="19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9" t="s">
        <v>197</v>
      </c>
      <c r="AU298" s="189" t="s">
        <v>86</v>
      </c>
      <c r="AV298" s="13" t="s">
        <v>86</v>
      </c>
      <c r="AW298" s="13" t="s">
        <v>32</v>
      </c>
      <c r="AX298" s="13" t="s">
        <v>76</v>
      </c>
      <c r="AY298" s="189" t="s">
        <v>145</v>
      </c>
    </row>
    <row r="299" s="2" customFormat="1" ht="16.5" customHeight="1">
      <c r="A299" s="35"/>
      <c r="B299" s="166"/>
      <c r="C299" s="167" t="s">
        <v>266</v>
      </c>
      <c r="D299" s="167" t="s">
        <v>146</v>
      </c>
      <c r="E299" s="168" t="s">
        <v>1075</v>
      </c>
      <c r="F299" s="169" t="s">
        <v>1076</v>
      </c>
      <c r="G299" s="170" t="s">
        <v>189</v>
      </c>
      <c r="H299" s="171">
        <v>430.59399999999999</v>
      </c>
      <c r="I299" s="172"/>
      <c r="J299" s="173">
        <f>ROUND(I299*H299,2)</f>
        <v>0</v>
      </c>
      <c r="K299" s="169" t="s">
        <v>166</v>
      </c>
      <c r="L299" s="36"/>
      <c r="M299" s="174" t="s">
        <v>1</v>
      </c>
      <c r="N299" s="175" t="s">
        <v>41</v>
      </c>
      <c r="O299" s="74"/>
      <c r="P299" s="176">
        <f>O299*H299</f>
        <v>0</v>
      </c>
      <c r="Q299" s="176">
        <v>0</v>
      </c>
      <c r="R299" s="176">
        <f>Q299*H299</f>
        <v>0</v>
      </c>
      <c r="S299" s="176">
        <v>0</v>
      </c>
      <c r="T299" s="17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78" t="s">
        <v>144</v>
      </c>
      <c r="AT299" s="178" t="s">
        <v>146</v>
      </c>
      <c r="AU299" s="178" t="s">
        <v>86</v>
      </c>
      <c r="AY299" s="16" t="s">
        <v>145</v>
      </c>
      <c r="BE299" s="179">
        <f>IF(N299="základní",J299,0)</f>
        <v>0</v>
      </c>
      <c r="BF299" s="179">
        <f>IF(N299="snížená",J299,0)</f>
        <v>0</v>
      </c>
      <c r="BG299" s="179">
        <f>IF(N299="zákl. přenesená",J299,0)</f>
        <v>0</v>
      </c>
      <c r="BH299" s="179">
        <f>IF(N299="sníž. přenesená",J299,0)</f>
        <v>0</v>
      </c>
      <c r="BI299" s="179">
        <f>IF(N299="nulová",J299,0)</f>
        <v>0</v>
      </c>
      <c r="BJ299" s="16" t="s">
        <v>84</v>
      </c>
      <c r="BK299" s="179">
        <f>ROUND(I299*H299,2)</f>
        <v>0</v>
      </c>
      <c r="BL299" s="16" t="s">
        <v>144</v>
      </c>
      <c r="BM299" s="178" t="s">
        <v>1262</v>
      </c>
    </row>
    <row r="300" s="2" customFormat="1" ht="16.5" customHeight="1">
      <c r="A300" s="35"/>
      <c r="B300" s="166"/>
      <c r="C300" s="167" t="s">
        <v>272</v>
      </c>
      <c r="D300" s="167" t="s">
        <v>146</v>
      </c>
      <c r="E300" s="168" t="s">
        <v>1263</v>
      </c>
      <c r="F300" s="169" t="s">
        <v>1264</v>
      </c>
      <c r="G300" s="170" t="s">
        <v>332</v>
      </c>
      <c r="H300" s="171">
        <v>131.25999999999999</v>
      </c>
      <c r="I300" s="172"/>
      <c r="J300" s="173">
        <f>ROUND(I300*H300,2)</f>
        <v>0</v>
      </c>
      <c r="K300" s="169" t="s">
        <v>1</v>
      </c>
      <c r="L300" s="36"/>
      <c r="M300" s="174" t="s">
        <v>1</v>
      </c>
      <c r="N300" s="175" t="s">
        <v>41</v>
      </c>
      <c r="O300" s="74"/>
      <c r="P300" s="176">
        <f>O300*H300</f>
        <v>0</v>
      </c>
      <c r="Q300" s="176">
        <v>0</v>
      </c>
      <c r="R300" s="176">
        <f>Q300*H300</f>
        <v>0</v>
      </c>
      <c r="S300" s="176">
        <v>0</v>
      </c>
      <c r="T300" s="17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78" t="s">
        <v>144</v>
      </c>
      <c r="AT300" s="178" t="s">
        <v>146</v>
      </c>
      <c r="AU300" s="178" t="s">
        <v>86</v>
      </c>
      <c r="AY300" s="16" t="s">
        <v>145</v>
      </c>
      <c r="BE300" s="179">
        <f>IF(N300="základní",J300,0)</f>
        <v>0</v>
      </c>
      <c r="BF300" s="179">
        <f>IF(N300="snížená",J300,0)</f>
        <v>0</v>
      </c>
      <c r="BG300" s="179">
        <f>IF(N300="zákl. přenesená",J300,0)</f>
        <v>0</v>
      </c>
      <c r="BH300" s="179">
        <f>IF(N300="sníž. přenesená",J300,0)</f>
        <v>0</v>
      </c>
      <c r="BI300" s="179">
        <f>IF(N300="nulová",J300,0)</f>
        <v>0</v>
      </c>
      <c r="BJ300" s="16" t="s">
        <v>84</v>
      </c>
      <c r="BK300" s="179">
        <f>ROUND(I300*H300,2)</f>
        <v>0</v>
      </c>
      <c r="BL300" s="16" t="s">
        <v>144</v>
      </c>
      <c r="BM300" s="178" t="s">
        <v>1265</v>
      </c>
    </row>
    <row r="301" s="13" customFormat="1">
      <c r="A301" s="13"/>
      <c r="B301" s="187"/>
      <c r="C301" s="13"/>
      <c r="D301" s="188" t="s">
        <v>197</v>
      </c>
      <c r="E301" s="189" t="s">
        <v>1</v>
      </c>
      <c r="F301" s="190" t="s">
        <v>1266</v>
      </c>
      <c r="G301" s="13"/>
      <c r="H301" s="191">
        <v>131.25999999999999</v>
      </c>
      <c r="I301" s="192"/>
      <c r="J301" s="13"/>
      <c r="K301" s="13"/>
      <c r="L301" s="187"/>
      <c r="M301" s="193"/>
      <c r="N301" s="194"/>
      <c r="O301" s="194"/>
      <c r="P301" s="194"/>
      <c r="Q301" s="194"/>
      <c r="R301" s="194"/>
      <c r="S301" s="194"/>
      <c r="T301" s="19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9" t="s">
        <v>197</v>
      </c>
      <c r="AU301" s="189" t="s">
        <v>86</v>
      </c>
      <c r="AV301" s="13" t="s">
        <v>86</v>
      </c>
      <c r="AW301" s="13" t="s">
        <v>32</v>
      </c>
      <c r="AX301" s="13" t="s">
        <v>84</v>
      </c>
      <c r="AY301" s="189" t="s">
        <v>145</v>
      </c>
    </row>
    <row r="302" s="2" customFormat="1" ht="16.5" customHeight="1">
      <c r="A302" s="35"/>
      <c r="B302" s="166"/>
      <c r="C302" s="167" t="s">
        <v>276</v>
      </c>
      <c r="D302" s="167" t="s">
        <v>146</v>
      </c>
      <c r="E302" s="168" t="s">
        <v>1267</v>
      </c>
      <c r="F302" s="169" t="s">
        <v>1268</v>
      </c>
      <c r="G302" s="170" t="s">
        <v>332</v>
      </c>
      <c r="H302" s="171">
        <v>18.920000000000002</v>
      </c>
      <c r="I302" s="172"/>
      <c r="J302" s="173">
        <f>ROUND(I302*H302,2)</f>
        <v>0</v>
      </c>
      <c r="K302" s="169" t="s">
        <v>1</v>
      </c>
      <c r="L302" s="36"/>
      <c r="M302" s="174" t="s">
        <v>1</v>
      </c>
      <c r="N302" s="175" t="s">
        <v>41</v>
      </c>
      <c r="O302" s="74"/>
      <c r="P302" s="176">
        <f>O302*H302</f>
        <v>0</v>
      </c>
      <c r="Q302" s="176">
        <v>0</v>
      </c>
      <c r="R302" s="176">
        <f>Q302*H302</f>
        <v>0</v>
      </c>
      <c r="S302" s="176">
        <v>0</v>
      </c>
      <c r="T302" s="17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178" t="s">
        <v>144</v>
      </c>
      <c r="AT302" s="178" t="s">
        <v>146</v>
      </c>
      <c r="AU302" s="178" t="s">
        <v>86</v>
      </c>
      <c r="AY302" s="16" t="s">
        <v>145</v>
      </c>
      <c r="BE302" s="179">
        <f>IF(N302="základní",J302,0)</f>
        <v>0</v>
      </c>
      <c r="BF302" s="179">
        <f>IF(N302="snížená",J302,0)</f>
        <v>0</v>
      </c>
      <c r="BG302" s="179">
        <f>IF(N302="zákl. přenesená",J302,0)</f>
        <v>0</v>
      </c>
      <c r="BH302" s="179">
        <f>IF(N302="sníž. přenesená",J302,0)</f>
        <v>0</v>
      </c>
      <c r="BI302" s="179">
        <f>IF(N302="nulová",J302,0)</f>
        <v>0</v>
      </c>
      <c r="BJ302" s="16" t="s">
        <v>84</v>
      </c>
      <c r="BK302" s="179">
        <f>ROUND(I302*H302,2)</f>
        <v>0</v>
      </c>
      <c r="BL302" s="16" t="s">
        <v>144</v>
      </c>
      <c r="BM302" s="178" t="s">
        <v>1269</v>
      </c>
    </row>
    <row r="303" s="13" customFormat="1">
      <c r="A303" s="13"/>
      <c r="B303" s="187"/>
      <c r="C303" s="13"/>
      <c r="D303" s="188" t="s">
        <v>197</v>
      </c>
      <c r="E303" s="189" t="s">
        <v>1</v>
      </c>
      <c r="F303" s="190" t="s">
        <v>1270</v>
      </c>
      <c r="G303" s="13"/>
      <c r="H303" s="191">
        <v>18.920000000000002</v>
      </c>
      <c r="I303" s="192"/>
      <c r="J303" s="13"/>
      <c r="K303" s="13"/>
      <c r="L303" s="187"/>
      <c r="M303" s="193"/>
      <c r="N303" s="194"/>
      <c r="O303" s="194"/>
      <c r="P303" s="194"/>
      <c r="Q303" s="194"/>
      <c r="R303" s="194"/>
      <c r="S303" s="194"/>
      <c r="T303" s="19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9" t="s">
        <v>197</v>
      </c>
      <c r="AU303" s="189" t="s">
        <v>86</v>
      </c>
      <c r="AV303" s="13" t="s">
        <v>86</v>
      </c>
      <c r="AW303" s="13" t="s">
        <v>32</v>
      </c>
      <c r="AX303" s="13" t="s">
        <v>84</v>
      </c>
      <c r="AY303" s="189" t="s">
        <v>145</v>
      </c>
    </row>
    <row r="304" s="12" customFormat="1" ht="22.8" customHeight="1">
      <c r="A304" s="12"/>
      <c r="B304" s="155"/>
      <c r="C304" s="12"/>
      <c r="D304" s="156" t="s">
        <v>75</v>
      </c>
      <c r="E304" s="180" t="s">
        <v>213</v>
      </c>
      <c r="F304" s="180" t="s">
        <v>214</v>
      </c>
      <c r="G304" s="12"/>
      <c r="H304" s="12"/>
      <c r="I304" s="158"/>
      <c r="J304" s="181">
        <f>BK304</f>
        <v>0</v>
      </c>
      <c r="K304" s="12"/>
      <c r="L304" s="155"/>
      <c r="M304" s="160"/>
      <c r="N304" s="161"/>
      <c r="O304" s="161"/>
      <c r="P304" s="162">
        <f>SUM(P305:P351)</f>
        <v>0</v>
      </c>
      <c r="Q304" s="161"/>
      <c r="R304" s="162">
        <f>SUM(R305:R351)</f>
        <v>0</v>
      </c>
      <c r="S304" s="161"/>
      <c r="T304" s="163">
        <f>SUM(T305:T351)</f>
        <v>10.533716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56" t="s">
        <v>84</v>
      </c>
      <c r="AT304" s="164" t="s">
        <v>75</v>
      </c>
      <c r="AU304" s="164" t="s">
        <v>84</v>
      </c>
      <c r="AY304" s="156" t="s">
        <v>145</v>
      </c>
      <c r="BK304" s="165">
        <f>SUM(BK305:BK351)</f>
        <v>0</v>
      </c>
    </row>
    <row r="305" s="2" customFormat="1" ht="33" customHeight="1">
      <c r="A305" s="35"/>
      <c r="B305" s="166"/>
      <c r="C305" s="167" t="s">
        <v>90</v>
      </c>
      <c r="D305" s="167" t="s">
        <v>146</v>
      </c>
      <c r="E305" s="168" t="s">
        <v>1271</v>
      </c>
      <c r="F305" s="169" t="s">
        <v>1272</v>
      </c>
      <c r="G305" s="170" t="s">
        <v>189</v>
      </c>
      <c r="H305" s="171">
        <v>532.85799999999995</v>
      </c>
      <c r="I305" s="172"/>
      <c r="J305" s="173">
        <f>ROUND(I305*H305,2)</f>
        <v>0</v>
      </c>
      <c r="K305" s="169" t="s">
        <v>166</v>
      </c>
      <c r="L305" s="36"/>
      <c r="M305" s="174" t="s">
        <v>1</v>
      </c>
      <c r="N305" s="175" t="s">
        <v>41</v>
      </c>
      <c r="O305" s="74"/>
      <c r="P305" s="176">
        <f>O305*H305</f>
        <v>0</v>
      </c>
      <c r="Q305" s="176">
        <v>0</v>
      </c>
      <c r="R305" s="176">
        <f>Q305*H305</f>
        <v>0</v>
      </c>
      <c r="S305" s="176">
        <v>0</v>
      </c>
      <c r="T305" s="17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78" t="s">
        <v>144</v>
      </c>
      <c r="AT305" s="178" t="s">
        <v>146</v>
      </c>
      <c r="AU305" s="178" t="s">
        <v>86</v>
      </c>
      <c r="AY305" s="16" t="s">
        <v>145</v>
      </c>
      <c r="BE305" s="179">
        <f>IF(N305="základní",J305,0)</f>
        <v>0</v>
      </c>
      <c r="BF305" s="179">
        <f>IF(N305="snížená",J305,0)</f>
        <v>0</v>
      </c>
      <c r="BG305" s="179">
        <f>IF(N305="zákl. přenesená",J305,0)</f>
        <v>0</v>
      </c>
      <c r="BH305" s="179">
        <f>IF(N305="sníž. přenesená",J305,0)</f>
        <v>0</v>
      </c>
      <c r="BI305" s="179">
        <f>IF(N305="nulová",J305,0)</f>
        <v>0</v>
      </c>
      <c r="BJ305" s="16" t="s">
        <v>84</v>
      </c>
      <c r="BK305" s="179">
        <f>ROUND(I305*H305,2)</f>
        <v>0</v>
      </c>
      <c r="BL305" s="16" t="s">
        <v>144</v>
      </c>
      <c r="BM305" s="178" t="s">
        <v>1273</v>
      </c>
    </row>
    <row r="306" s="13" customFormat="1">
      <c r="A306" s="13"/>
      <c r="B306" s="187"/>
      <c r="C306" s="13"/>
      <c r="D306" s="188" t="s">
        <v>197</v>
      </c>
      <c r="E306" s="189" t="s">
        <v>1</v>
      </c>
      <c r="F306" s="190" t="s">
        <v>1274</v>
      </c>
      <c r="G306" s="13"/>
      <c r="H306" s="191">
        <v>185.5</v>
      </c>
      <c r="I306" s="192"/>
      <c r="J306" s="13"/>
      <c r="K306" s="13"/>
      <c r="L306" s="187"/>
      <c r="M306" s="193"/>
      <c r="N306" s="194"/>
      <c r="O306" s="194"/>
      <c r="P306" s="194"/>
      <c r="Q306" s="194"/>
      <c r="R306" s="194"/>
      <c r="S306" s="194"/>
      <c r="T306" s="19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89" t="s">
        <v>197</v>
      </c>
      <c r="AU306" s="189" t="s">
        <v>86</v>
      </c>
      <c r="AV306" s="13" t="s">
        <v>86</v>
      </c>
      <c r="AW306" s="13" t="s">
        <v>32</v>
      </c>
      <c r="AX306" s="13" t="s">
        <v>76</v>
      </c>
      <c r="AY306" s="189" t="s">
        <v>145</v>
      </c>
    </row>
    <row r="307" s="13" customFormat="1">
      <c r="A307" s="13"/>
      <c r="B307" s="187"/>
      <c r="C307" s="13"/>
      <c r="D307" s="188" t="s">
        <v>197</v>
      </c>
      <c r="E307" s="189" t="s">
        <v>1</v>
      </c>
      <c r="F307" s="190" t="s">
        <v>1275</v>
      </c>
      <c r="G307" s="13"/>
      <c r="H307" s="191">
        <v>153.03800000000001</v>
      </c>
      <c r="I307" s="192"/>
      <c r="J307" s="13"/>
      <c r="K307" s="13"/>
      <c r="L307" s="187"/>
      <c r="M307" s="193"/>
      <c r="N307" s="194"/>
      <c r="O307" s="194"/>
      <c r="P307" s="194"/>
      <c r="Q307" s="194"/>
      <c r="R307" s="194"/>
      <c r="S307" s="194"/>
      <c r="T307" s="19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9" t="s">
        <v>197</v>
      </c>
      <c r="AU307" s="189" t="s">
        <v>86</v>
      </c>
      <c r="AV307" s="13" t="s">
        <v>86</v>
      </c>
      <c r="AW307" s="13" t="s">
        <v>32</v>
      </c>
      <c r="AX307" s="13" t="s">
        <v>76</v>
      </c>
      <c r="AY307" s="189" t="s">
        <v>145</v>
      </c>
    </row>
    <row r="308" s="13" customFormat="1">
      <c r="A308" s="13"/>
      <c r="B308" s="187"/>
      <c r="C308" s="13"/>
      <c r="D308" s="188" t="s">
        <v>197</v>
      </c>
      <c r="E308" s="189" t="s">
        <v>1</v>
      </c>
      <c r="F308" s="190" t="s">
        <v>1276</v>
      </c>
      <c r="G308" s="13"/>
      <c r="H308" s="191">
        <v>194.31999999999999</v>
      </c>
      <c r="I308" s="192"/>
      <c r="J308" s="13"/>
      <c r="K308" s="13"/>
      <c r="L308" s="187"/>
      <c r="M308" s="193"/>
      <c r="N308" s="194"/>
      <c r="O308" s="194"/>
      <c r="P308" s="194"/>
      <c r="Q308" s="194"/>
      <c r="R308" s="194"/>
      <c r="S308" s="194"/>
      <c r="T308" s="19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89" t="s">
        <v>197</v>
      </c>
      <c r="AU308" s="189" t="s">
        <v>86</v>
      </c>
      <c r="AV308" s="13" t="s">
        <v>86</v>
      </c>
      <c r="AW308" s="13" t="s">
        <v>32</v>
      </c>
      <c r="AX308" s="13" t="s">
        <v>76</v>
      </c>
      <c r="AY308" s="189" t="s">
        <v>145</v>
      </c>
    </row>
    <row r="309" s="2" customFormat="1" ht="33" customHeight="1">
      <c r="A309" s="35"/>
      <c r="B309" s="166"/>
      <c r="C309" s="167" t="s">
        <v>7</v>
      </c>
      <c r="D309" s="167" t="s">
        <v>146</v>
      </c>
      <c r="E309" s="168" t="s">
        <v>1277</v>
      </c>
      <c r="F309" s="169" t="s">
        <v>1278</v>
      </c>
      <c r="G309" s="170" t="s">
        <v>189</v>
      </c>
      <c r="H309" s="171">
        <v>47957.220000000001</v>
      </c>
      <c r="I309" s="172"/>
      <c r="J309" s="173">
        <f>ROUND(I309*H309,2)</f>
        <v>0</v>
      </c>
      <c r="K309" s="169" t="s">
        <v>166</v>
      </c>
      <c r="L309" s="36"/>
      <c r="M309" s="174" t="s">
        <v>1</v>
      </c>
      <c r="N309" s="175" t="s">
        <v>41</v>
      </c>
      <c r="O309" s="74"/>
      <c r="P309" s="176">
        <f>O309*H309</f>
        <v>0</v>
      </c>
      <c r="Q309" s="176">
        <v>0</v>
      </c>
      <c r="R309" s="176">
        <f>Q309*H309</f>
        <v>0</v>
      </c>
      <c r="S309" s="176">
        <v>0</v>
      </c>
      <c r="T309" s="17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78" t="s">
        <v>144</v>
      </c>
      <c r="AT309" s="178" t="s">
        <v>146</v>
      </c>
      <c r="AU309" s="178" t="s">
        <v>86</v>
      </c>
      <c r="AY309" s="16" t="s">
        <v>145</v>
      </c>
      <c r="BE309" s="179">
        <f>IF(N309="základní",J309,0)</f>
        <v>0</v>
      </c>
      <c r="BF309" s="179">
        <f>IF(N309="snížená",J309,0)</f>
        <v>0</v>
      </c>
      <c r="BG309" s="179">
        <f>IF(N309="zákl. přenesená",J309,0)</f>
        <v>0</v>
      </c>
      <c r="BH309" s="179">
        <f>IF(N309="sníž. přenesená",J309,0)</f>
        <v>0</v>
      </c>
      <c r="BI309" s="179">
        <f>IF(N309="nulová",J309,0)</f>
        <v>0</v>
      </c>
      <c r="BJ309" s="16" t="s">
        <v>84</v>
      </c>
      <c r="BK309" s="179">
        <f>ROUND(I309*H309,2)</f>
        <v>0</v>
      </c>
      <c r="BL309" s="16" t="s">
        <v>144</v>
      </c>
      <c r="BM309" s="178" t="s">
        <v>1279</v>
      </c>
    </row>
    <row r="310" s="13" customFormat="1">
      <c r="A310" s="13"/>
      <c r="B310" s="187"/>
      <c r="C310" s="13"/>
      <c r="D310" s="188" t="s">
        <v>197</v>
      </c>
      <c r="E310" s="13"/>
      <c r="F310" s="190" t="s">
        <v>1280</v>
      </c>
      <c r="G310" s="13"/>
      <c r="H310" s="191">
        <v>47957.220000000001</v>
      </c>
      <c r="I310" s="192"/>
      <c r="J310" s="13"/>
      <c r="K310" s="13"/>
      <c r="L310" s="187"/>
      <c r="M310" s="193"/>
      <c r="N310" s="194"/>
      <c r="O310" s="194"/>
      <c r="P310" s="194"/>
      <c r="Q310" s="194"/>
      <c r="R310" s="194"/>
      <c r="S310" s="194"/>
      <c r="T310" s="19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9" t="s">
        <v>197</v>
      </c>
      <c r="AU310" s="189" t="s">
        <v>86</v>
      </c>
      <c r="AV310" s="13" t="s">
        <v>86</v>
      </c>
      <c r="AW310" s="13" t="s">
        <v>3</v>
      </c>
      <c r="AX310" s="13" t="s">
        <v>84</v>
      </c>
      <c r="AY310" s="189" t="s">
        <v>145</v>
      </c>
    </row>
    <row r="311" s="2" customFormat="1" ht="33" customHeight="1">
      <c r="A311" s="35"/>
      <c r="B311" s="166"/>
      <c r="C311" s="167" t="s">
        <v>286</v>
      </c>
      <c r="D311" s="167" t="s">
        <v>146</v>
      </c>
      <c r="E311" s="168" t="s">
        <v>1281</v>
      </c>
      <c r="F311" s="169" t="s">
        <v>1282</v>
      </c>
      <c r="G311" s="170" t="s">
        <v>189</v>
      </c>
      <c r="H311" s="171">
        <v>532.85799999999995</v>
      </c>
      <c r="I311" s="172"/>
      <c r="J311" s="173">
        <f>ROUND(I311*H311,2)</f>
        <v>0</v>
      </c>
      <c r="K311" s="169" t="s">
        <v>166</v>
      </c>
      <c r="L311" s="36"/>
      <c r="M311" s="174" t="s">
        <v>1</v>
      </c>
      <c r="N311" s="175" t="s">
        <v>41</v>
      </c>
      <c r="O311" s="74"/>
      <c r="P311" s="176">
        <f>O311*H311</f>
        <v>0</v>
      </c>
      <c r="Q311" s="176">
        <v>0</v>
      </c>
      <c r="R311" s="176">
        <f>Q311*H311</f>
        <v>0</v>
      </c>
      <c r="S311" s="176">
        <v>0</v>
      </c>
      <c r="T311" s="17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78" t="s">
        <v>144</v>
      </c>
      <c r="AT311" s="178" t="s">
        <v>146</v>
      </c>
      <c r="AU311" s="178" t="s">
        <v>86</v>
      </c>
      <c r="AY311" s="16" t="s">
        <v>145</v>
      </c>
      <c r="BE311" s="179">
        <f>IF(N311="základní",J311,0)</f>
        <v>0</v>
      </c>
      <c r="BF311" s="179">
        <f>IF(N311="snížená",J311,0)</f>
        <v>0</v>
      </c>
      <c r="BG311" s="179">
        <f>IF(N311="zákl. přenesená",J311,0)</f>
        <v>0</v>
      </c>
      <c r="BH311" s="179">
        <f>IF(N311="sníž. přenesená",J311,0)</f>
        <v>0</v>
      </c>
      <c r="BI311" s="179">
        <f>IF(N311="nulová",J311,0)</f>
        <v>0</v>
      </c>
      <c r="BJ311" s="16" t="s">
        <v>84</v>
      </c>
      <c r="BK311" s="179">
        <f>ROUND(I311*H311,2)</f>
        <v>0</v>
      </c>
      <c r="BL311" s="16" t="s">
        <v>144</v>
      </c>
      <c r="BM311" s="178" t="s">
        <v>1283</v>
      </c>
    </row>
    <row r="312" s="2" customFormat="1" ht="21.75" customHeight="1">
      <c r="A312" s="35"/>
      <c r="B312" s="166"/>
      <c r="C312" s="167" t="s">
        <v>290</v>
      </c>
      <c r="D312" s="167" t="s">
        <v>146</v>
      </c>
      <c r="E312" s="168" t="s">
        <v>1284</v>
      </c>
      <c r="F312" s="169" t="s">
        <v>1285</v>
      </c>
      <c r="G312" s="170" t="s">
        <v>189</v>
      </c>
      <c r="H312" s="171">
        <v>532.85799999999995</v>
      </c>
      <c r="I312" s="172"/>
      <c r="J312" s="173">
        <f>ROUND(I312*H312,2)</f>
        <v>0</v>
      </c>
      <c r="K312" s="169" t="s">
        <v>166</v>
      </c>
      <c r="L312" s="36"/>
      <c r="M312" s="174" t="s">
        <v>1</v>
      </c>
      <c r="N312" s="175" t="s">
        <v>41</v>
      </c>
      <c r="O312" s="74"/>
      <c r="P312" s="176">
        <f>O312*H312</f>
        <v>0</v>
      </c>
      <c r="Q312" s="176">
        <v>0</v>
      </c>
      <c r="R312" s="176">
        <f>Q312*H312</f>
        <v>0</v>
      </c>
      <c r="S312" s="176">
        <v>0</v>
      </c>
      <c r="T312" s="17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78" t="s">
        <v>144</v>
      </c>
      <c r="AT312" s="178" t="s">
        <v>146</v>
      </c>
      <c r="AU312" s="178" t="s">
        <v>86</v>
      </c>
      <c r="AY312" s="16" t="s">
        <v>145</v>
      </c>
      <c r="BE312" s="179">
        <f>IF(N312="základní",J312,0)</f>
        <v>0</v>
      </c>
      <c r="BF312" s="179">
        <f>IF(N312="snížená",J312,0)</f>
        <v>0</v>
      </c>
      <c r="BG312" s="179">
        <f>IF(N312="zákl. přenesená",J312,0)</f>
        <v>0</v>
      </c>
      <c r="BH312" s="179">
        <f>IF(N312="sníž. přenesená",J312,0)</f>
        <v>0</v>
      </c>
      <c r="BI312" s="179">
        <f>IF(N312="nulová",J312,0)</f>
        <v>0</v>
      </c>
      <c r="BJ312" s="16" t="s">
        <v>84</v>
      </c>
      <c r="BK312" s="179">
        <f>ROUND(I312*H312,2)</f>
        <v>0</v>
      </c>
      <c r="BL312" s="16" t="s">
        <v>144</v>
      </c>
      <c r="BM312" s="178" t="s">
        <v>1286</v>
      </c>
    </row>
    <row r="313" s="2" customFormat="1" ht="21.75" customHeight="1">
      <c r="A313" s="35"/>
      <c r="B313" s="166"/>
      <c r="C313" s="167" t="s">
        <v>294</v>
      </c>
      <c r="D313" s="167" t="s">
        <v>146</v>
      </c>
      <c r="E313" s="168" t="s">
        <v>1287</v>
      </c>
      <c r="F313" s="169" t="s">
        <v>1288</v>
      </c>
      <c r="G313" s="170" t="s">
        <v>189</v>
      </c>
      <c r="H313" s="171">
        <v>47957.269999999997</v>
      </c>
      <c r="I313" s="172"/>
      <c r="J313" s="173">
        <f>ROUND(I313*H313,2)</f>
        <v>0</v>
      </c>
      <c r="K313" s="169" t="s">
        <v>166</v>
      </c>
      <c r="L313" s="36"/>
      <c r="M313" s="174" t="s">
        <v>1</v>
      </c>
      <c r="N313" s="175" t="s">
        <v>41</v>
      </c>
      <c r="O313" s="74"/>
      <c r="P313" s="176">
        <f>O313*H313</f>
        <v>0</v>
      </c>
      <c r="Q313" s="176">
        <v>0</v>
      </c>
      <c r="R313" s="176">
        <f>Q313*H313</f>
        <v>0</v>
      </c>
      <c r="S313" s="176">
        <v>0</v>
      </c>
      <c r="T313" s="17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78" t="s">
        <v>144</v>
      </c>
      <c r="AT313" s="178" t="s">
        <v>146</v>
      </c>
      <c r="AU313" s="178" t="s">
        <v>86</v>
      </c>
      <c r="AY313" s="16" t="s">
        <v>145</v>
      </c>
      <c r="BE313" s="179">
        <f>IF(N313="základní",J313,0)</f>
        <v>0</v>
      </c>
      <c r="BF313" s="179">
        <f>IF(N313="snížená",J313,0)</f>
        <v>0</v>
      </c>
      <c r="BG313" s="179">
        <f>IF(N313="zákl. přenesená",J313,0)</f>
        <v>0</v>
      </c>
      <c r="BH313" s="179">
        <f>IF(N313="sníž. přenesená",J313,0)</f>
        <v>0</v>
      </c>
      <c r="BI313" s="179">
        <f>IF(N313="nulová",J313,0)</f>
        <v>0</v>
      </c>
      <c r="BJ313" s="16" t="s">
        <v>84</v>
      </c>
      <c r="BK313" s="179">
        <f>ROUND(I313*H313,2)</f>
        <v>0</v>
      </c>
      <c r="BL313" s="16" t="s">
        <v>144</v>
      </c>
      <c r="BM313" s="178" t="s">
        <v>1289</v>
      </c>
    </row>
    <row r="314" s="2" customFormat="1" ht="21.75" customHeight="1">
      <c r="A314" s="35"/>
      <c r="B314" s="166"/>
      <c r="C314" s="167" t="s">
        <v>298</v>
      </c>
      <c r="D314" s="167" t="s">
        <v>146</v>
      </c>
      <c r="E314" s="168" t="s">
        <v>1290</v>
      </c>
      <c r="F314" s="169" t="s">
        <v>1291</v>
      </c>
      <c r="G314" s="170" t="s">
        <v>189</v>
      </c>
      <c r="H314" s="171">
        <v>532.85799999999995</v>
      </c>
      <c r="I314" s="172"/>
      <c r="J314" s="173">
        <f>ROUND(I314*H314,2)</f>
        <v>0</v>
      </c>
      <c r="K314" s="169" t="s">
        <v>166</v>
      </c>
      <c r="L314" s="36"/>
      <c r="M314" s="174" t="s">
        <v>1</v>
      </c>
      <c r="N314" s="175" t="s">
        <v>41</v>
      </c>
      <c r="O314" s="74"/>
      <c r="P314" s="176">
        <f>O314*H314</f>
        <v>0</v>
      </c>
      <c r="Q314" s="176">
        <v>0</v>
      </c>
      <c r="R314" s="176">
        <f>Q314*H314</f>
        <v>0</v>
      </c>
      <c r="S314" s="176">
        <v>0</v>
      </c>
      <c r="T314" s="17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78" t="s">
        <v>144</v>
      </c>
      <c r="AT314" s="178" t="s">
        <v>146</v>
      </c>
      <c r="AU314" s="178" t="s">
        <v>86</v>
      </c>
      <c r="AY314" s="16" t="s">
        <v>145</v>
      </c>
      <c r="BE314" s="179">
        <f>IF(N314="základní",J314,0)</f>
        <v>0</v>
      </c>
      <c r="BF314" s="179">
        <f>IF(N314="snížená",J314,0)</f>
        <v>0</v>
      </c>
      <c r="BG314" s="179">
        <f>IF(N314="zákl. přenesená",J314,0)</f>
        <v>0</v>
      </c>
      <c r="BH314" s="179">
        <f>IF(N314="sníž. přenesená",J314,0)</f>
        <v>0</v>
      </c>
      <c r="BI314" s="179">
        <f>IF(N314="nulová",J314,0)</f>
        <v>0</v>
      </c>
      <c r="BJ314" s="16" t="s">
        <v>84</v>
      </c>
      <c r="BK314" s="179">
        <f>ROUND(I314*H314,2)</f>
        <v>0</v>
      </c>
      <c r="BL314" s="16" t="s">
        <v>144</v>
      </c>
      <c r="BM314" s="178" t="s">
        <v>1292</v>
      </c>
    </row>
    <row r="315" s="2" customFormat="1" ht="16.5" customHeight="1">
      <c r="A315" s="35"/>
      <c r="B315" s="166"/>
      <c r="C315" s="167" t="s">
        <v>302</v>
      </c>
      <c r="D315" s="167" t="s">
        <v>146</v>
      </c>
      <c r="E315" s="168" t="s">
        <v>1293</v>
      </c>
      <c r="F315" s="169" t="s">
        <v>1294</v>
      </c>
      <c r="G315" s="170" t="s">
        <v>332</v>
      </c>
      <c r="H315" s="171">
        <v>6</v>
      </c>
      <c r="I315" s="172"/>
      <c r="J315" s="173">
        <f>ROUND(I315*H315,2)</f>
        <v>0</v>
      </c>
      <c r="K315" s="169" t="s">
        <v>166</v>
      </c>
      <c r="L315" s="36"/>
      <c r="M315" s="174" t="s">
        <v>1</v>
      </c>
      <c r="N315" s="175" t="s">
        <v>41</v>
      </c>
      <c r="O315" s="74"/>
      <c r="P315" s="176">
        <f>O315*H315</f>
        <v>0</v>
      </c>
      <c r="Q315" s="176">
        <v>0</v>
      </c>
      <c r="R315" s="176">
        <f>Q315*H315</f>
        <v>0</v>
      </c>
      <c r="S315" s="176">
        <v>0</v>
      </c>
      <c r="T315" s="17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78" t="s">
        <v>144</v>
      </c>
      <c r="AT315" s="178" t="s">
        <v>146</v>
      </c>
      <c r="AU315" s="178" t="s">
        <v>86</v>
      </c>
      <c r="AY315" s="16" t="s">
        <v>145</v>
      </c>
      <c r="BE315" s="179">
        <f>IF(N315="základní",J315,0)</f>
        <v>0</v>
      </c>
      <c r="BF315" s="179">
        <f>IF(N315="snížená",J315,0)</f>
        <v>0</v>
      </c>
      <c r="BG315" s="179">
        <f>IF(N315="zákl. přenesená",J315,0)</f>
        <v>0</v>
      </c>
      <c r="BH315" s="179">
        <f>IF(N315="sníž. přenesená",J315,0)</f>
        <v>0</v>
      </c>
      <c r="BI315" s="179">
        <f>IF(N315="nulová",J315,0)</f>
        <v>0</v>
      </c>
      <c r="BJ315" s="16" t="s">
        <v>84</v>
      </c>
      <c r="BK315" s="179">
        <f>ROUND(I315*H315,2)</f>
        <v>0</v>
      </c>
      <c r="BL315" s="16" t="s">
        <v>144</v>
      </c>
      <c r="BM315" s="178" t="s">
        <v>1295</v>
      </c>
    </row>
    <row r="316" s="2" customFormat="1" ht="24.15" customHeight="1">
      <c r="A316" s="35"/>
      <c r="B316" s="166"/>
      <c r="C316" s="167" t="s">
        <v>306</v>
      </c>
      <c r="D316" s="167" t="s">
        <v>146</v>
      </c>
      <c r="E316" s="168" t="s">
        <v>1296</v>
      </c>
      <c r="F316" s="169" t="s">
        <v>1297</v>
      </c>
      <c r="G316" s="170" t="s">
        <v>332</v>
      </c>
      <c r="H316" s="171">
        <v>540</v>
      </c>
      <c r="I316" s="172"/>
      <c r="J316" s="173">
        <f>ROUND(I316*H316,2)</f>
        <v>0</v>
      </c>
      <c r="K316" s="169" t="s">
        <v>166</v>
      </c>
      <c r="L316" s="36"/>
      <c r="M316" s="174" t="s">
        <v>1</v>
      </c>
      <c r="N316" s="175" t="s">
        <v>41</v>
      </c>
      <c r="O316" s="74"/>
      <c r="P316" s="176">
        <f>O316*H316</f>
        <v>0</v>
      </c>
      <c r="Q316" s="176">
        <v>0</v>
      </c>
      <c r="R316" s="176">
        <f>Q316*H316</f>
        <v>0</v>
      </c>
      <c r="S316" s="176">
        <v>0</v>
      </c>
      <c r="T316" s="17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78" t="s">
        <v>144</v>
      </c>
      <c r="AT316" s="178" t="s">
        <v>146</v>
      </c>
      <c r="AU316" s="178" t="s">
        <v>86</v>
      </c>
      <c r="AY316" s="16" t="s">
        <v>145</v>
      </c>
      <c r="BE316" s="179">
        <f>IF(N316="základní",J316,0)</f>
        <v>0</v>
      </c>
      <c r="BF316" s="179">
        <f>IF(N316="snížená",J316,0)</f>
        <v>0</v>
      </c>
      <c r="BG316" s="179">
        <f>IF(N316="zákl. přenesená",J316,0)</f>
        <v>0</v>
      </c>
      <c r="BH316" s="179">
        <f>IF(N316="sníž. přenesená",J316,0)</f>
        <v>0</v>
      </c>
      <c r="BI316" s="179">
        <f>IF(N316="nulová",J316,0)</f>
        <v>0</v>
      </c>
      <c r="BJ316" s="16" t="s">
        <v>84</v>
      </c>
      <c r="BK316" s="179">
        <f>ROUND(I316*H316,2)</f>
        <v>0</v>
      </c>
      <c r="BL316" s="16" t="s">
        <v>144</v>
      </c>
      <c r="BM316" s="178" t="s">
        <v>1298</v>
      </c>
    </row>
    <row r="317" s="13" customFormat="1">
      <c r="A317" s="13"/>
      <c r="B317" s="187"/>
      <c r="C317" s="13"/>
      <c r="D317" s="188" t="s">
        <v>197</v>
      </c>
      <c r="E317" s="13"/>
      <c r="F317" s="190" t="s">
        <v>1299</v>
      </c>
      <c r="G317" s="13"/>
      <c r="H317" s="191">
        <v>540</v>
      </c>
      <c r="I317" s="192"/>
      <c r="J317" s="13"/>
      <c r="K317" s="13"/>
      <c r="L317" s="187"/>
      <c r="M317" s="193"/>
      <c r="N317" s="194"/>
      <c r="O317" s="194"/>
      <c r="P317" s="194"/>
      <c r="Q317" s="194"/>
      <c r="R317" s="194"/>
      <c r="S317" s="194"/>
      <c r="T317" s="19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9" t="s">
        <v>197</v>
      </c>
      <c r="AU317" s="189" t="s">
        <v>86</v>
      </c>
      <c r="AV317" s="13" t="s">
        <v>86</v>
      </c>
      <c r="AW317" s="13" t="s">
        <v>3</v>
      </c>
      <c r="AX317" s="13" t="s">
        <v>84</v>
      </c>
      <c r="AY317" s="189" t="s">
        <v>145</v>
      </c>
    </row>
    <row r="318" s="2" customFormat="1" ht="16.5" customHeight="1">
      <c r="A318" s="35"/>
      <c r="B318" s="166"/>
      <c r="C318" s="167" t="s">
        <v>313</v>
      </c>
      <c r="D318" s="167" t="s">
        <v>146</v>
      </c>
      <c r="E318" s="168" t="s">
        <v>1300</v>
      </c>
      <c r="F318" s="169" t="s">
        <v>1301</v>
      </c>
      <c r="G318" s="170" t="s">
        <v>332</v>
      </c>
      <c r="H318" s="171">
        <v>6</v>
      </c>
      <c r="I318" s="172"/>
      <c r="J318" s="173">
        <f>ROUND(I318*H318,2)</f>
        <v>0</v>
      </c>
      <c r="K318" s="169" t="s">
        <v>166</v>
      </c>
      <c r="L318" s="36"/>
      <c r="M318" s="174" t="s">
        <v>1</v>
      </c>
      <c r="N318" s="175" t="s">
        <v>41</v>
      </c>
      <c r="O318" s="74"/>
      <c r="P318" s="176">
        <f>O318*H318</f>
        <v>0</v>
      </c>
      <c r="Q318" s="176">
        <v>0</v>
      </c>
      <c r="R318" s="176">
        <f>Q318*H318</f>
        <v>0</v>
      </c>
      <c r="S318" s="176">
        <v>0</v>
      </c>
      <c r="T318" s="17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78" t="s">
        <v>144</v>
      </c>
      <c r="AT318" s="178" t="s">
        <v>146</v>
      </c>
      <c r="AU318" s="178" t="s">
        <v>86</v>
      </c>
      <c r="AY318" s="16" t="s">
        <v>145</v>
      </c>
      <c r="BE318" s="179">
        <f>IF(N318="základní",J318,0)</f>
        <v>0</v>
      </c>
      <c r="BF318" s="179">
        <f>IF(N318="snížená",J318,0)</f>
        <v>0</v>
      </c>
      <c r="BG318" s="179">
        <f>IF(N318="zákl. přenesená",J318,0)</f>
        <v>0</v>
      </c>
      <c r="BH318" s="179">
        <f>IF(N318="sníž. přenesená",J318,0)</f>
        <v>0</v>
      </c>
      <c r="BI318" s="179">
        <f>IF(N318="nulová",J318,0)</f>
        <v>0</v>
      </c>
      <c r="BJ318" s="16" t="s">
        <v>84</v>
      </c>
      <c r="BK318" s="179">
        <f>ROUND(I318*H318,2)</f>
        <v>0</v>
      </c>
      <c r="BL318" s="16" t="s">
        <v>144</v>
      </c>
      <c r="BM318" s="178" t="s">
        <v>1302</v>
      </c>
    </row>
    <row r="319" s="2" customFormat="1" ht="24.15" customHeight="1">
      <c r="A319" s="35"/>
      <c r="B319" s="166"/>
      <c r="C319" s="167" t="s">
        <v>318</v>
      </c>
      <c r="D319" s="167" t="s">
        <v>146</v>
      </c>
      <c r="E319" s="168" t="s">
        <v>1303</v>
      </c>
      <c r="F319" s="169" t="s">
        <v>1304</v>
      </c>
      <c r="G319" s="170" t="s">
        <v>332</v>
      </c>
      <c r="H319" s="171">
        <v>150.18000000000001</v>
      </c>
      <c r="I319" s="172"/>
      <c r="J319" s="173">
        <f>ROUND(I319*H319,2)</f>
        <v>0</v>
      </c>
      <c r="K319" s="169" t="s">
        <v>166</v>
      </c>
      <c r="L319" s="36"/>
      <c r="M319" s="174" t="s">
        <v>1</v>
      </c>
      <c r="N319" s="175" t="s">
        <v>41</v>
      </c>
      <c r="O319" s="74"/>
      <c r="P319" s="176">
        <f>O319*H319</f>
        <v>0</v>
      </c>
      <c r="Q319" s="176">
        <v>0</v>
      </c>
      <c r="R319" s="176">
        <f>Q319*H319</f>
        <v>0</v>
      </c>
      <c r="S319" s="176">
        <v>0.029999999999999999</v>
      </c>
      <c r="T319" s="177">
        <f>S319*H319</f>
        <v>4.5053999999999998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78" t="s">
        <v>144</v>
      </c>
      <c r="AT319" s="178" t="s">
        <v>146</v>
      </c>
      <c r="AU319" s="178" t="s">
        <v>86</v>
      </c>
      <c r="AY319" s="16" t="s">
        <v>145</v>
      </c>
      <c r="BE319" s="179">
        <f>IF(N319="základní",J319,0)</f>
        <v>0</v>
      </c>
      <c r="BF319" s="179">
        <f>IF(N319="snížená",J319,0)</f>
        <v>0</v>
      </c>
      <c r="BG319" s="179">
        <f>IF(N319="zákl. přenesená",J319,0)</f>
        <v>0</v>
      </c>
      <c r="BH319" s="179">
        <f>IF(N319="sníž. přenesená",J319,0)</f>
        <v>0</v>
      </c>
      <c r="BI319" s="179">
        <f>IF(N319="nulová",J319,0)</f>
        <v>0</v>
      </c>
      <c r="BJ319" s="16" t="s">
        <v>84</v>
      </c>
      <c r="BK319" s="179">
        <f>ROUND(I319*H319,2)</f>
        <v>0</v>
      </c>
      <c r="BL319" s="16" t="s">
        <v>144</v>
      </c>
      <c r="BM319" s="178" t="s">
        <v>1305</v>
      </c>
    </row>
    <row r="320" s="13" customFormat="1">
      <c r="A320" s="13"/>
      <c r="B320" s="187"/>
      <c r="C320" s="13"/>
      <c r="D320" s="188" t="s">
        <v>197</v>
      </c>
      <c r="E320" s="189" t="s">
        <v>1</v>
      </c>
      <c r="F320" s="190" t="s">
        <v>1266</v>
      </c>
      <c r="G320" s="13"/>
      <c r="H320" s="191">
        <v>131.25999999999999</v>
      </c>
      <c r="I320" s="192"/>
      <c r="J320" s="13"/>
      <c r="K320" s="13"/>
      <c r="L320" s="187"/>
      <c r="M320" s="193"/>
      <c r="N320" s="194"/>
      <c r="O320" s="194"/>
      <c r="P320" s="194"/>
      <c r="Q320" s="194"/>
      <c r="R320" s="194"/>
      <c r="S320" s="194"/>
      <c r="T320" s="19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89" t="s">
        <v>197</v>
      </c>
      <c r="AU320" s="189" t="s">
        <v>86</v>
      </c>
      <c r="AV320" s="13" t="s">
        <v>86</v>
      </c>
      <c r="AW320" s="13" t="s">
        <v>32</v>
      </c>
      <c r="AX320" s="13" t="s">
        <v>76</v>
      </c>
      <c r="AY320" s="189" t="s">
        <v>145</v>
      </c>
    </row>
    <row r="321" s="13" customFormat="1">
      <c r="A321" s="13"/>
      <c r="B321" s="187"/>
      <c r="C321" s="13"/>
      <c r="D321" s="188" t="s">
        <v>197</v>
      </c>
      <c r="E321" s="189" t="s">
        <v>1</v>
      </c>
      <c r="F321" s="190" t="s">
        <v>1270</v>
      </c>
      <c r="G321" s="13"/>
      <c r="H321" s="191">
        <v>18.920000000000002</v>
      </c>
      <c r="I321" s="192"/>
      <c r="J321" s="13"/>
      <c r="K321" s="13"/>
      <c r="L321" s="187"/>
      <c r="M321" s="193"/>
      <c r="N321" s="194"/>
      <c r="O321" s="194"/>
      <c r="P321" s="194"/>
      <c r="Q321" s="194"/>
      <c r="R321" s="194"/>
      <c r="S321" s="194"/>
      <c r="T321" s="19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9" t="s">
        <v>197</v>
      </c>
      <c r="AU321" s="189" t="s">
        <v>86</v>
      </c>
      <c r="AV321" s="13" t="s">
        <v>86</v>
      </c>
      <c r="AW321" s="13" t="s">
        <v>32</v>
      </c>
      <c r="AX321" s="13" t="s">
        <v>76</v>
      </c>
      <c r="AY321" s="189" t="s">
        <v>145</v>
      </c>
    </row>
    <row r="322" s="2" customFormat="1" ht="37.8" customHeight="1">
      <c r="A322" s="35"/>
      <c r="B322" s="166"/>
      <c r="C322" s="167" t="s">
        <v>93</v>
      </c>
      <c r="D322" s="167" t="s">
        <v>146</v>
      </c>
      <c r="E322" s="168" t="s">
        <v>1306</v>
      </c>
      <c r="F322" s="169" t="s">
        <v>1307</v>
      </c>
      <c r="G322" s="170" t="s">
        <v>189</v>
      </c>
      <c r="H322" s="171">
        <v>430.59399999999999</v>
      </c>
      <c r="I322" s="172"/>
      <c r="J322" s="173">
        <f>ROUND(I322*H322,2)</f>
        <v>0</v>
      </c>
      <c r="K322" s="169" t="s">
        <v>166</v>
      </c>
      <c r="L322" s="36"/>
      <c r="M322" s="174" t="s">
        <v>1</v>
      </c>
      <c r="N322" s="175" t="s">
        <v>41</v>
      </c>
      <c r="O322" s="74"/>
      <c r="P322" s="176">
        <f>O322*H322</f>
        <v>0</v>
      </c>
      <c r="Q322" s="176">
        <v>0</v>
      </c>
      <c r="R322" s="176">
        <f>Q322*H322</f>
        <v>0</v>
      </c>
      <c r="S322" s="176">
        <v>0.014</v>
      </c>
      <c r="T322" s="177">
        <f>S322*H322</f>
        <v>6.0283160000000002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78" t="s">
        <v>144</v>
      </c>
      <c r="AT322" s="178" t="s">
        <v>146</v>
      </c>
      <c r="AU322" s="178" t="s">
        <v>86</v>
      </c>
      <c r="AY322" s="16" t="s">
        <v>145</v>
      </c>
      <c r="BE322" s="179">
        <f>IF(N322="základní",J322,0)</f>
        <v>0</v>
      </c>
      <c r="BF322" s="179">
        <f>IF(N322="snížená",J322,0)</f>
        <v>0</v>
      </c>
      <c r="BG322" s="179">
        <f>IF(N322="zákl. přenesená",J322,0)</f>
        <v>0</v>
      </c>
      <c r="BH322" s="179">
        <f>IF(N322="sníž. přenesená",J322,0)</f>
        <v>0</v>
      </c>
      <c r="BI322" s="179">
        <f>IF(N322="nulová",J322,0)</f>
        <v>0</v>
      </c>
      <c r="BJ322" s="16" t="s">
        <v>84</v>
      </c>
      <c r="BK322" s="179">
        <f>ROUND(I322*H322,2)</f>
        <v>0</v>
      </c>
      <c r="BL322" s="16" t="s">
        <v>144</v>
      </c>
      <c r="BM322" s="178" t="s">
        <v>1308</v>
      </c>
    </row>
    <row r="323" s="13" customFormat="1">
      <c r="A323" s="13"/>
      <c r="B323" s="187"/>
      <c r="C323" s="13"/>
      <c r="D323" s="188" t="s">
        <v>197</v>
      </c>
      <c r="E323" s="189" t="s">
        <v>1</v>
      </c>
      <c r="F323" s="190" t="s">
        <v>1193</v>
      </c>
      <c r="G323" s="13"/>
      <c r="H323" s="191">
        <v>42.25</v>
      </c>
      <c r="I323" s="192"/>
      <c r="J323" s="13"/>
      <c r="K323" s="13"/>
      <c r="L323" s="187"/>
      <c r="M323" s="193"/>
      <c r="N323" s="194"/>
      <c r="O323" s="194"/>
      <c r="P323" s="194"/>
      <c r="Q323" s="194"/>
      <c r="R323" s="194"/>
      <c r="S323" s="194"/>
      <c r="T323" s="19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9" t="s">
        <v>197</v>
      </c>
      <c r="AU323" s="189" t="s">
        <v>86</v>
      </c>
      <c r="AV323" s="13" t="s">
        <v>86</v>
      </c>
      <c r="AW323" s="13" t="s">
        <v>32</v>
      </c>
      <c r="AX323" s="13" t="s">
        <v>76</v>
      </c>
      <c r="AY323" s="189" t="s">
        <v>145</v>
      </c>
    </row>
    <row r="324" s="13" customFormat="1">
      <c r="A324" s="13"/>
      <c r="B324" s="187"/>
      <c r="C324" s="13"/>
      <c r="D324" s="188" t="s">
        <v>197</v>
      </c>
      <c r="E324" s="189" t="s">
        <v>1</v>
      </c>
      <c r="F324" s="190" t="s">
        <v>1194</v>
      </c>
      <c r="G324" s="13"/>
      <c r="H324" s="191">
        <v>-1.8720000000000001</v>
      </c>
      <c r="I324" s="192"/>
      <c r="J324" s="13"/>
      <c r="K324" s="13"/>
      <c r="L324" s="187"/>
      <c r="M324" s="193"/>
      <c r="N324" s="194"/>
      <c r="O324" s="194"/>
      <c r="P324" s="194"/>
      <c r="Q324" s="194"/>
      <c r="R324" s="194"/>
      <c r="S324" s="194"/>
      <c r="T324" s="19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89" t="s">
        <v>197</v>
      </c>
      <c r="AU324" s="189" t="s">
        <v>86</v>
      </c>
      <c r="AV324" s="13" t="s">
        <v>86</v>
      </c>
      <c r="AW324" s="13" t="s">
        <v>32</v>
      </c>
      <c r="AX324" s="13" t="s">
        <v>76</v>
      </c>
      <c r="AY324" s="189" t="s">
        <v>145</v>
      </c>
    </row>
    <row r="325" s="13" customFormat="1">
      <c r="A325" s="13"/>
      <c r="B325" s="187"/>
      <c r="C325" s="13"/>
      <c r="D325" s="188" t="s">
        <v>197</v>
      </c>
      <c r="E325" s="189" t="s">
        <v>1</v>
      </c>
      <c r="F325" s="190" t="s">
        <v>1195</v>
      </c>
      <c r="G325" s="13"/>
      <c r="H325" s="191">
        <v>-1.2</v>
      </c>
      <c r="I325" s="192"/>
      <c r="J325" s="13"/>
      <c r="K325" s="13"/>
      <c r="L325" s="187"/>
      <c r="M325" s="193"/>
      <c r="N325" s="194"/>
      <c r="O325" s="194"/>
      <c r="P325" s="194"/>
      <c r="Q325" s="194"/>
      <c r="R325" s="194"/>
      <c r="S325" s="194"/>
      <c r="T325" s="19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89" t="s">
        <v>197</v>
      </c>
      <c r="AU325" s="189" t="s">
        <v>86</v>
      </c>
      <c r="AV325" s="13" t="s">
        <v>86</v>
      </c>
      <c r="AW325" s="13" t="s">
        <v>32</v>
      </c>
      <c r="AX325" s="13" t="s">
        <v>76</v>
      </c>
      <c r="AY325" s="189" t="s">
        <v>145</v>
      </c>
    </row>
    <row r="326" s="13" customFormat="1">
      <c r="A326" s="13"/>
      <c r="B326" s="187"/>
      <c r="C326" s="13"/>
      <c r="D326" s="188" t="s">
        <v>197</v>
      </c>
      <c r="E326" s="189" t="s">
        <v>1</v>
      </c>
      <c r="F326" s="190" t="s">
        <v>1196</v>
      </c>
      <c r="G326" s="13"/>
      <c r="H326" s="191">
        <v>-2.194</v>
      </c>
      <c r="I326" s="192"/>
      <c r="J326" s="13"/>
      <c r="K326" s="13"/>
      <c r="L326" s="187"/>
      <c r="M326" s="193"/>
      <c r="N326" s="194"/>
      <c r="O326" s="194"/>
      <c r="P326" s="194"/>
      <c r="Q326" s="194"/>
      <c r="R326" s="194"/>
      <c r="S326" s="194"/>
      <c r="T326" s="19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89" t="s">
        <v>197</v>
      </c>
      <c r="AU326" s="189" t="s">
        <v>86</v>
      </c>
      <c r="AV326" s="13" t="s">
        <v>86</v>
      </c>
      <c r="AW326" s="13" t="s">
        <v>32</v>
      </c>
      <c r="AX326" s="13" t="s">
        <v>76</v>
      </c>
      <c r="AY326" s="189" t="s">
        <v>145</v>
      </c>
    </row>
    <row r="327" s="13" customFormat="1">
      <c r="A327" s="13"/>
      <c r="B327" s="187"/>
      <c r="C327" s="13"/>
      <c r="D327" s="188" t="s">
        <v>197</v>
      </c>
      <c r="E327" s="189" t="s">
        <v>1</v>
      </c>
      <c r="F327" s="190" t="s">
        <v>1197</v>
      </c>
      <c r="G327" s="13"/>
      <c r="H327" s="191">
        <v>-1.845</v>
      </c>
      <c r="I327" s="192"/>
      <c r="J327" s="13"/>
      <c r="K327" s="13"/>
      <c r="L327" s="187"/>
      <c r="M327" s="193"/>
      <c r="N327" s="194"/>
      <c r="O327" s="194"/>
      <c r="P327" s="194"/>
      <c r="Q327" s="194"/>
      <c r="R327" s="194"/>
      <c r="S327" s="194"/>
      <c r="T327" s="19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89" t="s">
        <v>197</v>
      </c>
      <c r="AU327" s="189" t="s">
        <v>86</v>
      </c>
      <c r="AV327" s="13" t="s">
        <v>86</v>
      </c>
      <c r="AW327" s="13" t="s">
        <v>32</v>
      </c>
      <c r="AX327" s="13" t="s">
        <v>76</v>
      </c>
      <c r="AY327" s="189" t="s">
        <v>145</v>
      </c>
    </row>
    <row r="328" s="13" customFormat="1">
      <c r="A328" s="13"/>
      <c r="B328" s="187"/>
      <c r="C328" s="13"/>
      <c r="D328" s="188" t="s">
        <v>197</v>
      </c>
      <c r="E328" s="189" t="s">
        <v>1</v>
      </c>
      <c r="F328" s="190" t="s">
        <v>1198</v>
      </c>
      <c r="G328" s="13"/>
      <c r="H328" s="191">
        <v>24.579999999999998</v>
      </c>
      <c r="I328" s="192"/>
      <c r="J328" s="13"/>
      <c r="K328" s="13"/>
      <c r="L328" s="187"/>
      <c r="M328" s="193"/>
      <c r="N328" s="194"/>
      <c r="O328" s="194"/>
      <c r="P328" s="194"/>
      <c r="Q328" s="194"/>
      <c r="R328" s="194"/>
      <c r="S328" s="194"/>
      <c r="T328" s="19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89" t="s">
        <v>197</v>
      </c>
      <c r="AU328" s="189" t="s">
        <v>86</v>
      </c>
      <c r="AV328" s="13" t="s">
        <v>86</v>
      </c>
      <c r="AW328" s="13" t="s">
        <v>32</v>
      </c>
      <c r="AX328" s="13" t="s">
        <v>76</v>
      </c>
      <c r="AY328" s="189" t="s">
        <v>145</v>
      </c>
    </row>
    <row r="329" s="13" customFormat="1">
      <c r="A329" s="13"/>
      <c r="B329" s="187"/>
      <c r="C329" s="13"/>
      <c r="D329" s="188" t="s">
        <v>197</v>
      </c>
      <c r="E329" s="189" t="s">
        <v>1</v>
      </c>
      <c r="F329" s="190" t="s">
        <v>1199</v>
      </c>
      <c r="G329" s="13"/>
      <c r="H329" s="191">
        <v>24.579999999999998</v>
      </c>
      <c r="I329" s="192"/>
      <c r="J329" s="13"/>
      <c r="K329" s="13"/>
      <c r="L329" s="187"/>
      <c r="M329" s="193"/>
      <c r="N329" s="194"/>
      <c r="O329" s="194"/>
      <c r="P329" s="194"/>
      <c r="Q329" s="194"/>
      <c r="R329" s="194"/>
      <c r="S329" s="194"/>
      <c r="T329" s="19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9" t="s">
        <v>197</v>
      </c>
      <c r="AU329" s="189" t="s">
        <v>86</v>
      </c>
      <c r="AV329" s="13" t="s">
        <v>86</v>
      </c>
      <c r="AW329" s="13" t="s">
        <v>32</v>
      </c>
      <c r="AX329" s="13" t="s">
        <v>76</v>
      </c>
      <c r="AY329" s="189" t="s">
        <v>145</v>
      </c>
    </row>
    <row r="330" s="13" customFormat="1">
      <c r="A330" s="13"/>
      <c r="B330" s="187"/>
      <c r="C330" s="13"/>
      <c r="D330" s="188" t="s">
        <v>197</v>
      </c>
      <c r="E330" s="189" t="s">
        <v>1</v>
      </c>
      <c r="F330" s="190" t="s">
        <v>1200</v>
      </c>
      <c r="G330" s="13"/>
      <c r="H330" s="191">
        <v>-1.1499999999999999</v>
      </c>
      <c r="I330" s="192"/>
      <c r="J330" s="13"/>
      <c r="K330" s="13"/>
      <c r="L330" s="187"/>
      <c r="M330" s="193"/>
      <c r="N330" s="194"/>
      <c r="O330" s="194"/>
      <c r="P330" s="194"/>
      <c r="Q330" s="194"/>
      <c r="R330" s="194"/>
      <c r="S330" s="194"/>
      <c r="T330" s="19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89" t="s">
        <v>197</v>
      </c>
      <c r="AU330" s="189" t="s">
        <v>86</v>
      </c>
      <c r="AV330" s="13" t="s">
        <v>86</v>
      </c>
      <c r="AW330" s="13" t="s">
        <v>32</v>
      </c>
      <c r="AX330" s="13" t="s">
        <v>76</v>
      </c>
      <c r="AY330" s="189" t="s">
        <v>145</v>
      </c>
    </row>
    <row r="331" s="13" customFormat="1">
      <c r="A331" s="13"/>
      <c r="B331" s="187"/>
      <c r="C331" s="13"/>
      <c r="D331" s="188" t="s">
        <v>197</v>
      </c>
      <c r="E331" s="189" t="s">
        <v>1</v>
      </c>
      <c r="F331" s="190" t="s">
        <v>1201</v>
      </c>
      <c r="G331" s="13"/>
      <c r="H331" s="191">
        <v>23.600000000000001</v>
      </c>
      <c r="I331" s="192"/>
      <c r="J331" s="13"/>
      <c r="K331" s="13"/>
      <c r="L331" s="187"/>
      <c r="M331" s="193"/>
      <c r="N331" s="194"/>
      <c r="O331" s="194"/>
      <c r="P331" s="194"/>
      <c r="Q331" s="194"/>
      <c r="R331" s="194"/>
      <c r="S331" s="194"/>
      <c r="T331" s="19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9" t="s">
        <v>197</v>
      </c>
      <c r="AU331" s="189" t="s">
        <v>86</v>
      </c>
      <c r="AV331" s="13" t="s">
        <v>86</v>
      </c>
      <c r="AW331" s="13" t="s">
        <v>32</v>
      </c>
      <c r="AX331" s="13" t="s">
        <v>76</v>
      </c>
      <c r="AY331" s="189" t="s">
        <v>145</v>
      </c>
    </row>
    <row r="332" s="13" customFormat="1">
      <c r="A332" s="13"/>
      <c r="B332" s="187"/>
      <c r="C332" s="13"/>
      <c r="D332" s="188" t="s">
        <v>197</v>
      </c>
      <c r="E332" s="189" t="s">
        <v>1</v>
      </c>
      <c r="F332" s="190" t="s">
        <v>1202</v>
      </c>
      <c r="G332" s="13"/>
      <c r="H332" s="191">
        <v>-1.2689999999999999</v>
      </c>
      <c r="I332" s="192"/>
      <c r="J332" s="13"/>
      <c r="K332" s="13"/>
      <c r="L332" s="187"/>
      <c r="M332" s="193"/>
      <c r="N332" s="194"/>
      <c r="O332" s="194"/>
      <c r="P332" s="194"/>
      <c r="Q332" s="194"/>
      <c r="R332" s="194"/>
      <c r="S332" s="194"/>
      <c r="T332" s="19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89" t="s">
        <v>197</v>
      </c>
      <c r="AU332" s="189" t="s">
        <v>86</v>
      </c>
      <c r="AV332" s="13" t="s">
        <v>86</v>
      </c>
      <c r="AW332" s="13" t="s">
        <v>32</v>
      </c>
      <c r="AX332" s="13" t="s">
        <v>76</v>
      </c>
      <c r="AY332" s="189" t="s">
        <v>145</v>
      </c>
    </row>
    <row r="333" s="13" customFormat="1">
      <c r="A333" s="13"/>
      <c r="B333" s="187"/>
      <c r="C333" s="13"/>
      <c r="D333" s="188" t="s">
        <v>197</v>
      </c>
      <c r="E333" s="189" t="s">
        <v>1</v>
      </c>
      <c r="F333" s="190" t="s">
        <v>1216</v>
      </c>
      <c r="G333" s="13"/>
      <c r="H333" s="191">
        <v>124.18000000000001</v>
      </c>
      <c r="I333" s="192"/>
      <c r="J333" s="13"/>
      <c r="K333" s="13"/>
      <c r="L333" s="187"/>
      <c r="M333" s="193"/>
      <c r="N333" s="194"/>
      <c r="O333" s="194"/>
      <c r="P333" s="194"/>
      <c r="Q333" s="194"/>
      <c r="R333" s="194"/>
      <c r="S333" s="194"/>
      <c r="T333" s="19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89" t="s">
        <v>197</v>
      </c>
      <c r="AU333" s="189" t="s">
        <v>86</v>
      </c>
      <c r="AV333" s="13" t="s">
        <v>86</v>
      </c>
      <c r="AW333" s="13" t="s">
        <v>32</v>
      </c>
      <c r="AX333" s="13" t="s">
        <v>76</v>
      </c>
      <c r="AY333" s="189" t="s">
        <v>145</v>
      </c>
    </row>
    <row r="334" s="13" customFormat="1">
      <c r="A334" s="13"/>
      <c r="B334" s="187"/>
      <c r="C334" s="13"/>
      <c r="D334" s="188" t="s">
        <v>197</v>
      </c>
      <c r="E334" s="189" t="s">
        <v>1</v>
      </c>
      <c r="F334" s="190" t="s">
        <v>1217</v>
      </c>
      <c r="G334" s="13"/>
      <c r="H334" s="191">
        <v>-6.2270000000000003</v>
      </c>
      <c r="I334" s="192"/>
      <c r="J334" s="13"/>
      <c r="K334" s="13"/>
      <c r="L334" s="187"/>
      <c r="M334" s="193"/>
      <c r="N334" s="194"/>
      <c r="O334" s="194"/>
      <c r="P334" s="194"/>
      <c r="Q334" s="194"/>
      <c r="R334" s="194"/>
      <c r="S334" s="194"/>
      <c r="T334" s="19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89" t="s">
        <v>197</v>
      </c>
      <c r="AU334" s="189" t="s">
        <v>86</v>
      </c>
      <c r="AV334" s="13" t="s">
        <v>86</v>
      </c>
      <c r="AW334" s="13" t="s">
        <v>32</v>
      </c>
      <c r="AX334" s="13" t="s">
        <v>76</v>
      </c>
      <c r="AY334" s="189" t="s">
        <v>145</v>
      </c>
    </row>
    <row r="335" s="13" customFormat="1">
      <c r="A335" s="13"/>
      <c r="B335" s="187"/>
      <c r="C335" s="13"/>
      <c r="D335" s="188" t="s">
        <v>197</v>
      </c>
      <c r="E335" s="189" t="s">
        <v>1</v>
      </c>
      <c r="F335" s="190" t="s">
        <v>1218</v>
      </c>
      <c r="G335" s="13"/>
      <c r="H335" s="191">
        <v>-2.2000000000000002</v>
      </c>
      <c r="I335" s="192"/>
      <c r="J335" s="13"/>
      <c r="K335" s="13"/>
      <c r="L335" s="187"/>
      <c r="M335" s="193"/>
      <c r="N335" s="194"/>
      <c r="O335" s="194"/>
      <c r="P335" s="194"/>
      <c r="Q335" s="194"/>
      <c r="R335" s="194"/>
      <c r="S335" s="194"/>
      <c r="T335" s="19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9" t="s">
        <v>197</v>
      </c>
      <c r="AU335" s="189" t="s">
        <v>86</v>
      </c>
      <c r="AV335" s="13" t="s">
        <v>86</v>
      </c>
      <c r="AW335" s="13" t="s">
        <v>32</v>
      </c>
      <c r="AX335" s="13" t="s">
        <v>76</v>
      </c>
      <c r="AY335" s="189" t="s">
        <v>145</v>
      </c>
    </row>
    <row r="336" s="13" customFormat="1">
      <c r="A336" s="13"/>
      <c r="B336" s="187"/>
      <c r="C336" s="13"/>
      <c r="D336" s="188" t="s">
        <v>197</v>
      </c>
      <c r="E336" s="189" t="s">
        <v>1</v>
      </c>
      <c r="F336" s="190" t="s">
        <v>1219</v>
      </c>
      <c r="G336" s="13"/>
      <c r="H336" s="191">
        <v>-0.47999999999999998</v>
      </c>
      <c r="I336" s="192"/>
      <c r="J336" s="13"/>
      <c r="K336" s="13"/>
      <c r="L336" s="187"/>
      <c r="M336" s="193"/>
      <c r="N336" s="194"/>
      <c r="O336" s="194"/>
      <c r="P336" s="194"/>
      <c r="Q336" s="194"/>
      <c r="R336" s="194"/>
      <c r="S336" s="194"/>
      <c r="T336" s="19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89" t="s">
        <v>197</v>
      </c>
      <c r="AU336" s="189" t="s">
        <v>86</v>
      </c>
      <c r="AV336" s="13" t="s">
        <v>86</v>
      </c>
      <c r="AW336" s="13" t="s">
        <v>32</v>
      </c>
      <c r="AX336" s="13" t="s">
        <v>76</v>
      </c>
      <c r="AY336" s="189" t="s">
        <v>145</v>
      </c>
    </row>
    <row r="337" s="13" customFormat="1">
      <c r="A337" s="13"/>
      <c r="B337" s="187"/>
      <c r="C337" s="13"/>
      <c r="D337" s="188" t="s">
        <v>197</v>
      </c>
      <c r="E337" s="189" t="s">
        <v>1</v>
      </c>
      <c r="F337" s="190" t="s">
        <v>1220</v>
      </c>
      <c r="G337" s="13"/>
      <c r="H337" s="191">
        <v>-6.5810000000000004</v>
      </c>
      <c r="I337" s="192"/>
      <c r="J337" s="13"/>
      <c r="K337" s="13"/>
      <c r="L337" s="187"/>
      <c r="M337" s="193"/>
      <c r="N337" s="194"/>
      <c r="O337" s="194"/>
      <c r="P337" s="194"/>
      <c r="Q337" s="194"/>
      <c r="R337" s="194"/>
      <c r="S337" s="194"/>
      <c r="T337" s="19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89" t="s">
        <v>197</v>
      </c>
      <c r="AU337" s="189" t="s">
        <v>86</v>
      </c>
      <c r="AV337" s="13" t="s">
        <v>86</v>
      </c>
      <c r="AW337" s="13" t="s">
        <v>32</v>
      </c>
      <c r="AX337" s="13" t="s">
        <v>76</v>
      </c>
      <c r="AY337" s="189" t="s">
        <v>145</v>
      </c>
    </row>
    <row r="338" s="13" customFormat="1">
      <c r="A338" s="13"/>
      <c r="B338" s="187"/>
      <c r="C338" s="13"/>
      <c r="D338" s="188" t="s">
        <v>197</v>
      </c>
      <c r="E338" s="189" t="s">
        <v>1</v>
      </c>
      <c r="F338" s="190" t="s">
        <v>1221</v>
      </c>
      <c r="G338" s="13"/>
      <c r="H338" s="191">
        <v>-1.1240000000000001</v>
      </c>
      <c r="I338" s="192"/>
      <c r="J338" s="13"/>
      <c r="K338" s="13"/>
      <c r="L338" s="187"/>
      <c r="M338" s="193"/>
      <c r="N338" s="194"/>
      <c r="O338" s="194"/>
      <c r="P338" s="194"/>
      <c r="Q338" s="194"/>
      <c r="R338" s="194"/>
      <c r="S338" s="194"/>
      <c r="T338" s="19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9" t="s">
        <v>197</v>
      </c>
      <c r="AU338" s="189" t="s">
        <v>86</v>
      </c>
      <c r="AV338" s="13" t="s">
        <v>86</v>
      </c>
      <c r="AW338" s="13" t="s">
        <v>32</v>
      </c>
      <c r="AX338" s="13" t="s">
        <v>76</v>
      </c>
      <c r="AY338" s="189" t="s">
        <v>145</v>
      </c>
    </row>
    <row r="339" s="13" customFormat="1">
      <c r="A339" s="13"/>
      <c r="B339" s="187"/>
      <c r="C339" s="13"/>
      <c r="D339" s="188" t="s">
        <v>197</v>
      </c>
      <c r="E339" s="189" t="s">
        <v>1</v>
      </c>
      <c r="F339" s="190" t="s">
        <v>649</v>
      </c>
      <c r="G339" s="13"/>
      <c r="H339" s="191">
        <v>-0.93600000000000005</v>
      </c>
      <c r="I339" s="192"/>
      <c r="J339" s="13"/>
      <c r="K339" s="13"/>
      <c r="L339" s="187"/>
      <c r="M339" s="193"/>
      <c r="N339" s="194"/>
      <c r="O339" s="194"/>
      <c r="P339" s="194"/>
      <c r="Q339" s="194"/>
      <c r="R339" s="194"/>
      <c r="S339" s="194"/>
      <c r="T339" s="19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89" t="s">
        <v>197</v>
      </c>
      <c r="AU339" s="189" t="s">
        <v>86</v>
      </c>
      <c r="AV339" s="13" t="s">
        <v>86</v>
      </c>
      <c r="AW339" s="13" t="s">
        <v>32</v>
      </c>
      <c r="AX339" s="13" t="s">
        <v>76</v>
      </c>
      <c r="AY339" s="189" t="s">
        <v>145</v>
      </c>
    </row>
    <row r="340" s="13" customFormat="1">
      <c r="A340" s="13"/>
      <c r="B340" s="187"/>
      <c r="C340" s="13"/>
      <c r="D340" s="188" t="s">
        <v>197</v>
      </c>
      <c r="E340" s="189" t="s">
        <v>1</v>
      </c>
      <c r="F340" s="190" t="s">
        <v>1222</v>
      </c>
      <c r="G340" s="13"/>
      <c r="H340" s="191">
        <v>-0.54000000000000004</v>
      </c>
      <c r="I340" s="192"/>
      <c r="J340" s="13"/>
      <c r="K340" s="13"/>
      <c r="L340" s="187"/>
      <c r="M340" s="193"/>
      <c r="N340" s="194"/>
      <c r="O340" s="194"/>
      <c r="P340" s="194"/>
      <c r="Q340" s="194"/>
      <c r="R340" s="194"/>
      <c r="S340" s="194"/>
      <c r="T340" s="19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89" t="s">
        <v>197</v>
      </c>
      <c r="AU340" s="189" t="s">
        <v>86</v>
      </c>
      <c r="AV340" s="13" t="s">
        <v>86</v>
      </c>
      <c r="AW340" s="13" t="s">
        <v>32</v>
      </c>
      <c r="AX340" s="13" t="s">
        <v>76</v>
      </c>
      <c r="AY340" s="189" t="s">
        <v>145</v>
      </c>
    </row>
    <row r="341" s="13" customFormat="1">
      <c r="A341" s="13"/>
      <c r="B341" s="187"/>
      <c r="C341" s="13"/>
      <c r="D341" s="188" t="s">
        <v>197</v>
      </c>
      <c r="E341" s="189" t="s">
        <v>1</v>
      </c>
      <c r="F341" s="190" t="s">
        <v>1223</v>
      </c>
      <c r="G341" s="13"/>
      <c r="H341" s="191">
        <v>-0.749</v>
      </c>
      <c r="I341" s="192"/>
      <c r="J341" s="13"/>
      <c r="K341" s="13"/>
      <c r="L341" s="187"/>
      <c r="M341" s="193"/>
      <c r="N341" s="194"/>
      <c r="O341" s="194"/>
      <c r="P341" s="194"/>
      <c r="Q341" s="194"/>
      <c r="R341" s="194"/>
      <c r="S341" s="194"/>
      <c r="T341" s="19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9" t="s">
        <v>197</v>
      </c>
      <c r="AU341" s="189" t="s">
        <v>86</v>
      </c>
      <c r="AV341" s="13" t="s">
        <v>86</v>
      </c>
      <c r="AW341" s="13" t="s">
        <v>32</v>
      </c>
      <c r="AX341" s="13" t="s">
        <v>76</v>
      </c>
      <c r="AY341" s="189" t="s">
        <v>145</v>
      </c>
    </row>
    <row r="342" s="13" customFormat="1">
      <c r="A342" s="13"/>
      <c r="B342" s="187"/>
      <c r="C342" s="13"/>
      <c r="D342" s="188" t="s">
        <v>197</v>
      </c>
      <c r="E342" s="189" t="s">
        <v>1</v>
      </c>
      <c r="F342" s="190" t="s">
        <v>1224</v>
      </c>
      <c r="G342" s="13"/>
      <c r="H342" s="191">
        <v>73.019999999999996</v>
      </c>
      <c r="I342" s="192"/>
      <c r="J342" s="13"/>
      <c r="K342" s="13"/>
      <c r="L342" s="187"/>
      <c r="M342" s="193"/>
      <c r="N342" s="194"/>
      <c r="O342" s="194"/>
      <c r="P342" s="194"/>
      <c r="Q342" s="194"/>
      <c r="R342" s="194"/>
      <c r="S342" s="194"/>
      <c r="T342" s="19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9" t="s">
        <v>197</v>
      </c>
      <c r="AU342" s="189" t="s">
        <v>86</v>
      </c>
      <c r="AV342" s="13" t="s">
        <v>86</v>
      </c>
      <c r="AW342" s="13" t="s">
        <v>32</v>
      </c>
      <c r="AX342" s="13" t="s">
        <v>76</v>
      </c>
      <c r="AY342" s="189" t="s">
        <v>145</v>
      </c>
    </row>
    <row r="343" s="13" customFormat="1">
      <c r="A343" s="13"/>
      <c r="B343" s="187"/>
      <c r="C343" s="13"/>
      <c r="D343" s="188" t="s">
        <v>197</v>
      </c>
      <c r="E343" s="189" t="s">
        <v>1</v>
      </c>
      <c r="F343" s="190" t="s">
        <v>1225</v>
      </c>
      <c r="G343" s="13"/>
      <c r="H343" s="191">
        <v>-4.1520000000000001</v>
      </c>
      <c r="I343" s="192"/>
      <c r="J343" s="13"/>
      <c r="K343" s="13"/>
      <c r="L343" s="187"/>
      <c r="M343" s="193"/>
      <c r="N343" s="194"/>
      <c r="O343" s="194"/>
      <c r="P343" s="194"/>
      <c r="Q343" s="194"/>
      <c r="R343" s="194"/>
      <c r="S343" s="194"/>
      <c r="T343" s="19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9" t="s">
        <v>197</v>
      </c>
      <c r="AU343" s="189" t="s">
        <v>86</v>
      </c>
      <c r="AV343" s="13" t="s">
        <v>86</v>
      </c>
      <c r="AW343" s="13" t="s">
        <v>32</v>
      </c>
      <c r="AX343" s="13" t="s">
        <v>76</v>
      </c>
      <c r="AY343" s="189" t="s">
        <v>145</v>
      </c>
    </row>
    <row r="344" s="13" customFormat="1">
      <c r="A344" s="13"/>
      <c r="B344" s="187"/>
      <c r="C344" s="13"/>
      <c r="D344" s="188" t="s">
        <v>197</v>
      </c>
      <c r="E344" s="189" t="s">
        <v>1</v>
      </c>
      <c r="F344" s="190" t="s">
        <v>1226</v>
      </c>
      <c r="G344" s="13"/>
      <c r="H344" s="191">
        <v>-4.3869999999999996</v>
      </c>
      <c r="I344" s="192"/>
      <c r="J344" s="13"/>
      <c r="K344" s="13"/>
      <c r="L344" s="187"/>
      <c r="M344" s="193"/>
      <c r="N344" s="194"/>
      <c r="O344" s="194"/>
      <c r="P344" s="194"/>
      <c r="Q344" s="194"/>
      <c r="R344" s="194"/>
      <c r="S344" s="194"/>
      <c r="T344" s="19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89" t="s">
        <v>197</v>
      </c>
      <c r="AU344" s="189" t="s">
        <v>86</v>
      </c>
      <c r="AV344" s="13" t="s">
        <v>86</v>
      </c>
      <c r="AW344" s="13" t="s">
        <v>32</v>
      </c>
      <c r="AX344" s="13" t="s">
        <v>76</v>
      </c>
      <c r="AY344" s="189" t="s">
        <v>145</v>
      </c>
    </row>
    <row r="345" s="13" customFormat="1">
      <c r="A345" s="13"/>
      <c r="B345" s="187"/>
      <c r="C345" s="13"/>
      <c r="D345" s="188" t="s">
        <v>197</v>
      </c>
      <c r="E345" s="189" t="s">
        <v>1</v>
      </c>
      <c r="F345" s="190" t="s">
        <v>1227</v>
      </c>
      <c r="G345" s="13"/>
      <c r="H345" s="191">
        <v>73.019999999999996</v>
      </c>
      <c r="I345" s="192"/>
      <c r="J345" s="13"/>
      <c r="K345" s="13"/>
      <c r="L345" s="187"/>
      <c r="M345" s="193"/>
      <c r="N345" s="194"/>
      <c r="O345" s="194"/>
      <c r="P345" s="194"/>
      <c r="Q345" s="194"/>
      <c r="R345" s="194"/>
      <c r="S345" s="194"/>
      <c r="T345" s="19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9" t="s">
        <v>197</v>
      </c>
      <c r="AU345" s="189" t="s">
        <v>86</v>
      </c>
      <c r="AV345" s="13" t="s">
        <v>86</v>
      </c>
      <c r="AW345" s="13" t="s">
        <v>32</v>
      </c>
      <c r="AX345" s="13" t="s">
        <v>76</v>
      </c>
      <c r="AY345" s="189" t="s">
        <v>145</v>
      </c>
    </row>
    <row r="346" s="13" customFormat="1">
      <c r="A346" s="13"/>
      <c r="B346" s="187"/>
      <c r="C346" s="13"/>
      <c r="D346" s="188" t="s">
        <v>197</v>
      </c>
      <c r="E346" s="189" t="s">
        <v>1</v>
      </c>
      <c r="F346" s="190" t="s">
        <v>1225</v>
      </c>
      <c r="G346" s="13"/>
      <c r="H346" s="191">
        <v>-4.1520000000000001</v>
      </c>
      <c r="I346" s="192"/>
      <c r="J346" s="13"/>
      <c r="K346" s="13"/>
      <c r="L346" s="187"/>
      <c r="M346" s="193"/>
      <c r="N346" s="194"/>
      <c r="O346" s="194"/>
      <c r="P346" s="194"/>
      <c r="Q346" s="194"/>
      <c r="R346" s="194"/>
      <c r="S346" s="194"/>
      <c r="T346" s="19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9" t="s">
        <v>197</v>
      </c>
      <c r="AU346" s="189" t="s">
        <v>86</v>
      </c>
      <c r="AV346" s="13" t="s">
        <v>86</v>
      </c>
      <c r="AW346" s="13" t="s">
        <v>32</v>
      </c>
      <c r="AX346" s="13" t="s">
        <v>76</v>
      </c>
      <c r="AY346" s="189" t="s">
        <v>145</v>
      </c>
    </row>
    <row r="347" s="13" customFormat="1">
      <c r="A347" s="13"/>
      <c r="B347" s="187"/>
      <c r="C347" s="13"/>
      <c r="D347" s="188" t="s">
        <v>197</v>
      </c>
      <c r="E347" s="189" t="s">
        <v>1</v>
      </c>
      <c r="F347" s="190" t="s">
        <v>1226</v>
      </c>
      <c r="G347" s="13"/>
      <c r="H347" s="191">
        <v>-4.3869999999999996</v>
      </c>
      <c r="I347" s="192"/>
      <c r="J347" s="13"/>
      <c r="K347" s="13"/>
      <c r="L347" s="187"/>
      <c r="M347" s="193"/>
      <c r="N347" s="194"/>
      <c r="O347" s="194"/>
      <c r="P347" s="194"/>
      <c r="Q347" s="194"/>
      <c r="R347" s="194"/>
      <c r="S347" s="194"/>
      <c r="T347" s="19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9" t="s">
        <v>197</v>
      </c>
      <c r="AU347" s="189" t="s">
        <v>86</v>
      </c>
      <c r="AV347" s="13" t="s">
        <v>86</v>
      </c>
      <c r="AW347" s="13" t="s">
        <v>32</v>
      </c>
      <c r="AX347" s="13" t="s">
        <v>76</v>
      </c>
      <c r="AY347" s="189" t="s">
        <v>145</v>
      </c>
    </row>
    <row r="348" s="13" customFormat="1">
      <c r="A348" s="13"/>
      <c r="B348" s="187"/>
      <c r="C348" s="13"/>
      <c r="D348" s="188" t="s">
        <v>197</v>
      </c>
      <c r="E348" s="189" t="s">
        <v>1</v>
      </c>
      <c r="F348" s="190" t="s">
        <v>1228</v>
      </c>
      <c r="G348" s="13"/>
      <c r="H348" s="191">
        <v>115.476</v>
      </c>
      <c r="I348" s="192"/>
      <c r="J348" s="13"/>
      <c r="K348" s="13"/>
      <c r="L348" s="187"/>
      <c r="M348" s="193"/>
      <c r="N348" s="194"/>
      <c r="O348" s="194"/>
      <c r="P348" s="194"/>
      <c r="Q348" s="194"/>
      <c r="R348" s="194"/>
      <c r="S348" s="194"/>
      <c r="T348" s="19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9" t="s">
        <v>197</v>
      </c>
      <c r="AU348" s="189" t="s">
        <v>86</v>
      </c>
      <c r="AV348" s="13" t="s">
        <v>86</v>
      </c>
      <c r="AW348" s="13" t="s">
        <v>32</v>
      </c>
      <c r="AX348" s="13" t="s">
        <v>76</v>
      </c>
      <c r="AY348" s="189" t="s">
        <v>145</v>
      </c>
    </row>
    <row r="349" s="13" customFormat="1">
      <c r="A349" s="13"/>
      <c r="B349" s="187"/>
      <c r="C349" s="13"/>
      <c r="D349" s="188" t="s">
        <v>197</v>
      </c>
      <c r="E349" s="189" t="s">
        <v>1</v>
      </c>
      <c r="F349" s="190" t="s">
        <v>429</v>
      </c>
      <c r="G349" s="13"/>
      <c r="H349" s="191">
        <v>-8.3030000000000008</v>
      </c>
      <c r="I349" s="192"/>
      <c r="J349" s="13"/>
      <c r="K349" s="13"/>
      <c r="L349" s="187"/>
      <c r="M349" s="193"/>
      <c r="N349" s="194"/>
      <c r="O349" s="194"/>
      <c r="P349" s="194"/>
      <c r="Q349" s="194"/>
      <c r="R349" s="194"/>
      <c r="S349" s="194"/>
      <c r="T349" s="19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89" t="s">
        <v>197</v>
      </c>
      <c r="AU349" s="189" t="s">
        <v>86</v>
      </c>
      <c r="AV349" s="13" t="s">
        <v>86</v>
      </c>
      <c r="AW349" s="13" t="s">
        <v>32</v>
      </c>
      <c r="AX349" s="13" t="s">
        <v>76</v>
      </c>
      <c r="AY349" s="189" t="s">
        <v>145</v>
      </c>
    </row>
    <row r="350" s="13" customFormat="1">
      <c r="A350" s="13"/>
      <c r="B350" s="187"/>
      <c r="C350" s="13"/>
      <c r="D350" s="188" t="s">
        <v>197</v>
      </c>
      <c r="E350" s="189" t="s">
        <v>1</v>
      </c>
      <c r="F350" s="190" t="s">
        <v>1229</v>
      </c>
      <c r="G350" s="13"/>
      <c r="H350" s="191">
        <v>-5.3959999999999999</v>
      </c>
      <c r="I350" s="192"/>
      <c r="J350" s="13"/>
      <c r="K350" s="13"/>
      <c r="L350" s="187"/>
      <c r="M350" s="193"/>
      <c r="N350" s="194"/>
      <c r="O350" s="194"/>
      <c r="P350" s="194"/>
      <c r="Q350" s="194"/>
      <c r="R350" s="194"/>
      <c r="S350" s="194"/>
      <c r="T350" s="19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9" t="s">
        <v>197</v>
      </c>
      <c r="AU350" s="189" t="s">
        <v>86</v>
      </c>
      <c r="AV350" s="13" t="s">
        <v>86</v>
      </c>
      <c r="AW350" s="13" t="s">
        <v>32</v>
      </c>
      <c r="AX350" s="13" t="s">
        <v>76</v>
      </c>
      <c r="AY350" s="189" t="s">
        <v>145</v>
      </c>
    </row>
    <row r="351" s="13" customFormat="1">
      <c r="A351" s="13"/>
      <c r="B351" s="187"/>
      <c r="C351" s="13"/>
      <c r="D351" s="188" t="s">
        <v>197</v>
      </c>
      <c r="E351" s="189" t="s">
        <v>1</v>
      </c>
      <c r="F351" s="190" t="s">
        <v>1230</v>
      </c>
      <c r="G351" s="13"/>
      <c r="H351" s="191">
        <v>-10.968</v>
      </c>
      <c r="I351" s="192"/>
      <c r="J351" s="13"/>
      <c r="K351" s="13"/>
      <c r="L351" s="187"/>
      <c r="M351" s="193"/>
      <c r="N351" s="194"/>
      <c r="O351" s="194"/>
      <c r="P351" s="194"/>
      <c r="Q351" s="194"/>
      <c r="R351" s="194"/>
      <c r="S351" s="194"/>
      <c r="T351" s="19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9" t="s">
        <v>197</v>
      </c>
      <c r="AU351" s="189" t="s">
        <v>86</v>
      </c>
      <c r="AV351" s="13" t="s">
        <v>86</v>
      </c>
      <c r="AW351" s="13" t="s">
        <v>32</v>
      </c>
      <c r="AX351" s="13" t="s">
        <v>76</v>
      </c>
      <c r="AY351" s="189" t="s">
        <v>145</v>
      </c>
    </row>
    <row r="352" s="12" customFormat="1" ht="22.8" customHeight="1">
      <c r="A352" s="12"/>
      <c r="B352" s="155"/>
      <c r="C352" s="12"/>
      <c r="D352" s="156" t="s">
        <v>75</v>
      </c>
      <c r="E352" s="180" t="s">
        <v>233</v>
      </c>
      <c r="F352" s="180" t="s">
        <v>234</v>
      </c>
      <c r="G352" s="12"/>
      <c r="H352" s="12"/>
      <c r="I352" s="158"/>
      <c r="J352" s="181">
        <f>BK352</f>
        <v>0</v>
      </c>
      <c r="K352" s="12"/>
      <c r="L352" s="155"/>
      <c r="M352" s="160"/>
      <c r="N352" s="161"/>
      <c r="O352" s="161"/>
      <c r="P352" s="162">
        <f>SUM(P353:P356)</f>
        <v>0</v>
      </c>
      <c r="Q352" s="161"/>
      <c r="R352" s="162">
        <f>SUM(R353:R356)</f>
        <v>0</v>
      </c>
      <c r="S352" s="161"/>
      <c r="T352" s="163">
        <f>SUM(T353:T356)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56" t="s">
        <v>84</v>
      </c>
      <c r="AT352" s="164" t="s">
        <v>75</v>
      </c>
      <c r="AU352" s="164" t="s">
        <v>84</v>
      </c>
      <c r="AY352" s="156" t="s">
        <v>145</v>
      </c>
      <c r="BK352" s="165">
        <f>SUM(BK353:BK356)</f>
        <v>0</v>
      </c>
    </row>
    <row r="353" s="2" customFormat="1" ht="24.15" customHeight="1">
      <c r="A353" s="35"/>
      <c r="B353" s="166"/>
      <c r="C353" s="167" t="s">
        <v>326</v>
      </c>
      <c r="D353" s="167" t="s">
        <v>146</v>
      </c>
      <c r="E353" s="168" t="s">
        <v>241</v>
      </c>
      <c r="F353" s="169" t="s">
        <v>242</v>
      </c>
      <c r="G353" s="170" t="s">
        <v>238</v>
      </c>
      <c r="H353" s="171">
        <v>11.223000000000001</v>
      </c>
      <c r="I353" s="172"/>
      <c r="J353" s="173">
        <f>ROUND(I353*H353,2)</f>
        <v>0</v>
      </c>
      <c r="K353" s="169" t="s">
        <v>166</v>
      </c>
      <c r="L353" s="36"/>
      <c r="M353" s="174" t="s">
        <v>1</v>
      </c>
      <c r="N353" s="175" t="s">
        <v>41</v>
      </c>
      <c r="O353" s="74"/>
      <c r="P353" s="176">
        <f>O353*H353</f>
        <v>0</v>
      </c>
      <c r="Q353" s="176">
        <v>0</v>
      </c>
      <c r="R353" s="176">
        <f>Q353*H353</f>
        <v>0</v>
      </c>
      <c r="S353" s="176">
        <v>0</v>
      </c>
      <c r="T353" s="17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78" t="s">
        <v>144</v>
      </c>
      <c r="AT353" s="178" t="s">
        <v>146</v>
      </c>
      <c r="AU353" s="178" t="s">
        <v>86</v>
      </c>
      <c r="AY353" s="16" t="s">
        <v>145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16" t="s">
        <v>84</v>
      </c>
      <c r="BK353" s="179">
        <f>ROUND(I353*H353,2)</f>
        <v>0</v>
      </c>
      <c r="BL353" s="16" t="s">
        <v>144</v>
      </c>
      <c r="BM353" s="178" t="s">
        <v>1309</v>
      </c>
    </row>
    <row r="354" s="2" customFormat="1" ht="24.15" customHeight="1">
      <c r="A354" s="35"/>
      <c r="B354" s="166"/>
      <c r="C354" s="167" t="s">
        <v>270</v>
      </c>
      <c r="D354" s="167" t="s">
        <v>146</v>
      </c>
      <c r="E354" s="168" t="s">
        <v>245</v>
      </c>
      <c r="F354" s="169" t="s">
        <v>246</v>
      </c>
      <c r="G354" s="170" t="s">
        <v>238</v>
      </c>
      <c r="H354" s="171">
        <v>101.00700000000001</v>
      </c>
      <c r="I354" s="172"/>
      <c r="J354" s="173">
        <f>ROUND(I354*H354,2)</f>
        <v>0</v>
      </c>
      <c r="K354" s="169" t="s">
        <v>166</v>
      </c>
      <c r="L354" s="36"/>
      <c r="M354" s="174" t="s">
        <v>1</v>
      </c>
      <c r="N354" s="175" t="s">
        <v>41</v>
      </c>
      <c r="O354" s="74"/>
      <c r="P354" s="176">
        <f>O354*H354</f>
        <v>0</v>
      </c>
      <c r="Q354" s="176">
        <v>0</v>
      </c>
      <c r="R354" s="176">
        <f>Q354*H354</f>
        <v>0</v>
      </c>
      <c r="S354" s="176">
        <v>0</v>
      </c>
      <c r="T354" s="17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78" t="s">
        <v>144</v>
      </c>
      <c r="AT354" s="178" t="s">
        <v>146</v>
      </c>
      <c r="AU354" s="178" t="s">
        <v>86</v>
      </c>
      <c r="AY354" s="16" t="s">
        <v>145</v>
      </c>
      <c r="BE354" s="179">
        <f>IF(N354="základní",J354,0)</f>
        <v>0</v>
      </c>
      <c r="BF354" s="179">
        <f>IF(N354="snížená",J354,0)</f>
        <v>0</v>
      </c>
      <c r="BG354" s="179">
        <f>IF(N354="zákl. přenesená",J354,0)</f>
        <v>0</v>
      </c>
      <c r="BH354" s="179">
        <f>IF(N354="sníž. přenesená",J354,0)</f>
        <v>0</v>
      </c>
      <c r="BI354" s="179">
        <f>IF(N354="nulová",J354,0)</f>
        <v>0</v>
      </c>
      <c r="BJ354" s="16" t="s">
        <v>84</v>
      </c>
      <c r="BK354" s="179">
        <f>ROUND(I354*H354,2)</f>
        <v>0</v>
      </c>
      <c r="BL354" s="16" t="s">
        <v>144</v>
      </c>
      <c r="BM354" s="178" t="s">
        <v>1310</v>
      </c>
    </row>
    <row r="355" s="13" customFormat="1">
      <c r="A355" s="13"/>
      <c r="B355" s="187"/>
      <c r="C355" s="13"/>
      <c r="D355" s="188" t="s">
        <v>197</v>
      </c>
      <c r="E355" s="13"/>
      <c r="F355" s="190" t="s">
        <v>1311</v>
      </c>
      <c r="G355" s="13"/>
      <c r="H355" s="191">
        <v>101.00700000000001</v>
      </c>
      <c r="I355" s="192"/>
      <c r="J355" s="13"/>
      <c r="K355" s="13"/>
      <c r="L355" s="187"/>
      <c r="M355" s="193"/>
      <c r="N355" s="194"/>
      <c r="O355" s="194"/>
      <c r="P355" s="194"/>
      <c r="Q355" s="194"/>
      <c r="R355" s="194"/>
      <c r="S355" s="194"/>
      <c r="T355" s="19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89" t="s">
        <v>197</v>
      </c>
      <c r="AU355" s="189" t="s">
        <v>86</v>
      </c>
      <c r="AV355" s="13" t="s">
        <v>86</v>
      </c>
      <c r="AW355" s="13" t="s">
        <v>3</v>
      </c>
      <c r="AX355" s="13" t="s">
        <v>84</v>
      </c>
      <c r="AY355" s="189" t="s">
        <v>145</v>
      </c>
    </row>
    <row r="356" s="2" customFormat="1" ht="44.25" customHeight="1">
      <c r="A356" s="35"/>
      <c r="B356" s="166"/>
      <c r="C356" s="167" t="s">
        <v>335</v>
      </c>
      <c r="D356" s="167" t="s">
        <v>146</v>
      </c>
      <c r="E356" s="168" t="s">
        <v>1312</v>
      </c>
      <c r="F356" s="169" t="s">
        <v>1313</v>
      </c>
      <c r="G356" s="170" t="s">
        <v>238</v>
      </c>
      <c r="H356" s="171">
        <v>11.223000000000001</v>
      </c>
      <c r="I356" s="172"/>
      <c r="J356" s="173">
        <f>ROUND(I356*H356,2)</f>
        <v>0</v>
      </c>
      <c r="K356" s="169" t="s">
        <v>166</v>
      </c>
      <c r="L356" s="36"/>
      <c r="M356" s="174" t="s">
        <v>1</v>
      </c>
      <c r="N356" s="175" t="s">
        <v>41</v>
      </c>
      <c r="O356" s="74"/>
      <c r="P356" s="176">
        <f>O356*H356</f>
        <v>0</v>
      </c>
      <c r="Q356" s="176">
        <v>0</v>
      </c>
      <c r="R356" s="176">
        <f>Q356*H356</f>
        <v>0</v>
      </c>
      <c r="S356" s="176">
        <v>0</v>
      </c>
      <c r="T356" s="17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78" t="s">
        <v>144</v>
      </c>
      <c r="AT356" s="178" t="s">
        <v>146</v>
      </c>
      <c r="AU356" s="178" t="s">
        <v>86</v>
      </c>
      <c r="AY356" s="16" t="s">
        <v>145</v>
      </c>
      <c r="BE356" s="179">
        <f>IF(N356="základní",J356,0)</f>
        <v>0</v>
      </c>
      <c r="BF356" s="179">
        <f>IF(N356="snížená",J356,0)</f>
        <v>0</v>
      </c>
      <c r="BG356" s="179">
        <f>IF(N356="zákl. přenesená",J356,0)</f>
        <v>0</v>
      </c>
      <c r="BH356" s="179">
        <f>IF(N356="sníž. přenesená",J356,0)</f>
        <v>0</v>
      </c>
      <c r="BI356" s="179">
        <f>IF(N356="nulová",J356,0)</f>
        <v>0</v>
      </c>
      <c r="BJ356" s="16" t="s">
        <v>84</v>
      </c>
      <c r="BK356" s="179">
        <f>ROUND(I356*H356,2)</f>
        <v>0</v>
      </c>
      <c r="BL356" s="16" t="s">
        <v>144</v>
      </c>
      <c r="BM356" s="178" t="s">
        <v>1314</v>
      </c>
    </row>
    <row r="357" s="12" customFormat="1" ht="22.8" customHeight="1">
      <c r="A357" s="12"/>
      <c r="B357" s="155"/>
      <c r="C357" s="12"/>
      <c r="D357" s="156" t="s">
        <v>75</v>
      </c>
      <c r="E357" s="180" t="s">
        <v>253</v>
      </c>
      <c r="F357" s="180" t="s">
        <v>254</v>
      </c>
      <c r="G357" s="12"/>
      <c r="H357" s="12"/>
      <c r="I357" s="158"/>
      <c r="J357" s="181">
        <f>BK357</f>
        <v>0</v>
      </c>
      <c r="K357" s="12"/>
      <c r="L357" s="155"/>
      <c r="M357" s="160"/>
      <c r="N357" s="161"/>
      <c r="O357" s="161"/>
      <c r="P357" s="162">
        <f>P358</f>
        <v>0</v>
      </c>
      <c r="Q357" s="161"/>
      <c r="R357" s="162">
        <f>R358</f>
        <v>0</v>
      </c>
      <c r="S357" s="161"/>
      <c r="T357" s="163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56" t="s">
        <v>84</v>
      </c>
      <c r="AT357" s="164" t="s">
        <v>75</v>
      </c>
      <c r="AU357" s="164" t="s">
        <v>84</v>
      </c>
      <c r="AY357" s="156" t="s">
        <v>145</v>
      </c>
      <c r="BK357" s="165">
        <f>BK358</f>
        <v>0</v>
      </c>
    </row>
    <row r="358" s="2" customFormat="1" ht="24.15" customHeight="1">
      <c r="A358" s="35"/>
      <c r="B358" s="166"/>
      <c r="C358" s="167" t="s">
        <v>340</v>
      </c>
      <c r="D358" s="167" t="s">
        <v>146</v>
      </c>
      <c r="E358" s="168" t="s">
        <v>1315</v>
      </c>
      <c r="F358" s="169" t="s">
        <v>1316</v>
      </c>
      <c r="G358" s="170" t="s">
        <v>238</v>
      </c>
      <c r="H358" s="171">
        <v>11.943</v>
      </c>
      <c r="I358" s="172"/>
      <c r="J358" s="173">
        <f>ROUND(I358*H358,2)</f>
        <v>0</v>
      </c>
      <c r="K358" s="169" t="s">
        <v>166</v>
      </c>
      <c r="L358" s="36"/>
      <c r="M358" s="174" t="s">
        <v>1</v>
      </c>
      <c r="N358" s="175" t="s">
        <v>41</v>
      </c>
      <c r="O358" s="74"/>
      <c r="P358" s="176">
        <f>O358*H358</f>
        <v>0</v>
      </c>
      <c r="Q358" s="176">
        <v>0</v>
      </c>
      <c r="R358" s="176">
        <f>Q358*H358</f>
        <v>0</v>
      </c>
      <c r="S358" s="176">
        <v>0</v>
      </c>
      <c r="T358" s="17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78" t="s">
        <v>144</v>
      </c>
      <c r="AT358" s="178" t="s">
        <v>146</v>
      </c>
      <c r="AU358" s="178" t="s">
        <v>86</v>
      </c>
      <c r="AY358" s="16" t="s">
        <v>145</v>
      </c>
      <c r="BE358" s="179">
        <f>IF(N358="základní",J358,0)</f>
        <v>0</v>
      </c>
      <c r="BF358" s="179">
        <f>IF(N358="snížená",J358,0)</f>
        <v>0</v>
      </c>
      <c r="BG358" s="179">
        <f>IF(N358="zákl. přenesená",J358,0)</f>
        <v>0</v>
      </c>
      <c r="BH358" s="179">
        <f>IF(N358="sníž. přenesená",J358,0)</f>
        <v>0</v>
      </c>
      <c r="BI358" s="179">
        <f>IF(N358="nulová",J358,0)</f>
        <v>0</v>
      </c>
      <c r="BJ358" s="16" t="s">
        <v>84</v>
      </c>
      <c r="BK358" s="179">
        <f>ROUND(I358*H358,2)</f>
        <v>0</v>
      </c>
      <c r="BL358" s="16" t="s">
        <v>144</v>
      </c>
      <c r="BM358" s="178" t="s">
        <v>1317</v>
      </c>
    </row>
    <row r="359" s="12" customFormat="1" ht="25.92" customHeight="1">
      <c r="A359" s="12"/>
      <c r="B359" s="155"/>
      <c r="C359" s="12"/>
      <c r="D359" s="156" t="s">
        <v>75</v>
      </c>
      <c r="E359" s="157" t="s">
        <v>258</v>
      </c>
      <c r="F359" s="157" t="s">
        <v>259</v>
      </c>
      <c r="G359" s="12"/>
      <c r="H359" s="12"/>
      <c r="I359" s="158"/>
      <c r="J359" s="159">
        <f>BK359</f>
        <v>0</v>
      </c>
      <c r="K359" s="12"/>
      <c r="L359" s="155"/>
      <c r="M359" s="160"/>
      <c r="N359" s="161"/>
      <c r="O359" s="161"/>
      <c r="P359" s="162">
        <f>P360+P363+P390</f>
        <v>0</v>
      </c>
      <c r="Q359" s="161"/>
      <c r="R359" s="162">
        <f>R360+R363+R390</f>
        <v>0.44447459999999994</v>
      </c>
      <c r="S359" s="161"/>
      <c r="T359" s="163">
        <f>T360+T363+T390</f>
        <v>0.68891690000000005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56" t="s">
        <v>86</v>
      </c>
      <c r="AT359" s="164" t="s">
        <v>75</v>
      </c>
      <c r="AU359" s="164" t="s">
        <v>76</v>
      </c>
      <c r="AY359" s="156" t="s">
        <v>145</v>
      </c>
      <c r="BK359" s="165">
        <f>BK360+BK363+BK390</f>
        <v>0</v>
      </c>
    </row>
    <row r="360" s="12" customFormat="1" ht="22.8" customHeight="1">
      <c r="A360" s="12"/>
      <c r="B360" s="155"/>
      <c r="C360" s="12"/>
      <c r="D360" s="156" t="s">
        <v>75</v>
      </c>
      <c r="E360" s="180" t="s">
        <v>1318</v>
      </c>
      <c r="F360" s="180" t="s">
        <v>1319</v>
      </c>
      <c r="G360" s="12"/>
      <c r="H360" s="12"/>
      <c r="I360" s="158"/>
      <c r="J360" s="181">
        <f>BK360</f>
        <v>0</v>
      </c>
      <c r="K360" s="12"/>
      <c r="L360" s="155"/>
      <c r="M360" s="160"/>
      <c r="N360" s="161"/>
      <c r="O360" s="161"/>
      <c r="P360" s="162">
        <f>SUM(P361:P362)</f>
        <v>0</v>
      </c>
      <c r="Q360" s="161"/>
      <c r="R360" s="162">
        <f>SUM(R361:R362)</f>
        <v>0</v>
      </c>
      <c r="S360" s="161"/>
      <c r="T360" s="163">
        <f>SUM(T361:T362)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156" t="s">
        <v>86</v>
      </c>
      <c r="AT360" s="164" t="s">
        <v>75</v>
      </c>
      <c r="AU360" s="164" t="s">
        <v>84</v>
      </c>
      <c r="AY360" s="156" t="s">
        <v>145</v>
      </c>
      <c r="BK360" s="165">
        <f>SUM(BK361:BK362)</f>
        <v>0</v>
      </c>
    </row>
    <row r="361" s="2" customFormat="1" ht="16.5" customHeight="1">
      <c r="A361" s="35"/>
      <c r="B361" s="166"/>
      <c r="C361" s="167" t="s">
        <v>346</v>
      </c>
      <c r="D361" s="167" t="s">
        <v>146</v>
      </c>
      <c r="E361" s="168" t="s">
        <v>1320</v>
      </c>
      <c r="F361" s="169" t="s">
        <v>1321</v>
      </c>
      <c r="G361" s="170" t="s">
        <v>1322</v>
      </c>
      <c r="H361" s="171">
        <v>1</v>
      </c>
      <c r="I361" s="172"/>
      <c r="J361" s="173">
        <f>ROUND(I361*H361,2)</f>
        <v>0</v>
      </c>
      <c r="K361" s="169" t="s">
        <v>1</v>
      </c>
      <c r="L361" s="36"/>
      <c r="M361" s="174" t="s">
        <v>1</v>
      </c>
      <c r="N361" s="175" t="s">
        <v>41</v>
      </c>
      <c r="O361" s="74"/>
      <c r="P361" s="176">
        <f>O361*H361</f>
        <v>0</v>
      </c>
      <c r="Q361" s="176">
        <v>0</v>
      </c>
      <c r="R361" s="176">
        <f>Q361*H361</f>
        <v>0</v>
      </c>
      <c r="S361" s="176">
        <v>0</v>
      </c>
      <c r="T361" s="17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78" t="s">
        <v>262</v>
      </c>
      <c r="AT361" s="178" t="s">
        <v>146</v>
      </c>
      <c r="AU361" s="178" t="s">
        <v>86</v>
      </c>
      <c r="AY361" s="16" t="s">
        <v>145</v>
      </c>
      <c r="BE361" s="179">
        <f>IF(N361="základní",J361,0)</f>
        <v>0</v>
      </c>
      <c r="BF361" s="179">
        <f>IF(N361="snížená",J361,0)</f>
        <v>0</v>
      </c>
      <c r="BG361" s="179">
        <f>IF(N361="zákl. přenesená",J361,0)</f>
        <v>0</v>
      </c>
      <c r="BH361" s="179">
        <f>IF(N361="sníž. přenesená",J361,0)</f>
        <v>0</v>
      </c>
      <c r="BI361" s="179">
        <f>IF(N361="nulová",J361,0)</f>
        <v>0</v>
      </c>
      <c r="BJ361" s="16" t="s">
        <v>84</v>
      </c>
      <c r="BK361" s="179">
        <f>ROUND(I361*H361,2)</f>
        <v>0</v>
      </c>
      <c r="BL361" s="16" t="s">
        <v>262</v>
      </c>
      <c r="BM361" s="178" t="s">
        <v>1323</v>
      </c>
    </row>
    <row r="362" s="2" customFormat="1" ht="16.5" customHeight="1">
      <c r="A362" s="35"/>
      <c r="B362" s="166"/>
      <c r="C362" s="167" t="s">
        <v>351</v>
      </c>
      <c r="D362" s="167" t="s">
        <v>146</v>
      </c>
      <c r="E362" s="168" t="s">
        <v>1324</v>
      </c>
      <c r="F362" s="169" t="s">
        <v>1325</v>
      </c>
      <c r="G362" s="170" t="s">
        <v>165</v>
      </c>
      <c r="H362" s="171">
        <v>1</v>
      </c>
      <c r="I362" s="172"/>
      <c r="J362" s="173">
        <f>ROUND(I362*H362,2)</f>
        <v>0</v>
      </c>
      <c r="K362" s="169" t="s">
        <v>1</v>
      </c>
      <c r="L362" s="36"/>
      <c r="M362" s="174" t="s">
        <v>1</v>
      </c>
      <c r="N362" s="175" t="s">
        <v>41</v>
      </c>
      <c r="O362" s="74"/>
      <c r="P362" s="176">
        <f>O362*H362</f>
        <v>0</v>
      </c>
      <c r="Q362" s="176">
        <v>0</v>
      </c>
      <c r="R362" s="176">
        <f>Q362*H362</f>
        <v>0</v>
      </c>
      <c r="S362" s="176">
        <v>0</v>
      </c>
      <c r="T362" s="17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78" t="s">
        <v>262</v>
      </c>
      <c r="AT362" s="178" t="s">
        <v>146</v>
      </c>
      <c r="AU362" s="178" t="s">
        <v>86</v>
      </c>
      <c r="AY362" s="16" t="s">
        <v>145</v>
      </c>
      <c r="BE362" s="179">
        <f>IF(N362="základní",J362,0)</f>
        <v>0</v>
      </c>
      <c r="BF362" s="179">
        <f>IF(N362="snížená",J362,0)</f>
        <v>0</v>
      </c>
      <c r="BG362" s="179">
        <f>IF(N362="zákl. přenesená",J362,0)</f>
        <v>0</v>
      </c>
      <c r="BH362" s="179">
        <f>IF(N362="sníž. přenesená",J362,0)</f>
        <v>0</v>
      </c>
      <c r="BI362" s="179">
        <f>IF(N362="nulová",J362,0)</f>
        <v>0</v>
      </c>
      <c r="BJ362" s="16" t="s">
        <v>84</v>
      </c>
      <c r="BK362" s="179">
        <f>ROUND(I362*H362,2)</f>
        <v>0</v>
      </c>
      <c r="BL362" s="16" t="s">
        <v>262</v>
      </c>
      <c r="BM362" s="178" t="s">
        <v>1326</v>
      </c>
    </row>
    <row r="363" s="12" customFormat="1" ht="22.8" customHeight="1">
      <c r="A363" s="12"/>
      <c r="B363" s="155"/>
      <c r="C363" s="12"/>
      <c r="D363" s="156" t="s">
        <v>75</v>
      </c>
      <c r="E363" s="180" t="s">
        <v>853</v>
      </c>
      <c r="F363" s="180" t="s">
        <v>854</v>
      </c>
      <c r="G363" s="12"/>
      <c r="H363" s="12"/>
      <c r="I363" s="158"/>
      <c r="J363" s="181">
        <f>BK363</f>
        <v>0</v>
      </c>
      <c r="K363" s="12"/>
      <c r="L363" s="155"/>
      <c r="M363" s="160"/>
      <c r="N363" s="161"/>
      <c r="O363" s="161"/>
      <c r="P363" s="162">
        <f>SUM(P364:P389)</f>
        <v>0</v>
      </c>
      <c r="Q363" s="161"/>
      <c r="R363" s="162">
        <f>SUM(R364:R389)</f>
        <v>0.44447459999999994</v>
      </c>
      <c r="S363" s="161"/>
      <c r="T363" s="163">
        <f>SUM(T364:T389)</f>
        <v>0.68891690000000005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156" t="s">
        <v>86</v>
      </c>
      <c r="AT363" s="164" t="s">
        <v>75</v>
      </c>
      <c r="AU363" s="164" t="s">
        <v>84</v>
      </c>
      <c r="AY363" s="156" t="s">
        <v>145</v>
      </c>
      <c r="BK363" s="165">
        <f>SUM(BK364:BK389)</f>
        <v>0</v>
      </c>
    </row>
    <row r="364" s="2" customFormat="1" ht="16.5" customHeight="1">
      <c r="A364" s="35"/>
      <c r="B364" s="166"/>
      <c r="C364" s="167" t="s">
        <v>355</v>
      </c>
      <c r="D364" s="167" t="s">
        <v>146</v>
      </c>
      <c r="E364" s="168" t="s">
        <v>1327</v>
      </c>
      <c r="F364" s="169" t="s">
        <v>1328</v>
      </c>
      <c r="G364" s="170" t="s">
        <v>332</v>
      </c>
      <c r="H364" s="171">
        <v>34.049999999999997</v>
      </c>
      <c r="I364" s="172"/>
      <c r="J364" s="173">
        <f>ROUND(I364*H364,2)</f>
        <v>0</v>
      </c>
      <c r="K364" s="169" t="s">
        <v>166</v>
      </c>
      <c r="L364" s="36"/>
      <c r="M364" s="174" t="s">
        <v>1</v>
      </c>
      <c r="N364" s="175" t="s">
        <v>41</v>
      </c>
      <c r="O364" s="74"/>
      <c r="P364" s="176">
        <f>O364*H364</f>
        <v>0</v>
      </c>
      <c r="Q364" s="176">
        <v>0</v>
      </c>
      <c r="R364" s="176">
        <f>Q364*H364</f>
        <v>0</v>
      </c>
      <c r="S364" s="176">
        <v>0.00167</v>
      </c>
      <c r="T364" s="177">
        <f>S364*H364</f>
        <v>0.056863499999999997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78" t="s">
        <v>262</v>
      </c>
      <c r="AT364" s="178" t="s">
        <v>146</v>
      </c>
      <c r="AU364" s="178" t="s">
        <v>86</v>
      </c>
      <c r="AY364" s="16" t="s">
        <v>145</v>
      </c>
      <c r="BE364" s="179">
        <f>IF(N364="základní",J364,0)</f>
        <v>0</v>
      </c>
      <c r="BF364" s="179">
        <f>IF(N364="snížená",J364,0)</f>
        <v>0</v>
      </c>
      <c r="BG364" s="179">
        <f>IF(N364="zákl. přenesená",J364,0)</f>
        <v>0</v>
      </c>
      <c r="BH364" s="179">
        <f>IF(N364="sníž. přenesená",J364,0)</f>
        <v>0</v>
      </c>
      <c r="BI364" s="179">
        <f>IF(N364="nulová",J364,0)</f>
        <v>0</v>
      </c>
      <c r="BJ364" s="16" t="s">
        <v>84</v>
      </c>
      <c r="BK364" s="179">
        <f>ROUND(I364*H364,2)</f>
        <v>0</v>
      </c>
      <c r="BL364" s="16" t="s">
        <v>262</v>
      </c>
      <c r="BM364" s="178" t="s">
        <v>1329</v>
      </c>
    </row>
    <row r="365" s="13" customFormat="1">
      <c r="A365" s="13"/>
      <c r="B365" s="187"/>
      <c r="C365" s="13"/>
      <c r="D365" s="188" t="s">
        <v>197</v>
      </c>
      <c r="E365" s="189" t="s">
        <v>1</v>
      </c>
      <c r="F365" s="190" t="s">
        <v>1330</v>
      </c>
      <c r="G365" s="13"/>
      <c r="H365" s="191">
        <v>24.609999999999999</v>
      </c>
      <c r="I365" s="192"/>
      <c r="J365" s="13"/>
      <c r="K365" s="13"/>
      <c r="L365" s="187"/>
      <c r="M365" s="193"/>
      <c r="N365" s="194"/>
      <c r="O365" s="194"/>
      <c r="P365" s="194"/>
      <c r="Q365" s="194"/>
      <c r="R365" s="194"/>
      <c r="S365" s="194"/>
      <c r="T365" s="19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9" t="s">
        <v>197</v>
      </c>
      <c r="AU365" s="189" t="s">
        <v>86</v>
      </c>
      <c r="AV365" s="13" t="s">
        <v>86</v>
      </c>
      <c r="AW365" s="13" t="s">
        <v>32</v>
      </c>
      <c r="AX365" s="13" t="s">
        <v>76</v>
      </c>
      <c r="AY365" s="189" t="s">
        <v>145</v>
      </c>
    </row>
    <row r="366" s="13" customFormat="1">
      <c r="A366" s="13"/>
      <c r="B366" s="187"/>
      <c r="C366" s="13"/>
      <c r="D366" s="188" t="s">
        <v>197</v>
      </c>
      <c r="E366" s="189" t="s">
        <v>1</v>
      </c>
      <c r="F366" s="190" t="s">
        <v>665</v>
      </c>
      <c r="G366" s="13"/>
      <c r="H366" s="191">
        <v>1.2</v>
      </c>
      <c r="I366" s="192"/>
      <c r="J366" s="13"/>
      <c r="K366" s="13"/>
      <c r="L366" s="187"/>
      <c r="M366" s="193"/>
      <c r="N366" s="194"/>
      <c r="O366" s="194"/>
      <c r="P366" s="194"/>
      <c r="Q366" s="194"/>
      <c r="R366" s="194"/>
      <c r="S366" s="194"/>
      <c r="T366" s="19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9" t="s">
        <v>197</v>
      </c>
      <c r="AU366" s="189" t="s">
        <v>86</v>
      </c>
      <c r="AV366" s="13" t="s">
        <v>86</v>
      </c>
      <c r="AW366" s="13" t="s">
        <v>32</v>
      </c>
      <c r="AX366" s="13" t="s">
        <v>76</v>
      </c>
      <c r="AY366" s="189" t="s">
        <v>145</v>
      </c>
    </row>
    <row r="367" s="13" customFormat="1">
      <c r="A367" s="13"/>
      <c r="B367" s="187"/>
      <c r="C367" s="13"/>
      <c r="D367" s="188" t="s">
        <v>197</v>
      </c>
      <c r="E367" s="189" t="s">
        <v>1</v>
      </c>
      <c r="F367" s="190" t="s">
        <v>1331</v>
      </c>
      <c r="G367" s="13"/>
      <c r="H367" s="191">
        <v>4.6799999999999997</v>
      </c>
      <c r="I367" s="192"/>
      <c r="J367" s="13"/>
      <c r="K367" s="13"/>
      <c r="L367" s="187"/>
      <c r="M367" s="193"/>
      <c r="N367" s="194"/>
      <c r="O367" s="194"/>
      <c r="P367" s="194"/>
      <c r="Q367" s="194"/>
      <c r="R367" s="194"/>
      <c r="S367" s="194"/>
      <c r="T367" s="19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9" t="s">
        <v>197</v>
      </c>
      <c r="AU367" s="189" t="s">
        <v>86</v>
      </c>
      <c r="AV367" s="13" t="s">
        <v>86</v>
      </c>
      <c r="AW367" s="13" t="s">
        <v>32</v>
      </c>
      <c r="AX367" s="13" t="s">
        <v>76</v>
      </c>
      <c r="AY367" s="189" t="s">
        <v>145</v>
      </c>
    </row>
    <row r="368" s="13" customFormat="1">
      <c r="A368" s="13"/>
      <c r="B368" s="187"/>
      <c r="C368" s="13"/>
      <c r="D368" s="188" t="s">
        <v>197</v>
      </c>
      <c r="E368" s="189" t="s">
        <v>1</v>
      </c>
      <c r="F368" s="190" t="s">
        <v>1332</v>
      </c>
      <c r="G368" s="13"/>
      <c r="H368" s="191">
        <v>1.5600000000000001</v>
      </c>
      <c r="I368" s="192"/>
      <c r="J368" s="13"/>
      <c r="K368" s="13"/>
      <c r="L368" s="187"/>
      <c r="M368" s="193"/>
      <c r="N368" s="194"/>
      <c r="O368" s="194"/>
      <c r="P368" s="194"/>
      <c r="Q368" s="194"/>
      <c r="R368" s="194"/>
      <c r="S368" s="194"/>
      <c r="T368" s="19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9" t="s">
        <v>197</v>
      </c>
      <c r="AU368" s="189" t="s">
        <v>86</v>
      </c>
      <c r="AV368" s="13" t="s">
        <v>86</v>
      </c>
      <c r="AW368" s="13" t="s">
        <v>32</v>
      </c>
      <c r="AX368" s="13" t="s">
        <v>76</v>
      </c>
      <c r="AY368" s="189" t="s">
        <v>145</v>
      </c>
    </row>
    <row r="369" s="13" customFormat="1">
      <c r="A369" s="13"/>
      <c r="B369" s="187"/>
      <c r="C369" s="13"/>
      <c r="D369" s="188" t="s">
        <v>197</v>
      </c>
      <c r="E369" s="189" t="s">
        <v>1</v>
      </c>
      <c r="F369" s="190" t="s">
        <v>1333</v>
      </c>
      <c r="G369" s="13"/>
      <c r="H369" s="191">
        <v>2</v>
      </c>
      <c r="I369" s="192"/>
      <c r="J369" s="13"/>
      <c r="K369" s="13"/>
      <c r="L369" s="187"/>
      <c r="M369" s="193"/>
      <c r="N369" s="194"/>
      <c r="O369" s="194"/>
      <c r="P369" s="194"/>
      <c r="Q369" s="194"/>
      <c r="R369" s="194"/>
      <c r="S369" s="194"/>
      <c r="T369" s="19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9" t="s">
        <v>197</v>
      </c>
      <c r="AU369" s="189" t="s">
        <v>86</v>
      </c>
      <c r="AV369" s="13" t="s">
        <v>86</v>
      </c>
      <c r="AW369" s="13" t="s">
        <v>32</v>
      </c>
      <c r="AX369" s="13" t="s">
        <v>76</v>
      </c>
      <c r="AY369" s="189" t="s">
        <v>145</v>
      </c>
    </row>
    <row r="370" s="2" customFormat="1" ht="21.75" customHeight="1">
      <c r="A370" s="35"/>
      <c r="B370" s="166"/>
      <c r="C370" s="167" t="s">
        <v>360</v>
      </c>
      <c r="D370" s="167" t="s">
        <v>146</v>
      </c>
      <c r="E370" s="168" t="s">
        <v>1334</v>
      </c>
      <c r="F370" s="169" t="s">
        <v>1335</v>
      </c>
      <c r="G370" s="170" t="s">
        <v>332</v>
      </c>
      <c r="H370" s="171">
        <v>150.18000000000001</v>
      </c>
      <c r="I370" s="172"/>
      <c r="J370" s="173">
        <f>ROUND(I370*H370,2)</f>
        <v>0</v>
      </c>
      <c r="K370" s="169" t="s">
        <v>166</v>
      </c>
      <c r="L370" s="36"/>
      <c r="M370" s="174" t="s">
        <v>1</v>
      </c>
      <c r="N370" s="175" t="s">
        <v>41</v>
      </c>
      <c r="O370" s="74"/>
      <c r="P370" s="176">
        <f>O370*H370</f>
        <v>0</v>
      </c>
      <c r="Q370" s="176">
        <v>0</v>
      </c>
      <c r="R370" s="176">
        <f>Q370*H370</f>
        <v>0</v>
      </c>
      <c r="S370" s="176">
        <v>0.0022300000000000002</v>
      </c>
      <c r="T370" s="177">
        <f>S370*H370</f>
        <v>0.33490140000000007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78" t="s">
        <v>262</v>
      </c>
      <c r="AT370" s="178" t="s">
        <v>146</v>
      </c>
      <c r="AU370" s="178" t="s">
        <v>86</v>
      </c>
      <c r="AY370" s="16" t="s">
        <v>145</v>
      </c>
      <c r="BE370" s="179">
        <f>IF(N370="základní",J370,0)</f>
        <v>0</v>
      </c>
      <c r="BF370" s="179">
        <f>IF(N370="snížená",J370,0)</f>
        <v>0</v>
      </c>
      <c r="BG370" s="179">
        <f>IF(N370="zákl. přenesená",J370,0)</f>
        <v>0</v>
      </c>
      <c r="BH370" s="179">
        <f>IF(N370="sníž. přenesená",J370,0)</f>
        <v>0</v>
      </c>
      <c r="BI370" s="179">
        <f>IF(N370="nulová",J370,0)</f>
        <v>0</v>
      </c>
      <c r="BJ370" s="16" t="s">
        <v>84</v>
      </c>
      <c r="BK370" s="179">
        <f>ROUND(I370*H370,2)</f>
        <v>0</v>
      </c>
      <c r="BL370" s="16" t="s">
        <v>262</v>
      </c>
      <c r="BM370" s="178" t="s">
        <v>1336</v>
      </c>
    </row>
    <row r="371" s="13" customFormat="1">
      <c r="A371" s="13"/>
      <c r="B371" s="187"/>
      <c r="C371" s="13"/>
      <c r="D371" s="188" t="s">
        <v>197</v>
      </c>
      <c r="E371" s="189" t="s">
        <v>1</v>
      </c>
      <c r="F371" s="190" t="s">
        <v>1266</v>
      </c>
      <c r="G371" s="13"/>
      <c r="H371" s="191">
        <v>131.25999999999999</v>
      </c>
      <c r="I371" s="192"/>
      <c r="J371" s="13"/>
      <c r="K371" s="13"/>
      <c r="L371" s="187"/>
      <c r="M371" s="193"/>
      <c r="N371" s="194"/>
      <c r="O371" s="194"/>
      <c r="P371" s="194"/>
      <c r="Q371" s="194"/>
      <c r="R371" s="194"/>
      <c r="S371" s="194"/>
      <c r="T371" s="19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9" t="s">
        <v>197</v>
      </c>
      <c r="AU371" s="189" t="s">
        <v>86</v>
      </c>
      <c r="AV371" s="13" t="s">
        <v>86</v>
      </c>
      <c r="AW371" s="13" t="s">
        <v>32</v>
      </c>
      <c r="AX371" s="13" t="s">
        <v>76</v>
      </c>
      <c r="AY371" s="189" t="s">
        <v>145</v>
      </c>
    </row>
    <row r="372" s="13" customFormat="1">
      <c r="A372" s="13"/>
      <c r="B372" s="187"/>
      <c r="C372" s="13"/>
      <c r="D372" s="188" t="s">
        <v>197</v>
      </c>
      <c r="E372" s="189" t="s">
        <v>1</v>
      </c>
      <c r="F372" s="190" t="s">
        <v>1270</v>
      </c>
      <c r="G372" s="13"/>
      <c r="H372" s="191">
        <v>18.920000000000002</v>
      </c>
      <c r="I372" s="192"/>
      <c r="J372" s="13"/>
      <c r="K372" s="13"/>
      <c r="L372" s="187"/>
      <c r="M372" s="193"/>
      <c r="N372" s="194"/>
      <c r="O372" s="194"/>
      <c r="P372" s="194"/>
      <c r="Q372" s="194"/>
      <c r="R372" s="194"/>
      <c r="S372" s="194"/>
      <c r="T372" s="19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9" t="s">
        <v>197</v>
      </c>
      <c r="AU372" s="189" t="s">
        <v>86</v>
      </c>
      <c r="AV372" s="13" t="s">
        <v>86</v>
      </c>
      <c r="AW372" s="13" t="s">
        <v>32</v>
      </c>
      <c r="AX372" s="13" t="s">
        <v>76</v>
      </c>
      <c r="AY372" s="189" t="s">
        <v>145</v>
      </c>
    </row>
    <row r="373" s="2" customFormat="1" ht="16.5" customHeight="1">
      <c r="A373" s="35"/>
      <c r="B373" s="166"/>
      <c r="C373" s="167" t="s">
        <v>364</v>
      </c>
      <c r="D373" s="167" t="s">
        <v>146</v>
      </c>
      <c r="E373" s="168" t="s">
        <v>1337</v>
      </c>
      <c r="F373" s="169" t="s">
        <v>1338</v>
      </c>
      <c r="G373" s="170" t="s">
        <v>332</v>
      </c>
      <c r="H373" s="171">
        <v>58.219999999999999</v>
      </c>
      <c r="I373" s="172"/>
      <c r="J373" s="173">
        <f>ROUND(I373*H373,2)</f>
        <v>0</v>
      </c>
      <c r="K373" s="169" t="s">
        <v>166</v>
      </c>
      <c r="L373" s="36"/>
      <c r="M373" s="174" t="s">
        <v>1</v>
      </c>
      <c r="N373" s="175" t="s">
        <v>41</v>
      </c>
      <c r="O373" s="74"/>
      <c r="P373" s="176">
        <f>O373*H373</f>
        <v>0</v>
      </c>
      <c r="Q373" s="176">
        <v>0</v>
      </c>
      <c r="R373" s="176">
        <f>Q373*H373</f>
        <v>0</v>
      </c>
      <c r="S373" s="176">
        <v>0.0025999999999999999</v>
      </c>
      <c r="T373" s="177">
        <f>S373*H373</f>
        <v>0.15137199999999998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78" t="s">
        <v>262</v>
      </c>
      <c r="AT373" s="178" t="s">
        <v>146</v>
      </c>
      <c r="AU373" s="178" t="s">
        <v>86</v>
      </c>
      <c r="AY373" s="16" t="s">
        <v>145</v>
      </c>
      <c r="BE373" s="179">
        <f>IF(N373="základní",J373,0)</f>
        <v>0</v>
      </c>
      <c r="BF373" s="179">
        <f>IF(N373="snížená",J373,0)</f>
        <v>0</v>
      </c>
      <c r="BG373" s="179">
        <f>IF(N373="zákl. přenesená",J373,0)</f>
        <v>0</v>
      </c>
      <c r="BH373" s="179">
        <f>IF(N373="sníž. přenesená",J373,0)</f>
        <v>0</v>
      </c>
      <c r="BI373" s="179">
        <f>IF(N373="nulová",J373,0)</f>
        <v>0</v>
      </c>
      <c r="BJ373" s="16" t="s">
        <v>84</v>
      </c>
      <c r="BK373" s="179">
        <f>ROUND(I373*H373,2)</f>
        <v>0</v>
      </c>
      <c r="BL373" s="16" t="s">
        <v>262</v>
      </c>
      <c r="BM373" s="178" t="s">
        <v>1339</v>
      </c>
    </row>
    <row r="374" s="13" customFormat="1">
      <c r="A374" s="13"/>
      <c r="B374" s="187"/>
      <c r="C374" s="13"/>
      <c r="D374" s="188" t="s">
        <v>197</v>
      </c>
      <c r="E374" s="189" t="s">
        <v>1</v>
      </c>
      <c r="F374" s="190" t="s">
        <v>1340</v>
      </c>
      <c r="G374" s="13"/>
      <c r="H374" s="191">
        <v>58.219999999999999</v>
      </c>
      <c r="I374" s="192"/>
      <c r="J374" s="13"/>
      <c r="K374" s="13"/>
      <c r="L374" s="187"/>
      <c r="M374" s="193"/>
      <c r="N374" s="194"/>
      <c r="O374" s="194"/>
      <c r="P374" s="194"/>
      <c r="Q374" s="194"/>
      <c r="R374" s="194"/>
      <c r="S374" s="194"/>
      <c r="T374" s="19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89" t="s">
        <v>197</v>
      </c>
      <c r="AU374" s="189" t="s">
        <v>86</v>
      </c>
      <c r="AV374" s="13" t="s">
        <v>86</v>
      </c>
      <c r="AW374" s="13" t="s">
        <v>32</v>
      </c>
      <c r="AX374" s="13" t="s">
        <v>84</v>
      </c>
      <c r="AY374" s="189" t="s">
        <v>145</v>
      </c>
    </row>
    <row r="375" s="2" customFormat="1" ht="16.5" customHeight="1">
      <c r="A375" s="35"/>
      <c r="B375" s="166"/>
      <c r="C375" s="167" t="s">
        <v>96</v>
      </c>
      <c r="D375" s="167" t="s">
        <v>146</v>
      </c>
      <c r="E375" s="168" t="s">
        <v>1341</v>
      </c>
      <c r="F375" s="169" t="s">
        <v>1342</v>
      </c>
      <c r="G375" s="170" t="s">
        <v>332</v>
      </c>
      <c r="H375" s="171">
        <v>37</v>
      </c>
      <c r="I375" s="172"/>
      <c r="J375" s="173">
        <f>ROUND(I375*H375,2)</f>
        <v>0</v>
      </c>
      <c r="K375" s="169" t="s">
        <v>166</v>
      </c>
      <c r="L375" s="36"/>
      <c r="M375" s="174" t="s">
        <v>1</v>
      </c>
      <c r="N375" s="175" t="s">
        <v>41</v>
      </c>
      <c r="O375" s="74"/>
      <c r="P375" s="176">
        <f>O375*H375</f>
        <v>0</v>
      </c>
      <c r="Q375" s="176">
        <v>0</v>
      </c>
      <c r="R375" s="176">
        <f>Q375*H375</f>
        <v>0</v>
      </c>
      <c r="S375" s="176">
        <v>0.0039399999999999999</v>
      </c>
      <c r="T375" s="177">
        <f>S375*H375</f>
        <v>0.14577999999999999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78" t="s">
        <v>262</v>
      </c>
      <c r="AT375" s="178" t="s">
        <v>146</v>
      </c>
      <c r="AU375" s="178" t="s">
        <v>86</v>
      </c>
      <c r="AY375" s="16" t="s">
        <v>145</v>
      </c>
      <c r="BE375" s="179">
        <f>IF(N375="základní",J375,0)</f>
        <v>0</v>
      </c>
      <c r="BF375" s="179">
        <f>IF(N375="snížená",J375,0)</f>
        <v>0</v>
      </c>
      <c r="BG375" s="179">
        <f>IF(N375="zákl. přenesená",J375,0)</f>
        <v>0</v>
      </c>
      <c r="BH375" s="179">
        <f>IF(N375="sníž. přenesená",J375,0)</f>
        <v>0</v>
      </c>
      <c r="BI375" s="179">
        <f>IF(N375="nulová",J375,0)</f>
        <v>0</v>
      </c>
      <c r="BJ375" s="16" t="s">
        <v>84</v>
      </c>
      <c r="BK375" s="179">
        <f>ROUND(I375*H375,2)</f>
        <v>0</v>
      </c>
      <c r="BL375" s="16" t="s">
        <v>262</v>
      </c>
      <c r="BM375" s="178" t="s">
        <v>1343</v>
      </c>
    </row>
    <row r="376" s="2" customFormat="1" ht="24.15" customHeight="1">
      <c r="A376" s="35"/>
      <c r="B376" s="166"/>
      <c r="C376" s="167" t="s">
        <v>526</v>
      </c>
      <c r="D376" s="167" t="s">
        <v>146</v>
      </c>
      <c r="E376" s="168" t="s">
        <v>1344</v>
      </c>
      <c r="F376" s="169" t="s">
        <v>1345</v>
      </c>
      <c r="G376" s="170" t="s">
        <v>332</v>
      </c>
      <c r="H376" s="171">
        <v>34.049999999999997</v>
      </c>
      <c r="I376" s="172"/>
      <c r="J376" s="173">
        <f>ROUND(I376*H376,2)</f>
        <v>0</v>
      </c>
      <c r="K376" s="169" t="s">
        <v>166</v>
      </c>
      <c r="L376" s="36"/>
      <c r="M376" s="174" t="s">
        <v>1</v>
      </c>
      <c r="N376" s="175" t="s">
        <v>41</v>
      </c>
      <c r="O376" s="74"/>
      <c r="P376" s="176">
        <f>O376*H376</f>
        <v>0</v>
      </c>
      <c r="Q376" s="176">
        <v>0.0023800000000000002</v>
      </c>
      <c r="R376" s="176">
        <f>Q376*H376</f>
        <v>0.081039</v>
      </c>
      <c r="S376" s="176">
        <v>0</v>
      </c>
      <c r="T376" s="17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78" t="s">
        <v>262</v>
      </c>
      <c r="AT376" s="178" t="s">
        <v>146</v>
      </c>
      <c r="AU376" s="178" t="s">
        <v>86</v>
      </c>
      <c r="AY376" s="16" t="s">
        <v>145</v>
      </c>
      <c r="BE376" s="179">
        <f>IF(N376="základní",J376,0)</f>
        <v>0</v>
      </c>
      <c r="BF376" s="179">
        <f>IF(N376="snížená",J376,0)</f>
        <v>0</v>
      </c>
      <c r="BG376" s="179">
        <f>IF(N376="zákl. přenesená",J376,0)</f>
        <v>0</v>
      </c>
      <c r="BH376" s="179">
        <f>IF(N376="sníž. přenesená",J376,0)</f>
        <v>0</v>
      </c>
      <c r="BI376" s="179">
        <f>IF(N376="nulová",J376,0)</f>
        <v>0</v>
      </c>
      <c r="BJ376" s="16" t="s">
        <v>84</v>
      </c>
      <c r="BK376" s="179">
        <f>ROUND(I376*H376,2)</f>
        <v>0</v>
      </c>
      <c r="BL376" s="16" t="s">
        <v>262</v>
      </c>
      <c r="BM376" s="178" t="s">
        <v>1346</v>
      </c>
    </row>
    <row r="377" s="13" customFormat="1">
      <c r="A377" s="13"/>
      <c r="B377" s="187"/>
      <c r="C377" s="13"/>
      <c r="D377" s="188" t="s">
        <v>197</v>
      </c>
      <c r="E377" s="189" t="s">
        <v>1</v>
      </c>
      <c r="F377" s="190" t="s">
        <v>1330</v>
      </c>
      <c r="G377" s="13"/>
      <c r="H377" s="191">
        <v>24.609999999999999</v>
      </c>
      <c r="I377" s="192"/>
      <c r="J377" s="13"/>
      <c r="K377" s="13"/>
      <c r="L377" s="187"/>
      <c r="M377" s="193"/>
      <c r="N377" s="194"/>
      <c r="O377" s="194"/>
      <c r="P377" s="194"/>
      <c r="Q377" s="194"/>
      <c r="R377" s="194"/>
      <c r="S377" s="194"/>
      <c r="T377" s="19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9" t="s">
        <v>197</v>
      </c>
      <c r="AU377" s="189" t="s">
        <v>86</v>
      </c>
      <c r="AV377" s="13" t="s">
        <v>86</v>
      </c>
      <c r="AW377" s="13" t="s">
        <v>32</v>
      </c>
      <c r="AX377" s="13" t="s">
        <v>76</v>
      </c>
      <c r="AY377" s="189" t="s">
        <v>145</v>
      </c>
    </row>
    <row r="378" s="13" customFormat="1">
      <c r="A378" s="13"/>
      <c r="B378" s="187"/>
      <c r="C378" s="13"/>
      <c r="D378" s="188" t="s">
        <v>197</v>
      </c>
      <c r="E378" s="189" t="s">
        <v>1</v>
      </c>
      <c r="F378" s="190" t="s">
        <v>665</v>
      </c>
      <c r="G378" s="13"/>
      <c r="H378" s="191">
        <v>1.2</v>
      </c>
      <c r="I378" s="192"/>
      <c r="J378" s="13"/>
      <c r="K378" s="13"/>
      <c r="L378" s="187"/>
      <c r="M378" s="193"/>
      <c r="N378" s="194"/>
      <c r="O378" s="194"/>
      <c r="P378" s="194"/>
      <c r="Q378" s="194"/>
      <c r="R378" s="194"/>
      <c r="S378" s="194"/>
      <c r="T378" s="19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9" t="s">
        <v>197</v>
      </c>
      <c r="AU378" s="189" t="s">
        <v>86</v>
      </c>
      <c r="AV378" s="13" t="s">
        <v>86</v>
      </c>
      <c r="AW378" s="13" t="s">
        <v>32</v>
      </c>
      <c r="AX378" s="13" t="s">
        <v>76</v>
      </c>
      <c r="AY378" s="189" t="s">
        <v>145</v>
      </c>
    </row>
    <row r="379" s="13" customFormat="1">
      <c r="A379" s="13"/>
      <c r="B379" s="187"/>
      <c r="C379" s="13"/>
      <c r="D379" s="188" t="s">
        <v>197</v>
      </c>
      <c r="E379" s="189" t="s">
        <v>1</v>
      </c>
      <c r="F379" s="190" t="s">
        <v>1331</v>
      </c>
      <c r="G379" s="13"/>
      <c r="H379" s="191">
        <v>4.6799999999999997</v>
      </c>
      <c r="I379" s="192"/>
      <c r="J379" s="13"/>
      <c r="K379" s="13"/>
      <c r="L379" s="187"/>
      <c r="M379" s="193"/>
      <c r="N379" s="194"/>
      <c r="O379" s="194"/>
      <c r="P379" s="194"/>
      <c r="Q379" s="194"/>
      <c r="R379" s="194"/>
      <c r="S379" s="194"/>
      <c r="T379" s="19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9" t="s">
        <v>197</v>
      </c>
      <c r="AU379" s="189" t="s">
        <v>86</v>
      </c>
      <c r="AV379" s="13" t="s">
        <v>86</v>
      </c>
      <c r="AW379" s="13" t="s">
        <v>32</v>
      </c>
      <c r="AX379" s="13" t="s">
        <v>76</v>
      </c>
      <c r="AY379" s="189" t="s">
        <v>145</v>
      </c>
    </row>
    <row r="380" s="13" customFormat="1">
      <c r="A380" s="13"/>
      <c r="B380" s="187"/>
      <c r="C380" s="13"/>
      <c r="D380" s="188" t="s">
        <v>197</v>
      </c>
      <c r="E380" s="189" t="s">
        <v>1</v>
      </c>
      <c r="F380" s="190" t="s">
        <v>1332</v>
      </c>
      <c r="G380" s="13"/>
      <c r="H380" s="191">
        <v>1.5600000000000001</v>
      </c>
      <c r="I380" s="192"/>
      <c r="J380" s="13"/>
      <c r="K380" s="13"/>
      <c r="L380" s="187"/>
      <c r="M380" s="193"/>
      <c r="N380" s="194"/>
      <c r="O380" s="194"/>
      <c r="P380" s="194"/>
      <c r="Q380" s="194"/>
      <c r="R380" s="194"/>
      <c r="S380" s="194"/>
      <c r="T380" s="19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89" t="s">
        <v>197</v>
      </c>
      <c r="AU380" s="189" t="s">
        <v>86</v>
      </c>
      <c r="AV380" s="13" t="s">
        <v>86</v>
      </c>
      <c r="AW380" s="13" t="s">
        <v>32</v>
      </c>
      <c r="AX380" s="13" t="s">
        <v>76</v>
      </c>
      <c r="AY380" s="189" t="s">
        <v>145</v>
      </c>
    </row>
    <row r="381" s="13" customFormat="1">
      <c r="A381" s="13"/>
      <c r="B381" s="187"/>
      <c r="C381" s="13"/>
      <c r="D381" s="188" t="s">
        <v>197</v>
      </c>
      <c r="E381" s="189" t="s">
        <v>1</v>
      </c>
      <c r="F381" s="190" t="s">
        <v>1333</v>
      </c>
      <c r="G381" s="13"/>
      <c r="H381" s="191">
        <v>2</v>
      </c>
      <c r="I381" s="192"/>
      <c r="J381" s="13"/>
      <c r="K381" s="13"/>
      <c r="L381" s="187"/>
      <c r="M381" s="193"/>
      <c r="N381" s="194"/>
      <c r="O381" s="194"/>
      <c r="P381" s="194"/>
      <c r="Q381" s="194"/>
      <c r="R381" s="194"/>
      <c r="S381" s="194"/>
      <c r="T381" s="19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9" t="s">
        <v>197</v>
      </c>
      <c r="AU381" s="189" t="s">
        <v>86</v>
      </c>
      <c r="AV381" s="13" t="s">
        <v>86</v>
      </c>
      <c r="AW381" s="13" t="s">
        <v>32</v>
      </c>
      <c r="AX381" s="13" t="s">
        <v>76</v>
      </c>
      <c r="AY381" s="189" t="s">
        <v>145</v>
      </c>
    </row>
    <row r="382" s="2" customFormat="1" ht="24.15" customHeight="1">
      <c r="A382" s="35"/>
      <c r="B382" s="166"/>
      <c r="C382" s="167" t="s">
        <v>528</v>
      </c>
      <c r="D382" s="167" t="s">
        <v>146</v>
      </c>
      <c r="E382" s="168" t="s">
        <v>1347</v>
      </c>
      <c r="F382" s="169" t="s">
        <v>1348</v>
      </c>
      <c r="G382" s="170" t="s">
        <v>332</v>
      </c>
      <c r="H382" s="171">
        <v>150.18000000000001</v>
      </c>
      <c r="I382" s="172"/>
      <c r="J382" s="173">
        <f>ROUND(I382*H382,2)</f>
        <v>0</v>
      </c>
      <c r="K382" s="169" t="s">
        <v>166</v>
      </c>
      <c r="L382" s="36"/>
      <c r="M382" s="174" t="s">
        <v>1</v>
      </c>
      <c r="N382" s="175" t="s">
        <v>41</v>
      </c>
      <c r="O382" s="74"/>
      <c r="P382" s="176">
        <f>O382*H382</f>
        <v>0</v>
      </c>
      <c r="Q382" s="176">
        <v>0.0024199999999999998</v>
      </c>
      <c r="R382" s="176">
        <f>Q382*H382</f>
        <v>0.36343559999999997</v>
      </c>
      <c r="S382" s="176">
        <v>0</v>
      </c>
      <c r="T382" s="177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78" t="s">
        <v>262</v>
      </c>
      <c r="AT382" s="178" t="s">
        <v>146</v>
      </c>
      <c r="AU382" s="178" t="s">
        <v>86</v>
      </c>
      <c r="AY382" s="16" t="s">
        <v>145</v>
      </c>
      <c r="BE382" s="179">
        <f>IF(N382="základní",J382,0)</f>
        <v>0</v>
      </c>
      <c r="BF382" s="179">
        <f>IF(N382="snížená",J382,0)</f>
        <v>0</v>
      </c>
      <c r="BG382" s="179">
        <f>IF(N382="zákl. přenesená",J382,0)</f>
        <v>0</v>
      </c>
      <c r="BH382" s="179">
        <f>IF(N382="sníž. přenesená",J382,0)</f>
        <v>0</v>
      </c>
      <c r="BI382" s="179">
        <f>IF(N382="nulová",J382,0)</f>
        <v>0</v>
      </c>
      <c r="BJ382" s="16" t="s">
        <v>84</v>
      </c>
      <c r="BK382" s="179">
        <f>ROUND(I382*H382,2)</f>
        <v>0</v>
      </c>
      <c r="BL382" s="16" t="s">
        <v>262</v>
      </c>
      <c r="BM382" s="178" t="s">
        <v>1349</v>
      </c>
    </row>
    <row r="383" s="13" customFormat="1">
      <c r="A383" s="13"/>
      <c r="B383" s="187"/>
      <c r="C383" s="13"/>
      <c r="D383" s="188" t="s">
        <v>197</v>
      </c>
      <c r="E383" s="189" t="s">
        <v>1</v>
      </c>
      <c r="F383" s="190" t="s">
        <v>1266</v>
      </c>
      <c r="G383" s="13"/>
      <c r="H383" s="191">
        <v>131.25999999999999</v>
      </c>
      <c r="I383" s="192"/>
      <c r="J383" s="13"/>
      <c r="K383" s="13"/>
      <c r="L383" s="187"/>
      <c r="M383" s="193"/>
      <c r="N383" s="194"/>
      <c r="O383" s="194"/>
      <c r="P383" s="194"/>
      <c r="Q383" s="194"/>
      <c r="R383" s="194"/>
      <c r="S383" s="194"/>
      <c r="T383" s="19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89" t="s">
        <v>197</v>
      </c>
      <c r="AU383" s="189" t="s">
        <v>86</v>
      </c>
      <c r="AV383" s="13" t="s">
        <v>86</v>
      </c>
      <c r="AW383" s="13" t="s">
        <v>32</v>
      </c>
      <c r="AX383" s="13" t="s">
        <v>76</v>
      </c>
      <c r="AY383" s="189" t="s">
        <v>145</v>
      </c>
    </row>
    <row r="384" s="13" customFormat="1">
      <c r="A384" s="13"/>
      <c r="B384" s="187"/>
      <c r="C384" s="13"/>
      <c r="D384" s="188" t="s">
        <v>197</v>
      </c>
      <c r="E384" s="189" t="s">
        <v>1</v>
      </c>
      <c r="F384" s="190" t="s">
        <v>1270</v>
      </c>
      <c r="G384" s="13"/>
      <c r="H384" s="191">
        <v>18.920000000000002</v>
      </c>
      <c r="I384" s="192"/>
      <c r="J384" s="13"/>
      <c r="K384" s="13"/>
      <c r="L384" s="187"/>
      <c r="M384" s="193"/>
      <c r="N384" s="194"/>
      <c r="O384" s="194"/>
      <c r="P384" s="194"/>
      <c r="Q384" s="194"/>
      <c r="R384" s="194"/>
      <c r="S384" s="194"/>
      <c r="T384" s="19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9" t="s">
        <v>197</v>
      </c>
      <c r="AU384" s="189" t="s">
        <v>86</v>
      </c>
      <c r="AV384" s="13" t="s">
        <v>86</v>
      </c>
      <c r="AW384" s="13" t="s">
        <v>32</v>
      </c>
      <c r="AX384" s="13" t="s">
        <v>76</v>
      </c>
      <c r="AY384" s="189" t="s">
        <v>145</v>
      </c>
    </row>
    <row r="385" s="2" customFormat="1" ht="16.5" customHeight="1">
      <c r="A385" s="35"/>
      <c r="B385" s="166"/>
      <c r="C385" s="167" t="s">
        <v>530</v>
      </c>
      <c r="D385" s="167" t="s">
        <v>146</v>
      </c>
      <c r="E385" s="168" t="s">
        <v>1350</v>
      </c>
      <c r="F385" s="169" t="s">
        <v>1351</v>
      </c>
      <c r="G385" s="170" t="s">
        <v>332</v>
      </c>
      <c r="H385" s="171">
        <v>58.219999999999999</v>
      </c>
      <c r="I385" s="172"/>
      <c r="J385" s="173">
        <f>ROUND(I385*H385,2)</f>
        <v>0</v>
      </c>
      <c r="K385" s="169" t="s">
        <v>166</v>
      </c>
      <c r="L385" s="36"/>
      <c r="M385" s="174" t="s">
        <v>1</v>
      </c>
      <c r="N385" s="175" t="s">
        <v>41</v>
      </c>
      <c r="O385" s="74"/>
      <c r="P385" s="176">
        <f>O385*H385</f>
        <v>0</v>
      </c>
      <c r="Q385" s="176">
        <v>0</v>
      </c>
      <c r="R385" s="176">
        <f>Q385*H385</f>
        <v>0</v>
      </c>
      <c r="S385" s="176">
        <v>0</v>
      </c>
      <c r="T385" s="17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78" t="s">
        <v>262</v>
      </c>
      <c r="AT385" s="178" t="s">
        <v>146</v>
      </c>
      <c r="AU385" s="178" t="s">
        <v>86</v>
      </c>
      <c r="AY385" s="16" t="s">
        <v>145</v>
      </c>
      <c r="BE385" s="179">
        <f>IF(N385="základní",J385,0)</f>
        <v>0</v>
      </c>
      <c r="BF385" s="179">
        <f>IF(N385="snížená",J385,0)</f>
        <v>0</v>
      </c>
      <c r="BG385" s="179">
        <f>IF(N385="zákl. přenesená",J385,0)</f>
        <v>0</v>
      </c>
      <c r="BH385" s="179">
        <f>IF(N385="sníž. přenesená",J385,0)</f>
        <v>0</v>
      </c>
      <c r="BI385" s="179">
        <f>IF(N385="nulová",J385,0)</f>
        <v>0</v>
      </c>
      <c r="BJ385" s="16" t="s">
        <v>84</v>
      </c>
      <c r="BK385" s="179">
        <f>ROUND(I385*H385,2)</f>
        <v>0</v>
      </c>
      <c r="BL385" s="16" t="s">
        <v>262</v>
      </c>
      <c r="BM385" s="178" t="s">
        <v>1352</v>
      </c>
    </row>
    <row r="386" s="2" customFormat="1" ht="24.15" customHeight="1">
      <c r="A386" s="35"/>
      <c r="B386" s="166"/>
      <c r="C386" s="167" t="s">
        <v>532</v>
      </c>
      <c r="D386" s="167" t="s">
        <v>146</v>
      </c>
      <c r="E386" s="168" t="s">
        <v>1353</v>
      </c>
      <c r="F386" s="169" t="s">
        <v>1354</v>
      </c>
      <c r="G386" s="170" t="s">
        <v>165</v>
      </c>
      <c r="H386" s="171">
        <v>4</v>
      </c>
      <c r="I386" s="172"/>
      <c r="J386" s="173">
        <f>ROUND(I386*H386,2)</f>
        <v>0</v>
      </c>
      <c r="K386" s="169" t="s">
        <v>166</v>
      </c>
      <c r="L386" s="36"/>
      <c r="M386" s="174" t="s">
        <v>1</v>
      </c>
      <c r="N386" s="175" t="s">
        <v>41</v>
      </c>
      <c r="O386" s="74"/>
      <c r="P386" s="176">
        <f>O386*H386</f>
        <v>0</v>
      </c>
      <c r="Q386" s="176">
        <v>0</v>
      </c>
      <c r="R386" s="176">
        <f>Q386*H386</f>
        <v>0</v>
      </c>
      <c r="S386" s="176">
        <v>0</v>
      </c>
      <c r="T386" s="177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78" t="s">
        <v>262</v>
      </c>
      <c r="AT386" s="178" t="s">
        <v>146</v>
      </c>
      <c r="AU386" s="178" t="s">
        <v>86</v>
      </c>
      <c r="AY386" s="16" t="s">
        <v>145</v>
      </c>
      <c r="BE386" s="179">
        <f>IF(N386="základní",J386,0)</f>
        <v>0</v>
      </c>
      <c r="BF386" s="179">
        <f>IF(N386="snížená",J386,0)</f>
        <v>0</v>
      </c>
      <c r="BG386" s="179">
        <f>IF(N386="zákl. přenesená",J386,0)</f>
        <v>0</v>
      </c>
      <c r="BH386" s="179">
        <f>IF(N386="sníž. přenesená",J386,0)</f>
        <v>0</v>
      </c>
      <c r="BI386" s="179">
        <f>IF(N386="nulová",J386,0)</f>
        <v>0</v>
      </c>
      <c r="BJ386" s="16" t="s">
        <v>84</v>
      </c>
      <c r="BK386" s="179">
        <f>ROUND(I386*H386,2)</f>
        <v>0</v>
      </c>
      <c r="BL386" s="16" t="s">
        <v>262</v>
      </c>
      <c r="BM386" s="178" t="s">
        <v>1355</v>
      </c>
    </row>
    <row r="387" s="2" customFormat="1" ht="16.5" customHeight="1">
      <c r="A387" s="35"/>
      <c r="B387" s="166"/>
      <c r="C387" s="167" t="s">
        <v>534</v>
      </c>
      <c r="D387" s="167" t="s">
        <v>146</v>
      </c>
      <c r="E387" s="168" t="s">
        <v>1356</v>
      </c>
      <c r="F387" s="169" t="s">
        <v>1357</v>
      </c>
      <c r="G387" s="170" t="s">
        <v>332</v>
      </c>
      <c r="H387" s="171">
        <v>37</v>
      </c>
      <c r="I387" s="172"/>
      <c r="J387" s="173">
        <f>ROUND(I387*H387,2)</f>
        <v>0</v>
      </c>
      <c r="K387" s="169" t="s">
        <v>166</v>
      </c>
      <c r="L387" s="36"/>
      <c r="M387" s="174" t="s">
        <v>1</v>
      </c>
      <c r="N387" s="175" t="s">
        <v>41</v>
      </c>
      <c r="O387" s="74"/>
      <c r="P387" s="176">
        <f>O387*H387</f>
        <v>0</v>
      </c>
      <c r="Q387" s="176">
        <v>0</v>
      </c>
      <c r="R387" s="176">
        <f>Q387*H387</f>
        <v>0</v>
      </c>
      <c r="S387" s="176">
        <v>0</v>
      </c>
      <c r="T387" s="17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78" t="s">
        <v>262</v>
      </c>
      <c r="AT387" s="178" t="s">
        <v>146</v>
      </c>
      <c r="AU387" s="178" t="s">
        <v>86</v>
      </c>
      <c r="AY387" s="16" t="s">
        <v>145</v>
      </c>
      <c r="BE387" s="179">
        <f>IF(N387="základní",J387,0)</f>
        <v>0</v>
      </c>
      <c r="BF387" s="179">
        <f>IF(N387="snížená",J387,0)</f>
        <v>0</v>
      </c>
      <c r="BG387" s="179">
        <f>IF(N387="zákl. přenesená",J387,0)</f>
        <v>0</v>
      </c>
      <c r="BH387" s="179">
        <f>IF(N387="sníž. přenesená",J387,0)</f>
        <v>0</v>
      </c>
      <c r="BI387" s="179">
        <f>IF(N387="nulová",J387,0)</f>
        <v>0</v>
      </c>
      <c r="BJ387" s="16" t="s">
        <v>84</v>
      </c>
      <c r="BK387" s="179">
        <f>ROUND(I387*H387,2)</f>
        <v>0</v>
      </c>
      <c r="BL387" s="16" t="s">
        <v>262</v>
      </c>
      <c r="BM387" s="178" t="s">
        <v>1358</v>
      </c>
    </row>
    <row r="388" s="13" customFormat="1">
      <c r="A388" s="13"/>
      <c r="B388" s="187"/>
      <c r="C388" s="13"/>
      <c r="D388" s="188" t="s">
        <v>197</v>
      </c>
      <c r="E388" s="189" t="s">
        <v>1</v>
      </c>
      <c r="F388" s="190" t="s">
        <v>1359</v>
      </c>
      <c r="G388" s="13"/>
      <c r="H388" s="191">
        <v>37</v>
      </c>
      <c r="I388" s="192"/>
      <c r="J388" s="13"/>
      <c r="K388" s="13"/>
      <c r="L388" s="187"/>
      <c r="M388" s="193"/>
      <c r="N388" s="194"/>
      <c r="O388" s="194"/>
      <c r="P388" s="194"/>
      <c r="Q388" s="194"/>
      <c r="R388" s="194"/>
      <c r="S388" s="194"/>
      <c r="T388" s="19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89" t="s">
        <v>197</v>
      </c>
      <c r="AU388" s="189" t="s">
        <v>86</v>
      </c>
      <c r="AV388" s="13" t="s">
        <v>86</v>
      </c>
      <c r="AW388" s="13" t="s">
        <v>32</v>
      </c>
      <c r="AX388" s="13" t="s">
        <v>84</v>
      </c>
      <c r="AY388" s="189" t="s">
        <v>145</v>
      </c>
    </row>
    <row r="389" s="2" customFormat="1" ht="24.15" customHeight="1">
      <c r="A389" s="35"/>
      <c r="B389" s="166"/>
      <c r="C389" s="167" t="s">
        <v>536</v>
      </c>
      <c r="D389" s="167" t="s">
        <v>146</v>
      </c>
      <c r="E389" s="168" t="s">
        <v>1360</v>
      </c>
      <c r="F389" s="169" t="s">
        <v>1361</v>
      </c>
      <c r="G389" s="170" t="s">
        <v>309</v>
      </c>
      <c r="H389" s="206"/>
      <c r="I389" s="172"/>
      <c r="J389" s="173">
        <f>ROUND(I389*H389,2)</f>
        <v>0</v>
      </c>
      <c r="K389" s="169" t="s">
        <v>166</v>
      </c>
      <c r="L389" s="36"/>
      <c r="M389" s="174" t="s">
        <v>1</v>
      </c>
      <c r="N389" s="175" t="s">
        <v>41</v>
      </c>
      <c r="O389" s="74"/>
      <c r="P389" s="176">
        <f>O389*H389</f>
        <v>0</v>
      </c>
      <c r="Q389" s="176">
        <v>0</v>
      </c>
      <c r="R389" s="176">
        <f>Q389*H389</f>
        <v>0</v>
      </c>
      <c r="S389" s="176">
        <v>0</v>
      </c>
      <c r="T389" s="177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78" t="s">
        <v>262</v>
      </c>
      <c r="AT389" s="178" t="s">
        <v>146</v>
      </c>
      <c r="AU389" s="178" t="s">
        <v>86</v>
      </c>
      <c r="AY389" s="16" t="s">
        <v>145</v>
      </c>
      <c r="BE389" s="179">
        <f>IF(N389="základní",J389,0)</f>
        <v>0</v>
      </c>
      <c r="BF389" s="179">
        <f>IF(N389="snížená",J389,0)</f>
        <v>0</v>
      </c>
      <c r="BG389" s="179">
        <f>IF(N389="zákl. přenesená",J389,0)</f>
        <v>0</v>
      </c>
      <c r="BH389" s="179">
        <f>IF(N389="sníž. přenesená",J389,0)</f>
        <v>0</v>
      </c>
      <c r="BI389" s="179">
        <f>IF(N389="nulová",J389,0)</f>
        <v>0</v>
      </c>
      <c r="BJ389" s="16" t="s">
        <v>84</v>
      </c>
      <c r="BK389" s="179">
        <f>ROUND(I389*H389,2)</f>
        <v>0</v>
      </c>
      <c r="BL389" s="16" t="s">
        <v>262</v>
      </c>
      <c r="BM389" s="178" t="s">
        <v>1362</v>
      </c>
    </row>
    <row r="390" s="12" customFormat="1" ht="22.8" customHeight="1">
      <c r="A390" s="12"/>
      <c r="B390" s="155"/>
      <c r="C390" s="12"/>
      <c r="D390" s="156" t="s">
        <v>75</v>
      </c>
      <c r="E390" s="180" t="s">
        <v>904</v>
      </c>
      <c r="F390" s="180" t="s">
        <v>905</v>
      </c>
      <c r="G390" s="12"/>
      <c r="H390" s="12"/>
      <c r="I390" s="158"/>
      <c r="J390" s="181">
        <f>BK390</f>
        <v>0</v>
      </c>
      <c r="K390" s="12"/>
      <c r="L390" s="155"/>
      <c r="M390" s="160"/>
      <c r="N390" s="161"/>
      <c r="O390" s="161"/>
      <c r="P390" s="162">
        <f>SUM(P391:P394)</f>
        <v>0</v>
      </c>
      <c r="Q390" s="161"/>
      <c r="R390" s="162">
        <f>SUM(R391:R394)</f>
        <v>0</v>
      </c>
      <c r="S390" s="161"/>
      <c r="T390" s="163">
        <f>SUM(T391:T394)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56" t="s">
        <v>86</v>
      </c>
      <c r="AT390" s="164" t="s">
        <v>75</v>
      </c>
      <c r="AU390" s="164" t="s">
        <v>84</v>
      </c>
      <c r="AY390" s="156" t="s">
        <v>145</v>
      </c>
      <c r="BK390" s="165">
        <f>SUM(BK391:BK394)</f>
        <v>0</v>
      </c>
    </row>
    <row r="391" s="2" customFormat="1" ht="16.5" customHeight="1">
      <c r="A391" s="35"/>
      <c r="B391" s="166"/>
      <c r="C391" s="167" t="s">
        <v>540</v>
      </c>
      <c r="D391" s="167" t="s">
        <v>146</v>
      </c>
      <c r="E391" s="168" t="s">
        <v>1363</v>
      </c>
      <c r="F391" s="169" t="s">
        <v>1364</v>
      </c>
      <c r="G391" s="170" t="s">
        <v>165</v>
      </c>
      <c r="H391" s="171">
        <v>3</v>
      </c>
      <c r="I391" s="172"/>
      <c r="J391" s="173">
        <f>ROUND(I391*H391,2)</f>
        <v>0</v>
      </c>
      <c r="K391" s="169" t="s">
        <v>1</v>
      </c>
      <c r="L391" s="36"/>
      <c r="M391" s="174" t="s">
        <v>1</v>
      </c>
      <c r="N391" s="175" t="s">
        <v>41</v>
      </c>
      <c r="O391" s="74"/>
      <c r="P391" s="176">
        <f>O391*H391</f>
        <v>0</v>
      </c>
      <c r="Q391" s="176">
        <v>0</v>
      </c>
      <c r="R391" s="176">
        <f>Q391*H391</f>
        <v>0</v>
      </c>
      <c r="S391" s="176">
        <v>0</v>
      </c>
      <c r="T391" s="177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78" t="s">
        <v>262</v>
      </c>
      <c r="AT391" s="178" t="s">
        <v>146</v>
      </c>
      <c r="AU391" s="178" t="s">
        <v>86</v>
      </c>
      <c r="AY391" s="16" t="s">
        <v>145</v>
      </c>
      <c r="BE391" s="179">
        <f>IF(N391="základní",J391,0)</f>
        <v>0</v>
      </c>
      <c r="BF391" s="179">
        <f>IF(N391="snížená",J391,0)</f>
        <v>0</v>
      </c>
      <c r="BG391" s="179">
        <f>IF(N391="zákl. přenesená",J391,0)</f>
        <v>0</v>
      </c>
      <c r="BH391" s="179">
        <f>IF(N391="sníž. přenesená",J391,0)</f>
        <v>0</v>
      </c>
      <c r="BI391" s="179">
        <f>IF(N391="nulová",J391,0)</f>
        <v>0</v>
      </c>
      <c r="BJ391" s="16" t="s">
        <v>84</v>
      </c>
      <c r="BK391" s="179">
        <f>ROUND(I391*H391,2)</f>
        <v>0</v>
      </c>
      <c r="BL391" s="16" t="s">
        <v>262</v>
      </c>
      <c r="BM391" s="178" t="s">
        <v>1365</v>
      </c>
    </row>
    <row r="392" s="2" customFormat="1" ht="16.5" customHeight="1">
      <c r="A392" s="35"/>
      <c r="B392" s="166"/>
      <c r="C392" s="167" t="s">
        <v>544</v>
      </c>
      <c r="D392" s="167" t="s">
        <v>146</v>
      </c>
      <c r="E392" s="168" t="s">
        <v>1366</v>
      </c>
      <c r="F392" s="169" t="s">
        <v>1367</v>
      </c>
      <c r="G392" s="170" t="s">
        <v>165</v>
      </c>
      <c r="H392" s="171">
        <v>2</v>
      </c>
      <c r="I392" s="172"/>
      <c r="J392" s="173">
        <f>ROUND(I392*H392,2)</f>
        <v>0</v>
      </c>
      <c r="K392" s="169" t="s">
        <v>1</v>
      </c>
      <c r="L392" s="36"/>
      <c r="M392" s="174" t="s">
        <v>1</v>
      </c>
      <c r="N392" s="175" t="s">
        <v>41</v>
      </c>
      <c r="O392" s="74"/>
      <c r="P392" s="176">
        <f>O392*H392</f>
        <v>0</v>
      </c>
      <c r="Q392" s="176">
        <v>0</v>
      </c>
      <c r="R392" s="176">
        <f>Q392*H392</f>
        <v>0</v>
      </c>
      <c r="S392" s="176">
        <v>0</v>
      </c>
      <c r="T392" s="17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78" t="s">
        <v>262</v>
      </c>
      <c r="AT392" s="178" t="s">
        <v>146</v>
      </c>
      <c r="AU392" s="178" t="s">
        <v>86</v>
      </c>
      <c r="AY392" s="16" t="s">
        <v>145</v>
      </c>
      <c r="BE392" s="179">
        <f>IF(N392="základní",J392,0)</f>
        <v>0</v>
      </c>
      <c r="BF392" s="179">
        <f>IF(N392="snížená",J392,0)</f>
        <v>0</v>
      </c>
      <c r="BG392" s="179">
        <f>IF(N392="zákl. přenesená",J392,0)</f>
        <v>0</v>
      </c>
      <c r="BH392" s="179">
        <f>IF(N392="sníž. přenesená",J392,0)</f>
        <v>0</v>
      </c>
      <c r="BI392" s="179">
        <f>IF(N392="nulová",J392,0)</f>
        <v>0</v>
      </c>
      <c r="BJ392" s="16" t="s">
        <v>84</v>
      </c>
      <c r="BK392" s="179">
        <f>ROUND(I392*H392,2)</f>
        <v>0</v>
      </c>
      <c r="BL392" s="16" t="s">
        <v>262</v>
      </c>
      <c r="BM392" s="178" t="s">
        <v>1368</v>
      </c>
    </row>
    <row r="393" s="2" customFormat="1" ht="16.5" customHeight="1">
      <c r="A393" s="35"/>
      <c r="B393" s="166"/>
      <c r="C393" s="167" t="s">
        <v>548</v>
      </c>
      <c r="D393" s="167" t="s">
        <v>146</v>
      </c>
      <c r="E393" s="168" t="s">
        <v>1369</v>
      </c>
      <c r="F393" s="169" t="s">
        <v>1370</v>
      </c>
      <c r="G393" s="170" t="s">
        <v>165</v>
      </c>
      <c r="H393" s="171">
        <v>2</v>
      </c>
      <c r="I393" s="172"/>
      <c r="J393" s="173">
        <f>ROUND(I393*H393,2)</f>
        <v>0</v>
      </c>
      <c r="K393" s="169" t="s">
        <v>1</v>
      </c>
      <c r="L393" s="36"/>
      <c r="M393" s="174" t="s">
        <v>1</v>
      </c>
      <c r="N393" s="175" t="s">
        <v>41</v>
      </c>
      <c r="O393" s="74"/>
      <c r="P393" s="176">
        <f>O393*H393</f>
        <v>0</v>
      </c>
      <c r="Q393" s="176">
        <v>0</v>
      </c>
      <c r="R393" s="176">
        <f>Q393*H393</f>
        <v>0</v>
      </c>
      <c r="S393" s="176">
        <v>0</v>
      </c>
      <c r="T393" s="177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78" t="s">
        <v>262</v>
      </c>
      <c r="AT393" s="178" t="s">
        <v>146</v>
      </c>
      <c r="AU393" s="178" t="s">
        <v>86</v>
      </c>
      <c r="AY393" s="16" t="s">
        <v>145</v>
      </c>
      <c r="BE393" s="179">
        <f>IF(N393="základní",J393,0)</f>
        <v>0</v>
      </c>
      <c r="BF393" s="179">
        <f>IF(N393="snížená",J393,0)</f>
        <v>0</v>
      </c>
      <c r="BG393" s="179">
        <f>IF(N393="zákl. přenesená",J393,0)</f>
        <v>0</v>
      </c>
      <c r="BH393" s="179">
        <f>IF(N393="sníž. přenesená",J393,0)</f>
        <v>0</v>
      </c>
      <c r="BI393" s="179">
        <f>IF(N393="nulová",J393,0)</f>
        <v>0</v>
      </c>
      <c r="BJ393" s="16" t="s">
        <v>84</v>
      </c>
      <c r="BK393" s="179">
        <f>ROUND(I393*H393,2)</f>
        <v>0</v>
      </c>
      <c r="BL393" s="16" t="s">
        <v>262</v>
      </c>
      <c r="BM393" s="178" t="s">
        <v>1371</v>
      </c>
    </row>
    <row r="394" s="2" customFormat="1" ht="24.15" customHeight="1">
      <c r="A394" s="35"/>
      <c r="B394" s="166"/>
      <c r="C394" s="167" t="s">
        <v>99</v>
      </c>
      <c r="D394" s="167" t="s">
        <v>146</v>
      </c>
      <c r="E394" s="168" t="s">
        <v>915</v>
      </c>
      <c r="F394" s="169" t="s">
        <v>916</v>
      </c>
      <c r="G394" s="170" t="s">
        <v>309</v>
      </c>
      <c r="H394" s="206"/>
      <c r="I394" s="172"/>
      <c r="J394" s="173">
        <f>ROUND(I394*H394,2)</f>
        <v>0</v>
      </c>
      <c r="K394" s="169" t="s">
        <v>166</v>
      </c>
      <c r="L394" s="36"/>
      <c r="M394" s="182" t="s">
        <v>1</v>
      </c>
      <c r="N394" s="183" t="s">
        <v>41</v>
      </c>
      <c r="O394" s="184"/>
      <c r="P394" s="185">
        <f>O394*H394</f>
        <v>0</v>
      </c>
      <c r="Q394" s="185">
        <v>0</v>
      </c>
      <c r="R394" s="185">
        <f>Q394*H394</f>
        <v>0</v>
      </c>
      <c r="S394" s="185">
        <v>0</v>
      </c>
      <c r="T394" s="186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78" t="s">
        <v>262</v>
      </c>
      <c r="AT394" s="178" t="s">
        <v>146</v>
      </c>
      <c r="AU394" s="178" t="s">
        <v>86</v>
      </c>
      <c r="AY394" s="16" t="s">
        <v>145</v>
      </c>
      <c r="BE394" s="179">
        <f>IF(N394="základní",J394,0)</f>
        <v>0</v>
      </c>
      <c r="BF394" s="179">
        <f>IF(N394="snížená",J394,0)</f>
        <v>0</v>
      </c>
      <c r="BG394" s="179">
        <f>IF(N394="zákl. přenesená",J394,0)</f>
        <v>0</v>
      </c>
      <c r="BH394" s="179">
        <f>IF(N394="sníž. přenesená",J394,0)</f>
        <v>0</v>
      </c>
      <c r="BI394" s="179">
        <f>IF(N394="nulová",J394,0)</f>
        <v>0</v>
      </c>
      <c r="BJ394" s="16" t="s">
        <v>84</v>
      </c>
      <c r="BK394" s="179">
        <f>ROUND(I394*H394,2)</f>
        <v>0</v>
      </c>
      <c r="BL394" s="16" t="s">
        <v>262</v>
      </c>
      <c r="BM394" s="178" t="s">
        <v>1372</v>
      </c>
    </row>
    <row r="395" s="2" customFormat="1" ht="6.96" customHeight="1">
      <c r="A395" s="35"/>
      <c r="B395" s="57"/>
      <c r="C395" s="58"/>
      <c r="D395" s="58"/>
      <c r="E395" s="58"/>
      <c r="F395" s="58"/>
      <c r="G395" s="58"/>
      <c r="H395" s="58"/>
      <c r="I395" s="58"/>
      <c r="J395" s="58"/>
      <c r="K395" s="58"/>
      <c r="L395" s="36"/>
      <c r="M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</row>
  </sheetData>
  <autoFilter ref="C124:K39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117</v>
      </c>
      <c r="L4" s="19"/>
      <c r="M4" s="117" t="s">
        <v>10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16</v>
      </c>
      <c r="L6" s="19"/>
    </row>
    <row r="7" s="1" customFormat="1" ht="16.5" customHeight="1">
      <c r="B7" s="19"/>
      <c r="E7" s="118" t="str">
        <f>'Rekapitulace stavby'!K6</f>
        <v>Rekonstrukce a půdní vestavba ZUŠ Luby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118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1373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28. 12. 2022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26</v>
      </c>
      <c r="F15" s="35"/>
      <c r="G15" s="35"/>
      <c r="H15" s="35"/>
      <c r="I15" s="29" t="s">
        <v>27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28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30</v>
      </c>
      <c r="E20" s="35"/>
      <c r="F20" s="35"/>
      <c r="G20" s="35"/>
      <c r="H20" s="35"/>
      <c r="I20" s="29" t="s">
        <v>25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31</v>
      </c>
      <c r="F21" s="35"/>
      <c r="G21" s="35"/>
      <c r="H21" s="35"/>
      <c r="I21" s="29" t="s">
        <v>27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33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34</v>
      </c>
      <c r="F24" s="35"/>
      <c r="G24" s="35"/>
      <c r="H24" s="35"/>
      <c r="I24" s="29" t="s">
        <v>27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35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36</v>
      </c>
      <c r="E30" s="35"/>
      <c r="F30" s="35"/>
      <c r="G30" s="35"/>
      <c r="H30" s="35"/>
      <c r="I30" s="35"/>
      <c r="J30" s="93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38</v>
      </c>
      <c r="G32" s="35"/>
      <c r="H32" s="35"/>
      <c r="I32" s="40" t="s">
        <v>37</v>
      </c>
      <c r="J32" s="40" t="s">
        <v>39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40</v>
      </c>
      <c r="E33" s="29" t="s">
        <v>41</v>
      </c>
      <c r="F33" s="124">
        <f>ROUND((SUM(BE127:BE209)),  2)</f>
        <v>0</v>
      </c>
      <c r="G33" s="35"/>
      <c r="H33" s="35"/>
      <c r="I33" s="125">
        <v>0.20999999999999999</v>
      </c>
      <c r="J33" s="124">
        <f>ROUND(((SUM(BE127:BE209))*I33),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42</v>
      </c>
      <c r="F34" s="124">
        <f>ROUND((SUM(BF127:BF209)),  2)</f>
        <v>0</v>
      </c>
      <c r="G34" s="35"/>
      <c r="H34" s="35"/>
      <c r="I34" s="125">
        <v>0.14999999999999999</v>
      </c>
      <c r="J34" s="124">
        <f>ROUND(((SUM(BF127:BF209))*I34),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43</v>
      </c>
      <c r="F35" s="124">
        <f>ROUND((SUM(BG127:BG209)),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44</v>
      </c>
      <c r="F36" s="124">
        <f>ROUND((SUM(BH127:BH209)),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45</v>
      </c>
      <c r="F37" s="124">
        <f>ROUND((SUM(BI127:BI209)),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46</v>
      </c>
      <c r="E39" s="78"/>
      <c r="F39" s="78"/>
      <c r="G39" s="128" t="s">
        <v>47</v>
      </c>
      <c r="H39" s="129" t="s">
        <v>48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49</v>
      </c>
      <c r="E50" s="54"/>
      <c r="F50" s="54"/>
      <c r="G50" s="53" t="s">
        <v>50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51</v>
      </c>
      <c r="E61" s="38"/>
      <c r="F61" s="132" t="s">
        <v>52</v>
      </c>
      <c r="G61" s="55" t="s">
        <v>51</v>
      </c>
      <c r="H61" s="38"/>
      <c r="I61" s="38"/>
      <c r="J61" s="133" t="s">
        <v>52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53</v>
      </c>
      <c r="E65" s="56"/>
      <c r="F65" s="56"/>
      <c r="G65" s="53" t="s">
        <v>54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51</v>
      </c>
      <c r="E76" s="38"/>
      <c r="F76" s="132" t="s">
        <v>52</v>
      </c>
      <c r="G76" s="55" t="s">
        <v>51</v>
      </c>
      <c r="H76" s="38"/>
      <c r="I76" s="38"/>
      <c r="J76" s="133" t="s">
        <v>52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120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Rekonstrukce a půdní vestavba ZUŠ Luby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118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70 - ZTI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Luby</v>
      </c>
      <c r="G89" s="35"/>
      <c r="H89" s="35"/>
      <c r="I89" s="29" t="s">
        <v>22</v>
      </c>
      <c r="J89" s="66" t="str">
        <f>IF(J12="","",J12)</f>
        <v>28. 12. 2022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Město Luby</v>
      </c>
      <c r="G91" s="35"/>
      <c r="H91" s="35"/>
      <c r="I91" s="29" t="s">
        <v>30</v>
      </c>
      <c r="J91" s="33" t="str">
        <f>E21</f>
        <v>Nováček J.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5"/>
      <c r="E92" s="35"/>
      <c r="F92" s="24" t="str">
        <f>IF(E18="","",E18)</f>
        <v>Vyplň údaj</v>
      </c>
      <c r="G92" s="35"/>
      <c r="H92" s="35"/>
      <c r="I92" s="29" t="s">
        <v>33</v>
      </c>
      <c r="J92" s="33" t="str">
        <f>E24</f>
        <v>Milan Hájek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121</v>
      </c>
      <c r="D94" s="126"/>
      <c r="E94" s="126"/>
      <c r="F94" s="126"/>
      <c r="G94" s="126"/>
      <c r="H94" s="126"/>
      <c r="I94" s="126"/>
      <c r="J94" s="135" t="s">
        <v>122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123</v>
      </c>
      <c r="D96" s="35"/>
      <c r="E96" s="35"/>
      <c r="F96" s="35"/>
      <c r="G96" s="35"/>
      <c r="H96" s="35"/>
      <c r="I96" s="35"/>
      <c r="J96" s="93">
        <f>J127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124</v>
      </c>
    </row>
    <row r="97" s="9" customFormat="1" ht="24.96" customHeight="1">
      <c r="A97" s="9"/>
      <c r="B97" s="137"/>
      <c r="C97" s="9"/>
      <c r="D97" s="138" t="s">
        <v>174</v>
      </c>
      <c r="E97" s="139"/>
      <c r="F97" s="139"/>
      <c r="G97" s="139"/>
      <c r="H97" s="139"/>
      <c r="I97" s="139"/>
      <c r="J97" s="140">
        <f>J128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963</v>
      </c>
      <c r="E98" s="143"/>
      <c r="F98" s="143"/>
      <c r="G98" s="143"/>
      <c r="H98" s="143"/>
      <c r="I98" s="143"/>
      <c r="J98" s="144">
        <f>J129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687</v>
      </c>
      <c r="E99" s="143"/>
      <c r="F99" s="143"/>
      <c r="G99" s="143"/>
      <c r="H99" s="143"/>
      <c r="I99" s="143"/>
      <c r="J99" s="144">
        <f>J133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175</v>
      </c>
      <c r="E100" s="143"/>
      <c r="F100" s="143"/>
      <c r="G100" s="143"/>
      <c r="H100" s="143"/>
      <c r="I100" s="143"/>
      <c r="J100" s="144">
        <f>J136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176</v>
      </c>
      <c r="E101" s="143"/>
      <c r="F101" s="143"/>
      <c r="G101" s="143"/>
      <c r="H101" s="143"/>
      <c r="I101" s="143"/>
      <c r="J101" s="144">
        <f>J143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177</v>
      </c>
      <c r="E102" s="143"/>
      <c r="F102" s="143"/>
      <c r="G102" s="143"/>
      <c r="H102" s="143"/>
      <c r="I102" s="143"/>
      <c r="J102" s="144">
        <f>J153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7"/>
      <c r="C103" s="9"/>
      <c r="D103" s="138" t="s">
        <v>179</v>
      </c>
      <c r="E103" s="139"/>
      <c r="F103" s="139"/>
      <c r="G103" s="139"/>
      <c r="H103" s="139"/>
      <c r="I103" s="139"/>
      <c r="J103" s="140">
        <f>J158</f>
        <v>0</v>
      </c>
      <c r="K103" s="9"/>
      <c r="L103" s="13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1"/>
      <c r="C104" s="10"/>
      <c r="D104" s="142" t="s">
        <v>967</v>
      </c>
      <c r="E104" s="143"/>
      <c r="F104" s="143"/>
      <c r="G104" s="143"/>
      <c r="H104" s="143"/>
      <c r="I104" s="143"/>
      <c r="J104" s="144">
        <f>J159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1374</v>
      </c>
      <c r="E105" s="143"/>
      <c r="F105" s="143"/>
      <c r="G105" s="143"/>
      <c r="H105" s="143"/>
      <c r="I105" s="143"/>
      <c r="J105" s="144">
        <f>J171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1"/>
      <c r="C106" s="10"/>
      <c r="D106" s="142" t="s">
        <v>1375</v>
      </c>
      <c r="E106" s="143"/>
      <c r="F106" s="143"/>
      <c r="G106" s="143"/>
      <c r="H106" s="143"/>
      <c r="I106" s="143"/>
      <c r="J106" s="144">
        <f>J189</f>
        <v>0</v>
      </c>
      <c r="K106" s="10"/>
      <c r="L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1"/>
      <c r="C107" s="10"/>
      <c r="D107" s="142" t="s">
        <v>1376</v>
      </c>
      <c r="E107" s="143"/>
      <c r="F107" s="143"/>
      <c r="G107" s="143"/>
      <c r="H107" s="143"/>
      <c r="I107" s="143"/>
      <c r="J107" s="144">
        <f>J207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5"/>
      <c r="D108" s="35"/>
      <c r="E108" s="35"/>
      <c r="F108" s="35"/>
      <c r="G108" s="35"/>
      <c r="H108" s="35"/>
      <c r="I108" s="35"/>
      <c r="J108" s="35"/>
      <c r="K108" s="35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59"/>
      <c r="C113" s="60"/>
      <c r="D113" s="60"/>
      <c r="E113" s="60"/>
      <c r="F113" s="60"/>
      <c r="G113" s="60"/>
      <c r="H113" s="60"/>
      <c r="I113" s="60"/>
      <c r="J113" s="60"/>
      <c r="K113" s="60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129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5"/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118" t="str">
        <f>E7</f>
        <v>Rekonstrukce a půdní vestavba ZUŠ Luby</v>
      </c>
      <c r="F117" s="29"/>
      <c r="G117" s="29"/>
      <c r="H117" s="29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118</v>
      </c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5"/>
      <c r="D119" s="35"/>
      <c r="E119" s="64" t="str">
        <f>E9</f>
        <v>70 - ZTI</v>
      </c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5"/>
      <c r="E121" s="35"/>
      <c r="F121" s="24" t="str">
        <f>F12</f>
        <v>Luby</v>
      </c>
      <c r="G121" s="35"/>
      <c r="H121" s="35"/>
      <c r="I121" s="29" t="s">
        <v>22</v>
      </c>
      <c r="J121" s="66" t="str">
        <f>IF(J12="","",J12)</f>
        <v>28. 12. 2022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5"/>
      <c r="E123" s="35"/>
      <c r="F123" s="24" t="str">
        <f>E15</f>
        <v>Město Luby</v>
      </c>
      <c r="G123" s="35"/>
      <c r="H123" s="35"/>
      <c r="I123" s="29" t="s">
        <v>30</v>
      </c>
      <c r="J123" s="33" t="str">
        <f>E21</f>
        <v>Nováček J.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5"/>
      <c r="E124" s="35"/>
      <c r="F124" s="24" t="str">
        <f>IF(E18="","",E18)</f>
        <v>Vyplň údaj</v>
      </c>
      <c r="G124" s="35"/>
      <c r="H124" s="35"/>
      <c r="I124" s="29" t="s">
        <v>33</v>
      </c>
      <c r="J124" s="33" t="str">
        <f>E24</f>
        <v>Milan Hájek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5"/>
      <c r="D125" s="35"/>
      <c r="E125" s="35"/>
      <c r="F125" s="35"/>
      <c r="G125" s="35"/>
      <c r="H125" s="35"/>
      <c r="I125" s="35"/>
      <c r="J125" s="35"/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45"/>
      <c r="B126" s="146"/>
      <c r="C126" s="147" t="s">
        <v>130</v>
      </c>
      <c r="D126" s="148" t="s">
        <v>61</v>
      </c>
      <c r="E126" s="148" t="s">
        <v>57</v>
      </c>
      <c r="F126" s="148" t="s">
        <v>58</v>
      </c>
      <c r="G126" s="148" t="s">
        <v>131</v>
      </c>
      <c r="H126" s="148" t="s">
        <v>132</v>
      </c>
      <c r="I126" s="148" t="s">
        <v>133</v>
      </c>
      <c r="J126" s="148" t="s">
        <v>122</v>
      </c>
      <c r="K126" s="149" t="s">
        <v>134</v>
      </c>
      <c r="L126" s="150"/>
      <c r="M126" s="83" t="s">
        <v>1</v>
      </c>
      <c r="N126" s="84" t="s">
        <v>40</v>
      </c>
      <c r="O126" s="84" t="s">
        <v>135</v>
      </c>
      <c r="P126" s="84" t="s">
        <v>136</v>
      </c>
      <c r="Q126" s="84" t="s">
        <v>137</v>
      </c>
      <c r="R126" s="84" t="s">
        <v>138</v>
      </c>
      <c r="S126" s="84" t="s">
        <v>139</v>
      </c>
      <c r="T126" s="85" t="s">
        <v>140</v>
      </c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</row>
    <row r="127" s="2" customFormat="1" ht="22.8" customHeight="1">
      <c r="A127" s="35"/>
      <c r="B127" s="36"/>
      <c r="C127" s="90" t="s">
        <v>141</v>
      </c>
      <c r="D127" s="35"/>
      <c r="E127" s="35"/>
      <c r="F127" s="35"/>
      <c r="G127" s="35"/>
      <c r="H127" s="35"/>
      <c r="I127" s="35"/>
      <c r="J127" s="151">
        <f>BK127</f>
        <v>0</v>
      </c>
      <c r="K127" s="35"/>
      <c r="L127" s="36"/>
      <c r="M127" s="86"/>
      <c r="N127" s="70"/>
      <c r="O127" s="87"/>
      <c r="P127" s="152">
        <f>P128+P158</f>
        <v>0</v>
      </c>
      <c r="Q127" s="87"/>
      <c r="R127" s="152">
        <f>R128+R158</f>
        <v>3.4829455</v>
      </c>
      <c r="S127" s="87"/>
      <c r="T127" s="153">
        <f>T128+T158</f>
        <v>4.2490000000000006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6" t="s">
        <v>75</v>
      </c>
      <c r="AU127" s="16" t="s">
        <v>124</v>
      </c>
      <c r="BK127" s="154">
        <f>BK128+BK158</f>
        <v>0</v>
      </c>
    </row>
    <row r="128" s="12" customFormat="1" ht="25.92" customHeight="1">
      <c r="A128" s="12"/>
      <c r="B128" s="155"/>
      <c r="C128" s="12"/>
      <c r="D128" s="156" t="s">
        <v>75</v>
      </c>
      <c r="E128" s="157" t="s">
        <v>183</v>
      </c>
      <c r="F128" s="157" t="s">
        <v>184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P129+P133+P136+P143+P153</f>
        <v>0</v>
      </c>
      <c r="Q128" s="161"/>
      <c r="R128" s="162">
        <f>R129+R133+R136+R143+R153</f>
        <v>2.8664755</v>
      </c>
      <c r="S128" s="161"/>
      <c r="T128" s="163">
        <f>T129+T133+T136+T143+T153</f>
        <v>4.2490000000000006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84</v>
      </c>
      <c r="AT128" s="164" t="s">
        <v>75</v>
      </c>
      <c r="AU128" s="164" t="s">
        <v>76</v>
      </c>
      <c r="AY128" s="156" t="s">
        <v>145</v>
      </c>
      <c r="BK128" s="165">
        <f>BK129+BK133+BK136+BK143+BK153</f>
        <v>0</v>
      </c>
    </row>
    <row r="129" s="12" customFormat="1" ht="22.8" customHeight="1">
      <c r="A129" s="12"/>
      <c r="B129" s="155"/>
      <c r="C129" s="12"/>
      <c r="D129" s="156" t="s">
        <v>75</v>
      </c>
      <c r="E129" s="180" t="s">
        <v>84</v>
      </c>
      <c r="F129" s="180" t="s">
        <v>968</v>
      </c>
      <c r="G129" s="12"/>
      <c r="H129" s="12"/>
      <c r="I129" s="158"/>
      <c r="J129" s="181">
        <f>BK129</f>
        <v>0</v>
      </c>
      <c r="K129" s="12"/>
      <c r="L129" s="155"/>
      <c r="M129" s="160"/>
      <c r="N129" s="161"/>
      <c r="O129" s="161"/>
      <c r="P129" s="162">
        <f>SUM(P130:P132)</f>
        <v>0</v>
      </c>
      <c r="Q129" s="161"/>
      <c r="R129" s="162">
        <f>SUM(R130:R132)</f>
        <v>0</v>
      </c>
      <c r="S129" s="161"/>
      <c r="T129" s="163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84</v>
      </c>
      <c r="AT129" s="164" t="s">
        <v>75</v>
      </c>
      <c r="AU129" s="164" t="s">
        <v>84</v>
      </c>
      <c r="AY129" s="156" t="s">
        <v>145</v>
      </c>
      <c r="BK129" s="165">
        <f>SUM(BK130:BK132)</f>
        <v>0</v>
      </c>
    </row>
    <row r="130" s="2" customFormat="1" ht="33" customHeight="1">
      <c r="A130" s="35"/>
      <c r="B130" s="166"/>
      <c r="C130" s="167" t="s">
        <v>84</v>
      </c>
      <c r="D130" s="167" t="s">
        <v>146</v>
      </c>
      <c r="E130" s="168" t="s">
        <v>1377</v>
      </c>
      <c r="F130" s="169" t="s">
        <v>1378</v>
      </c>
      <c r="G130" s="170" t="s">
        <v>399</v>
      </c>
      <c r="H130" s="171">
        <v>2.7000000000000002</v>
      </c>
      <c r="I130" s="172"/>
      <c r="J130" s="173">
        <f>ROUND(I130*H130,2)</f>
        <v>0</v>
      </c>
      <c r="K130" s="169" t="s">
        <v>166</v>
      </c>
      <c r="L130" s="36"/>
      <c r="M130" s="174" t="s">
        <v>1</v>
      </c>
      <c r="N130" s="175" t="s">
        <v>41</v>
      </c>
      <c r="O130" s="74"/>
      <c r="P130" s="176">
        <f>O130*H130</f>
        <v>0</v>
      </c>
      <c r="Q130" s="176">
        <v>0</v>
      </c>
      <c r="R130" s="176">
        <f>Q130*H130</f>
        <v>0</v>
      </c>
      <c r="S130" s="176">
        <v>0</v>
      </c>
      <c r="T130" s="17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8" t="s">
        <v>144</v>
      </c>
      <c r="AT130" s="178" t="s">
        <v>146</v>
      </c>
      <c r="AU130" s="178" t="s">
        <v>86</v>
      </c>
      <c r="AY130" s="16" t="s">
        <v>145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6" t="s">
        <v>84</v>
      </c>
      <c r="BK130" s="179">
        <f>ROUND(I130*H130,2)</f>
        <v>0</v>
      </c>
      <c r="BL130" s="16" t="s">
        <v>144</v>
      </c>
      <c r="BM130" s="178" t="s">
        <v>1379</v>
      </c>
    </row>
    <row r="131" s="13" customFormat="1">
      <c r="A131" s="13"/>
      <c r="B131" s="187"/>
      <c r="C131" s="13"/>
      <c r="D131" s="188" t="s">
        <v>197</v>
      </c>
      <c r="E131" s="189" t="s">
        <v>1</v>
      </c>
      <c r="F131" s="190" t="s">
        <v>1380</v>
      </c>
      <c r="G131" s="13"/>
      <c r="H131" s="191">
        <v>2.7000000000000002</v>
      </c>
      <c r="I131" s="192"/>
      <c r="J131" s="13"/>
      <c r="K131" s="13"/>
      <c r="L131" s="187"/>
      <c r="M131" s="193"/>
      <c r="N131" s="194"/>
      <c r="O131" s="194"/>
      <c r="P131" s="194"/>
      <c r="Q131" s="194"/>
      <c r="R131" s="194"/>
      <c r="S131" s="194"/>
      <c r="T131" s="19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9" t="s">
        <v>197</v>
      </c>
      <c r="AU131" s="189" t="s">
        <v>86</v>
      </c>
      <c r="AV131" s="13" t="s">
        <v>86</v>
      </c>
      <c r="AW131" s="13" t="s">
        <v>32</v>
      </c>
      <c r="AX131" s="13" t="s">
        <v>84</v>
      </c>
      <c r="AY131" s="189" t="s">
        <v>145</v>
      </c>
    </row>
    <row r="132" s="2" customFormat="1" ht="24.15" customHeight="1">
      <c r="A132" s="35"/>
      <c r="B132" s="166"/>
      <c r="C132" s="167" t="s">
        <v>86</v>
      </c>
      <c r="D132" s="167" t="s">
        <v>146</v>
      </c>
      <c r="E132" s="168" t="s">
        <v>1381</v>
      </c>
      <c r="F132" s="169" t="s">
        <v>1382</v>
      </c>
      <c r="G132" s="170" t="s">
        <v>399</v>
      </c>
      <c r="H132" s="171">
        <v>2.7000000000000002</v>
      </c>
      <c r="I132" s="172"/>
      <c r="J132" s="173">
        <f>ROUND(I132*H132,2)</f>
        <v>0</v>
      </c>
      <c r="K132" s="169" t="s">
        <v>166</v>
      </c>
      <c r="L132" s="36"/>
      <c r="M132" s="174" t="s">
        <v>1</v>
      </c>
      <c r="N132" s="175" t="s">
        <v>41</v>
      </c>
      <c r="O132" s="74"/>
      <c r="P132" s="176">
        <f>O132*H132</f>
        <v>0</v>
      </c>
      <c r="Q132" s="176">
        <v>0</v>
      </c>
      <c r="R132" s="176">
        <f>Q132*H132</f>
        <v>0</v>
      </c>
      <c r="S132" s="176">
        <v>0</v>
      </c>
      <c r="T132" s="17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8" t="s">
        <v>144</v>
      </c>
      <c r="AT132" s="178" t="s">
        <v>146</v>
      </c>
      <c r="AU132" s="178" t="s">
        <v>86</v>
      </c>
      <c r="AY132" s="16" t="s">
        <v>145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6" t="s">
        <v>84</v>
      </c>
      <c r="BK132" s="179">
        <f>ROUND(I132*H132,2)</f>
        <v>0</v>
      </c>
      <c r="BL132" s="16" t="s">
        <v>144</v>
      </c>
      <c r="BM132" s="178" t="s">
        <v>1383</v>
      </c>
    </row>
    <row r="133" s="12" customFormat="1" ht="22.8" customHeight="1">
      <c r="A133" s="12"/>
      <c r="B133" s="155"/>
      <c r="C133" s="12"/>
      <c r="D133" s="156" t="s">
        <v>75</v>
      </c>
      <c r="E133" s="180" t="s">
        <v>162</v>
      </c>
      <c r="F133" s="180" t="s">
        <v>693</v>
      </c>
      <c r="G133" s="12"/>
      <c r="H133" s="12"/>
      <c r="I133" s="158"/>
      <c r="J133" s="181">
        <f>BK133</f>
        <v>0</v>
      </c>
      <c r="K133" s="12"/>
      <c r="L133" s="155"/>
      <c r="M133" s="160"/>
      <c r="N133" s="161"/>
      <c r="O133" s="161"/>
      <c r="P133" s="162">
        <f>SUM(P134:P135)</f>
        <v>0</v>
      </c>
      <c r="Q133" s="161"/>
      <c r="R133" s="162">
        <f>SUM(R134:R135)</f>
        <v>0.42555750000000003</v>
      </c>
      <c r="S133" s="161"/>
      <c r="T133" s="16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84</v>
      </c>
      <c r="AT133" s="164" t="s">
        <v>75</v>
      </c>
      <c r="AU133" s="164" t="s">
        <v>84</v>
      </c>
      <c r="AY133" s="156" t="s">
        <v>145</v>
      </c>
      <c r="BK133" s="165">
        <f>SUM(BK134:BK135)</f>
        <v>0</v>
      </c>
    </row>
    <row r="134" s="2" customFormat="1" ht="24.15" customHeight="1">
      <c r="A134" s="35"/>
      <c r="B134" s="166"/>
      <c r="C134" s="167" t="s">
        <v>162</v>
      </c>
      <c r="D134" s="167" t="s">
        <v>146</v>
      </c>
      <c r="E134" s="168" t="s">
        <v>1384</v>
      </c>
      <c r="F134" s="169" t="s">
        <v>1385</v>
      </c>
      <c r="G134" s="170" t="s">
        <v>189</v>
      </c>
      <c r="H134" s="171">
        <v>3.4500000000000002</v>
      </c>
      <c r="I134" s="172"/>
      <c r="J134" s="173">
        <f>ROUND(I134*H134,2)</f>
        <v>0</v>
      </c>
      <c r="K134" s="169" t="s">
        <v>166</v>
      </c>
      <c r="L134" s="36"/>
      <c r="M134" s="174" t="s">
        <v>1</v>
      </c>
      <c r="N134" s="175" t="s">
        <v>41</v>
      </c>
      <c r="O134" s="74"/>
      <c r="P134" s="176">
        <f>O134*H134</f>
        <v>0</v>
      </c>
      <c r="Q134" s="176">
        <v>0.12335</v>
      </c>
      <c r="R134" s="176">
        <f>Q134*H134</f>
        <v>0.42555750000000003</v>
      </c>
      <c r="S134" s="176">
        <v>0</v>
      </c>
      <c r="T134" s="17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8" t="s">
        <v>144</v>
      </c>
      <c r="AT134" s="178" t="s">
        <v>146</v>
      </c>
      <c r="AU134" s="178" t="s">
        <v>86</v>
      </c>
      <c r="AY134" s="16" t="s">
        <v>145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6" t="s">
        <v>84</v>
      </c>
      <c r="BK134" s="179">
        <f>ROUND(I134*H134,2)</f>
        <v>0</v>
      </c>
      <c r="BL134" s="16" t="s">
        <v>144</v>
      </c>
      <c r="BM134" s="178" t="s">
        <v>1386</v>
      </c>
    </row>
    <row r="135" s="13" customFormat="1">
      <c r="A135" s="13"/>
      <c r="B135" s="187"/>
      <c r="C135" s="13"/>
      <c r="D135" s="188" t="s">
        <v>197</v>
      </c>
      <c r="E135" s="189" t="s">
        <v>1</v>
      </c>
      <c r="F135" s="190" t="s">
        <v>1387</v>
      </c>
      <c r="G135" s="13"/>
      <c r="H135" s="191">
        <v>3.4500000000000002</v>
      </c>
      <c r="I135" s="192"/>
      <c r="J135" s="13"/>
      <c r="K135" s="13"/>
      <c r="L135" s="187"/>
      <c r="M135" s="193"/>
      <c r="N135" s="194"/>
      <c r="O135" s="194"/>
      <c r="P135" s="194"/>
      <c r="Q135" s="194"/>
      <c r="R135" s="194"/>
      <c r="S135" s="194"/>
      <c r="T135" s="19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9" t="s">
        <v>197</v>
      </c>
      <c r="AU135" s="189" t="s">
        <v>86</v>
      </c>
      <c r="AV135" s="13" t="s">
        <v>86</v>
      </c>
      <c r="AW135" s="13" t="s">
        <v>32</v>
      </c>
      <c r="AX135" s="13" t="s">
        <v>84</v>
      </c>
      <c r="AY135" s="189" t="s">
        <v>145</v>
      </c>
    </row>
    <row r="136" s="12" customFormat="1" ht="22.8" customHeight="1">
      <c r="A136" s="12"/>
      <c r="B136" s="155"/>
      <c r="C136" s="12"/>
      <c r="D136" s="156" t="s">
        <v>75</v>
      </c>
      <c r="E136" s="180" t="s">
        <v>185</v>
      </c>
      <c r="F136" s="180" t="s">
        <v>186</v>
      </c>
      <c r="G136" s="12"/>
      <c r="H136" s="12"/>
      <c r="I136" s="158"/>
      <c r="J136" s="181">
        <f>BK136</f>
        <v>0</v>
      </c>
      <c r="K136" s="12"/>
      <c r="L136" s="155"/>
      <c r="M136" s="160"/>
      <c r="N136" s="161"/>
      <c r="O136" s="161"/>
      <c r="P136" s="162">
        <f>SUM(P137:P142)</f>
        <v>0</v>
      </c>
      <c r="Q136" s="161"/>
      <c r="R136" s="162">
        <f>SUM(R137:R142)</f>
        <v>2.4409179999999999</v>
      </c>
      <c r="S136" s="161"/>
      <c r="T136" s="163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84</v>
      </c>
      <c r="AT136" s="164" t="s">
        <v>75</v>
      </c>
      <c r="AU136" s="164" t="s">
        <v>84</v>
      </c>
      <c r="AY136" s="156" t="s">
        <v>145</v>
      </c>
      <c r="BK136" s="165">
        <f>SUM(BK137:BK142)</f>
        <v>0</v>
      </c>
    </row>
    <row r="137" s="2" customFormat="1" ht="21.75" customHeight="1">
      <c r="A137" s="35"/>
      <c r="B137" s="166"/>
      <c r="C137" s="167" t="s">
        <v>144</v>
      </c>
      <c r="D137" s="167" t="s">
        <v>146</v>
      </c>
      <c r="E137" s="168" t="s">
        <v>1388</v>
      </c>
      <c r="F137" s="169" t="s">
        <v>1389</v>
      </c>
      <c r="G137" s="170" t="s">
        <v>189</v>
      </c>
      <c r="H137" s="171">
        <v>9.25</v>
      </c>
      <c r="I137" s="172"/>
      <c r="J137" s="173">
        <f>ROUND(I137*H137,2)</f>
        <v>0</v>
      </c>
      <c r="K137" s="169" t="s">
        <v>166</v>
      </c>
      <c r="L137" s="36"/>
      <c r="M137" s="174" t="s">
        <v>1</v>
      </c>
      <c r="N137" s="175" t="s">
        <v>41</v>
      </c>
      <c r="O137" s="74"/>
      <c r="P137" s="176">
        <f>O137*H137</f>
        <v>0</v>
      </c>
      <c r="Q137" s="176">
        <v>0.040000000000000001</v>
      </c>
      <c r="R137" s="176">
        <f>Q137*H137</f>
        <v>0.37</v>
      </c>
      <c r="S137" s="176">
        <v>0</v>
      </c>
      <c r="T137" s="17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8" t="s">
        <v>144</v>
      </c>
      <c r="AT137" s="178" t="s">
        <v>146</v>
      </c>
      <c r="AU137" s="178" t="s">
        <v>86</v>
      </c>
      <c r="AY137" s="16" t="s">
        <v>145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6" t="s">
        <v>84</v>
      </c>
      <c r="BK137" s="179">
        <f>ROUND(I137*H137,2)</f>
        <v>0</v>
      </c>
      <c r="BL137" s="16" t="s">
        <v>144</v>
      </c>
      <c r="BM137" s="178" t="s">
        <v>1390</v>
      </c>
    </row>
    <row r="138" s="13" customFormat="1">
      <c r="A138" s="13"/>
      <c r="B138" s="187"/>
      <c r="C138" s="13"/>
      <c r="D138" s="188" t="s">
        <v>197</v>
      </c>
      <c r="E138" s="189" t="s">
        <v>1</v>
      </c>
      <c r="F138" s="190" t="s">
        <v>1391</v>
      </c>
      <c r="G138" s="13"/>
      <c r="H138" s="191">
        <v>2.1000000000000001</v>
      </c>
      <c r="I138" s="192"/>
      <c r="J138" s="13"/>
      <c r="K138" s="13"/>
      <c r="L138" s="187"/>
      <c r="M138" s="193"/>
      <c r="N138" s="194"/>
      <c r="O138" s="194"/>
      <c r="P138" s="194"/>
      <c r="Q138" s="194"/>
      <c r="R138" s="194"/>
      <c r="S138" s="194"/>
      <c r="T138" s="19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9" t="s">
        <v>197</v>
      </c>
      <c r="AU138" s="189" t="s">
        <v>86</v>
      </c>
      <c r="AV138" s="13" t="s">
        <v>86</v>
      </c>
      <c r="AW138" s="13" t="s">
        <v>32</v>
      </c>
      <c r="AX138" s="13" t="s">
        <v>76</v>
      </c>
      <c r="AY138" s="189" t="s">
        <v>145</v>
      </c>
    </row>
    <row r="139" s="13" customFormat="1">
      <c r="A139" s="13"/>
      <c r="B139" s="187"/>
      <c r="C139" s="13"/>
      <c r="D139" s="188" t="s">
        <v>197</v>
      </c>
      <c r="E139" s="189" t="s">
        <v>1</v>
      </c>
      <c r="F139" s="190" t="s">
        <v>1392</v>
      </c>
      <c r="G139" s="13"/>
      <c r="H139" s="191">
        <v>1.05</v>
      </c>
      <c r="I139" s="192"/>
      <c r="J139" s="13"/>
      <c r="K139" s="13"/>
      <c r="L139" s="187"/>
      <c r="M139" s="193"/>
      <c r="N139" s="194"/>
      <c r="O139" s="194"/>
      <c r="P139" s="194"/>
      <c r="Q139" s="194"/>
      <c r="R139" s="194"/>
      <c r="S139" s="194"/>
      <c r="T139" s="19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9" t="s">
        <v>197</v>
      </c>
      <c r="AU139" s="189" t="s">
        <v>86</v>
      </c>
      <c r="AV139" s="13" t="s">
        <v>86</v>
      </c>
      <c r="AW139" s="13" t="s">
        <v>32</v>
      </c>
      <c r="AX139" s="13" t="s">
        <v>76</v>
      </c>
      <c r="AY139" s="189" t="s">
        <v>145</v>
      </c>
    </row>
    <row r="140" s="13" customFormat="1">
      <c r="A140" s="13"/>
      <c r="B140" s="187"/>
      <c r="C140" s="13"/>
      <c r="D140" s="188" t="s">
        <v>197</v>
      </c>
      <c r="E140" s="189" t="s">
        <v>1</v>
      </c>
      <c r="F140" s="190" t="s">
        <v>1393</v>
      </c>
      <c r="G140" s="13"/>
      <c r="H140" s="191">
        <v>0.5</v>
      </c>
      <c r="I140" s="192"/>
      <c r="J140" s="13"/>
      <c r="K140" s="13"/>
      <c r="L140" s="187"/>
      <c r="M140" s="193"/>
      <c r="N140" s="194"/>
      <c r="O140" s="194"/>
      <c r="P140" s="194"/>
      <c r="Q140" s="194"/>
      <c r="R140" s="194"/>
      <c r="S140" s="194"/>
      <c r="T140" s="1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9" t="s">
        <v>197</v>
      </c>
      <c r="AU140" s="189" t="s">
        <v>86</v>
      </c>
      <c r="AV140" s="13" t="s">
        <v>86</v>
      </c>
      <c r="AW140" s="13" t="s">
        <v>32</v>
      </c>
      <c r="AX140" s="13" t="s">
        <v>76</v>
      </c>
      <c r="AY140" s="189" t="s">
        <v>145</v>
      </c>
    </row>
    <row r="141" s="13" customFormat="1">
      <c r="A141" s="13"/>
      <c r="B141" s="187"/>
      <c r="C141" s="13"/>
      <c r="D141" s="188" t="s">
        <v>197</v>
      </c>
      <c r="E141" s="189" t="s">
        <v>1</v>
      </c>
      <c r="F141" s="190" t="s">
        <v>1394</v>
      </c>
      <c r="G141" s="13"/>
      <c r="H141" s="191">
        <v>5.5999999999999996</v>
      </c>
      <c r="I141" s="192"/>
      <c r="J141" s="13"/>
      <c r="K141" s="13"/>
      <c r="L141" s="187"/>
      <c r="M141" s="193"/>
      <c r="N141" s="194"/>
      <c r="O141" s="194"/>
      <c r="P141" s="194"/>
      <c r="Q141" s="194"/>
      <c r="R141" s="194"/>
      <c r="S141" s="194"/>
      <c r="T141" s="19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9" t="s">
        <v>197</v>
      </c>
      <c r="AU141" s="189" t="s">
        <v>86</v>
      </c>
      <c r="AV141" s="13" t="s">
        <v>86</v>
      </c>
      <c r="AW141" s="13" t="s">
        <v>32</v>
      </c>
      <c r="AX141" s="13" t="s">
        <v>76</v>
      </c>
      <c r="AY141" s="189" t="s">
        <v>145</v>
      </c>
    </row>
    <row r="142" s="2" customFormat="1" ht="24.15" customHeight="1">
      <c r="A142" s="35"/>
      <c r="B142" s="166"/>
      <c r="C142" s="167" t="s">
        <v>159</v>
      </c>
      <c r="D142" s="167" t="s">
        <v>146</v>
      </c>
      <c r="E142" s="168" t="s">
        <v>1395</v>
      </c>
      <c r="F142" s="169" t="s">
        <v>1396</v>
      </c>
      <c r="G142" s="170" t="s">
        <v>399</v>
      </c>
      <c r="H142" s="171">
        <v>0.90000000000000002</v>
      </c>
      <c r="I142" s="172"/>
      <c r="J142" s="173">
        <f>ROUND(I142*H142,2)</f>
        <v>0</v>
      </c>
      <c r="K142" s="169" t="s">
        <v>166</v>
      </c>
      <c r="L142" s="36"/>
      <c r="M142" s="174" t="s">
        <v>1</v>
      </c>
      <c r="N142" s="175" t="s">
        <v>41</v>
      </c>
      <c r="O142" s="74"/>
      <c r="P142" s="176">
        <f>O142*H142</f>
        <v>0</v>
      </c>
      <c r="Q142" s="176">
        <v>2.3010199999999998</v>
      </c>
      <c r="R142" s="176">
        <f>Q142*H142</f>
        <v>2.0709179999999998</v>
      </c>
      <c r="S142" s="176">
        <v>0</v>
      </c>
      <c r="T142" s="17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8" t="s">
        <v>144</v>
      </c>
      <c r="AT142" s="178" t="s">
        <v>146</v>
      </c>
      <c r="AU142" s="178" t="s">
        <v>86</v>
      </c>
      <c r="AY142" s="16" t="s">
        <v>145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6" t="s">
        <v>84</v>
      </c>
      <c r="BK142" s="179">
        <f>ROUND(I142*H142,2)</f>
        <v>0</v>
      </c>
      <c r="BL142" s="16" t="s">
        <v>144</v>
      </c>
      <c r="BM142" s="178" t="s">
        <v>1397</v>
      </c>
    </row>
    <row r="143" s="12" customFormat="1" ht="22.8" customHeight="1">
      <c r="A143" s="12"/>
      <c r="B143" s="155"/>
      <c r="C143" s="12"/>
      <c r="D143" s="156" t="s">
        <v>75</v>
      </c>
      <c r="E143" s="180" t="s">
        <v>213</v>
      </c>
      <c r="F143" s="180" t="s">
        <v>214</v>
      </c>
      <c r="G143" s="12"/>
      <c r="H143" s="12"/>
      <c r="I143" s="158"/>
      <c r="J143" s="181">
        <f>BK143</f>
        <v>0</v>
      </c>
      <c r="K143" s="12"/>
      <c r="L143" s="155"/>
      <c r="M143" s="160"/>
      <c r="N143" s="161"/>
      <c r="O143" s="161"/>
      <c r="P143" s="162">
        <f>SUM(P144:P152)</f>
        <v>0</v>
      </c>
      <c r="Q143" s="161"/>
      <c r="R143" s="162">
        <f>SUM(R144:R152)</f>
        <v>0</v>
      </c>
      <c r="S143" s="161"/>
      <c r="T143" s="163">
        <f>SUM(T144:T152)</f>
        <v>4.2490000000000006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84</v>
      </c>
      <c r="AT143" s="164" t="s">
        <v>75</v>
      </c>
      <c r="AU143" s="164" t="s">
        <v>84</v>
      </c>
      <c r="AY143" s="156" t="s">
        <v>145</v>
      </c>
      <c r="BK143" s="165">
        <f>SUM(BK144:BK152)</f>
        <v>0</v>
      </c>
    </row>
    <row r="144" s="2" customFormat="1" ht="37.8" customHeight="1">
      <c r="A144" s="35"/>
      <c r="B144" s="166"/>
      <c r="C144" s="167" t="s">
        <v>185</v>
      </c>
      <c r="D144" s="167" t="s">
        <v>146</v>
      </c>
      <c r="E144" s="168" t="s">
        <v>1398</v>
      </c>
      <c r="F144" s="169" t="s">
        <v>1399</v>
      </c>
      <c r="G144" s="170" t="s">
        <v>399</v>
      </c>
      <c r="H144" s="171">
        <v>0.90000000000000002</v>
      </c>
      <c r="I144" s="172"/>
      <c r="J144" s="173">
        <f>ROUND(I144*H144,2)</f>
        <v>0</v>
      </c>
      <c r="K144" s="169" t="s">
        <v>166</v>
      </c>
      <c r="L144" s="36"/>
      <c r="M144" s="174" t="s">
        <v>1</v>
      </c>
      <c r="N144" s="175" t="s">
        <v>41</v>
      </c>
      <c r="O144" s="74"/>
      <c r="P144" s="176">
        <f>O144*H144</f>
        <v>0</v>
      </c>
      <c r="Q144" s="176">
        <v>0</v>
      </c>
      <c r="R144" s="176">
        <f>Q144*H144</f>
        <v>0</v>
      </c>
      <c r="S144" s="176">
        <v>2.2000000000000002</v>
      </c>
      <c r="T144" s="177">
        <f>S144*H144</f>
        <v>1.9800000000000002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8" t="s">
        <v>144</v>
      </c>
      <c r="AT144" s="178" t="s">
        <v>146</v>
      </c>
      <c r="AU144" s="178" t="s">
        <v>86</v>
      </c>
      <c r="AY144" s="16" t="s">
        <v>145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6" t="s">
        <v>84</v>
      </c>
      <c r="BK144" s="179">
        <f>ROUND(I144*H144,2)</f>
        <v>0</v>
      </c>
      <c r="BL144" s="16" t="s">
        <v>144</v>
      </c>
      <c r="BM144" s="178" t="s">
        <v>1400</v>
      </c>
    </row>
    <row r="145" s="13" customFormat="1">
      <c r="A145" s="13"/>
      <c r="B145" s="187"/>
      <c r="C145" s="13"/>
      <c r="D145" s="188" t="s">
        <v>197</v>
      </c>
      <c r="E145" s="189" t="s">
        <v>1</v>
      </c>
      <c r="F145" s="190" t="s">
        <v>1401</v>
      </c>
      <c r="G145" s="13"/>
      <c r="H145" s="191">
        <v>0.90000000000000002</v>
      </c>
      <c r="I145" s="192"/>
      <c r="J145" s="13"/>
      <c r="K145" s="13"/>
      <c r="L145" s="187"/>
      <c r="M145" s="193"/>
      <c r="N145" s="194"/>
      <c r="O145" s="194"/>
      <c r="P145" s="194"/>
      <c r="Q145" s="194"/>
      <c r="R145" s="194"/>
      <c r="S145" s="194"/>
      <c r="T145" s="19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9" t="s">
        <v>197</v>
      </c>
      <c r="AU145" s="189" t="s">
        <v>86</v>
      </c>
      <c r="AV145" s="13" t="s">
        <v>86</v>
      </c>
      <c r="AW145" s="13" t="s">
        <v>32</v>
      </c>
      <c r="AX145" s="13" t="s">
        <v>84</v>
      </c>
      <c r="AY145" s="189" t="s">
        <v>145</v>
      </c>
    </row>
    <row r="146" s="2" customFormat="1" ht="24.15" customHeight="1">
      <c r="A146" s="35"/>
      <c r="B146" s="166"/>
      <c r="C146" s="167" t="s">
        <v>218</v>
      </c>
      <c r="D146" s="167" t="s">
        <v>146</v>
      </c>
      <c r="E146" s="168" t="s">
        <v>1402</v>
      </c>
      <c r="F146" s="169" t="s">
        <v>1403</v>
      </c>
      <c r="G146" s="170" t="s">
        <v>165</v>
      </c>
      <c r="H146" s="171">
        <v>16</v>
      </c>
      <c r="I146" s="172"/>
      <c r="J146" s="173">
        <f>ROUND(I146*H146,2)</f>
        <v>0</v>
      </c>
      <c r="K146" s="169" t="s">
        <v>166</v>
      </c>
      <c r="L146" s="36"/>
      <c r="M146" s="174" t="s">
        <v>1</v>
      </c>
      <c r="N146" s="175" t="s">
        <v>41</v>
      </c>
      <c r="O146" s="74"/>
      <c r="P146" s="176">
        <f>O146*H146</f>
        <v>0</v>
      </c>
      <c r="Q146" s="176">
        <v>0</v>
      </c>
      <c r="R146" s="176">
        <f>Q146*H146</f>
        <v>0</v>
      </c>
      <c r="S146" s="176">
        <v>0.029000000000000001</v>
      </c>
      <c r="T146" s="177">
        <f>S146*H146</f>
        <v>0.46400000000000002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8" t="s">
        <v>144</v>
      </c>
      <c r="AT146" s="178" t="s">
        <v>146</v>
      </c>
      <c r="AU146" s="178" t="s">
        <v>86</v>
      </c>
      <c r="AY146" s="16" t="s">
        <v>145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6" t="s">
        <v>84</v>
      </c>
      <c r="BK146" s="179">
        <f>ROUND(I146*H146,2)</f>
        <v>0</v>
      </c>
      <c r="BL146" s="16" t="s">
        <v>144</v>
      </c>
      <c r="BM146" s="178" t="s">
        <v>1404</v>
      </c>
    </row>
    <row r="147" s="2" customFormat="1" ht="24.15" customHeight="1">
      <c r="A147" s="35"/>
      <c r="B147" s="166"/>
      <c r="C147" s="167" t="s">
        <v>222</v>
      </c>
      <c r="D147" s="167" t="s">
        <v>146</v>
      </c>
      <c r="E147" s="168" t="s">
        <v>1405</v>
      </c>
      <c r="F147" s="169" t="s">
        <v>1406</v>
      </c>
      <c r="G147" s="170" t="s">
        <v>332</v>
      </c>
      <c r="H147" s="171">
        <v>110</v>
      </c>
      <c r="I147" s="172"/>
      <c r="J147" s="173">
        <f>ROUND(I147*H147,2)</f>
        <v>0</v>
      </c>
      <c r="K147" s="169" t="s">
        <v>166</v>
      </c>
      <c r="L147" s="36"/>
      <c r="M147" s="174" t="s">
        <v>1</v>
      </c>
      <c r="N147" s="175" t="s">
        <v>41</v>
      </c>
      <c r="O147" s="74"/>
      <c r="P147" s="176">
        <f>O147*H147</f>
        <v>0</v>
      </c>
      <c r="Q147" s="176">
        <v>0</v>
      </c>
      <c r="R147" s="176">
        <f>Q147*H147</f>
        <v>0</v>
      </c>
      <c r="S147" s="176">
        <v>0.0060000000000000001</v>
      </c>
      <c r="T147" s="177">
        <f>S147*H147</f>
        <v>0.66000000000000003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8" t="s">
        <v>144</v>
      </c>
      <c r="AT147" s="178" t="s">
        <v>146</v>
      </c>
      <c r="AU147" s="178" t="s">
        <v>86</v>
      </c>
      <c r="AY147" s="16" t="s">
        <v>145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6" t="s">
        <v>84</v>
      </c>
      <c r="BK147" s="179">
        <f>ROUND(I147*H147,2)</f>
        <v>0</v>
      </c>
      <c r="BL147" s="16" t="s">
        <v>144</v>
      </c>
      <c r="BM147" s="178" t="s">
        <v>1407</v>
      </c>
    </row>
    <row r="148" s="13" customFormat="1">
      <c r="A148" s="13"/>
      <c r="B148" s="187"/>
      <c r="C148" s="13"/>
      <c r="D148" s="188" t="s">
        <v>197</v>
      </c>
      <c r="E148" s="189" t="s">
        <v>1</v>
      </c>
      <c r="F148" s="190" t="s">
        <v>90</v>
      </c>
      <c r="G148" s="13"/>
      <c r="H148" s="191">
        <v>20</v>
      </c>
      <c r="I148" s="192"/>
      <c r="J148" s="13"/>
      <c r="K148" s="13"/>
      <c r="L148" s="187"/>
      <c r="M148" s="193"/>
      <c r="N148" s="194"/>
      <c r="O148" s="194"/>
      <c r="P148" s="194"/>
      <c r="Q148" s="194"/>
      <c r="R148" s="194"/>
      <c r="S148" s="194"/>
      <c r="T148" s="19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9" t="s">
        <v>197</v>
      </c>
      <c r="AU148" s="189" t="s">
        <v>86</v>
      </c>
      <c r="AV148" s="13" t="s">
        <v>86</v>
      </c>
      <c r="AW148" s="13" t="s">
        <v>32</v>
      </c>
      <c r="AX148" s="13" t="s">
        <v>76</v>
      </c>
      <c r="AY148" s="189" t="s">
        <v>145</v>
      </c>
    </row>
    <row r="149" s="13" customFormat="1">
      <c r="A149" s="13"/>
      <c r="B149" s="187"/>
      <c r="C149" s="13"/>
      <c r="D149" s="188" t="s">
        <v>197</v>
      </c>
      <c r="E149" s="189" t="s">
        <v>1</v>
      </c>
      <c r="F149" s="190" t="s">
        <v>1408</v>
      </c>
      <c r="G149" s="13"/>
      <c r="H149" s="191">
        <v>90</v>
      </c>
      <c r="I149" s="192"/>
      <c r="J149" s="13"/>
      <c r="K149" s="13"/>
      <c r="L149" s="187"/>
      <c r="M149" s="193"/>
      <c r="N149" s="194"/>
      <c r="O149" s="194"/>
      <c r="P149" s="194"/>
      <c r="Q149" s="194"/>
      <c r="R149" s="194"/>
      <c r="S149" s="194"/>
      <c r="T149" s="19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9" t="s">
        <v>197</v>
      </c>
      <c r="AU149" s="189" t="s">
        <v>86</v>
      </c>
      <c r="AV149" s="13" t="s">
        <v>86</v>
      </c>
      <c r="AW149" s="13" t="s">
        <v>32</v>
      </c>
      <c r="AX149" s="13" t="s">
        <v>76</v>
      </c>
      <c r="AY149" s="189" t="s">
        <v>145</v>
      </c>
    </row>
    <row r="150" s="2" customFormat="1" ht="24.15" customHeight="1">
      <c r="A150" s="35"/>
      <c r="B150" s="166"/>
      <c r="C150" s="167" t="s">
        <v>213</v>
      </c>
      <c r="D150" s="167" t="s">
        <v>146</v>
      </c>
      <c r="E150" s="168" t="s">
        <v>1409</v>
      </c>
      <c r="F150" s="169" t="s">
        <v>1410</v>
      </c>
      <c r="G150" s="170" t="s">
        <v>332</v>
      </c>
      <c r="H150" s="171">
        <v>15</v>
      </c>
      <c r="I150" s="172"/>
      <c r="J150" s="173">
        <f>ROUND(I150*H150,2)</f>
        <v>0</v>
      </c>
      <c r="K150" s="169" t="s">
        <v>166</v>
      </c>
      <c r="L150" s="36"/>
      <c r="M150" s="174" t="s">
        <v>1</v>
      </c>
      <c r="N150" s="175" t="s">
        <v>41</v>
      </c>
      <c r="O150" s="74"/>
      <c r="P150" s="176">
        <f>O150*H150</f>
        <v>0</v>
      </c>
      <c r="Q150" s="176">
        <v>0</v>
      </c>
      <c r="R150" s="176">
        <f>Q150*H150</f>
        <v>0</v>
      </c>
      <c r="S150" s="176">
        <v>0.0089999999999999993</v>
      </c>
      <c r="T150" s="177">
        <f>S150*H150</f>
        <v>0.13499999999999998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8" t="s">
        <v>144</v>
      </c>
      <c r="AT150" s="178" t="s">
        <v>146</v>
      </c>
      <c r="AU150" s="178" t="s">
        <v>86</v>
      </c>
      <c r="AY150" s="16" t="s">
        <v>145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6" t="s">
        <v>84</v>
      </c>
      <c r="BK150" s="179">
        <f>ROUND(I150*H150,2)</f>
        <v>0</v>
      </c>
      <c r="BL150" s="16" t="s">
        <v>144</v>
      </c>
      <c r="BM150" s="178" t="s">
        <v>1411</v>
      </c>
    </row>
    <row r="151" s="2" customFormat="1" ht="24.15" customHeight="1">
      <c r="A151" s="35"/>
      <c r="B151" s="166"/>
      <c r="C151" s="167" t="s">
        <v>87</v>
      </c>
      <c r="D151" s="167" t="s">
        <v>146</v>
      </c>
      <c r="E151" s="168" t="s">
        <v>1412</v>
      </c>
      <c r="F151" s="169" t="s">
        <v>1413</v>
      </c>
      <c r="G151" s="170" t="s">
        <v>332</v>
      </c>
      <c r="H151" s="171">
        <v>5</v>
      </c>
      <c r="I151" s="172"/>
      <c r="J151" s="173">
        <f>ROUND(I151*H151,2)</f>
        <v>0</v>
      </c>
      <c r="K151" s="169" t="s">
        <v>166</v>
      </c>
      <c r="L151" s="36"/>
      <c r="M151" s="174" t="s">
        <v>1</v>
      </c>
      <c r="N151" s="175" t="s">
        <v>41</v>
      </c>
      <c r="O151" s="74"/>
      <c r="P151" s="176">
        <f>O151*H151</f>
        <v>0</v>
      </c>
      <c r="Q151" s="176">
        <v>0</v>
      </c>
      <c r="R151" s="176">
        <f>Q151*H151</f>
        <v>0</v>
      </c>
      <c r="S151" s="176">
        <v>0.017999999999999999</v>
      </c>
      <c r="T151" s="177">
        <f>S151*H151</f>
        <v>0.089999999999999997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78" t="s">
        <v>144</v>
      </c>
      <c r="AT151" s="178" t="s">
        <v>146</v>
      </c>
      <c r="AU151" s="178" t="s">
        <v>86</v>
      </c>
      <c r="AY151" s="16" t="s">
        <v>145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6" t="s">
        <v>84</v>
      </c>
      <c r="BK151" s="179">
        <f>ROUND(I151*H151,2)</f>
        <v>0</v>
      </c>
      <c r="BL151" s="16" t="s">
        <v>144</v>
      </c>
      <c r="BM151" s="178" t="s">
        <v>1414</v>
      </c>
    </row>
    <row r="152" s="2" customFormat="1" ht="24.15" customHeight="1">
      <c r="A152" s="35"/>
      <c r="B152" s="166"/>
      <c r="C152" s="167" t="s">
        <v>235</v>
      </c>
      <c r="D152" s="167" t="s">
        <v>146</v>
      </c>
      <c r="E152" s="168" t="s">
        <v>1415</v>
      </c>
      <c r="F152" s="169" t="s">
        <v>1416</v>
      </c>
      <c r="G152" s="170" t="s">
        <v>332</v>
      </c>
      <c r="H152" s="171">
        <v>23</v>
      </c>
      <c r="I152" s="172"/>
      <c r="J152" s="173">
        <f>ROUND(I152*H152,2)</f>
        <v>0</v>
      </c>
      <c r="K152" s="169" t="s">
        <v>166</v>
      </c>
      <c r="L152" s="36"/>
      <c r="M152" s="174" t="s">
        <v>1</v>
      </c>
      <c r="N152" s="175" t="s">
        <v>41</v>
      </c>
      <c r="O152" s="74"/>
      <c r="P152" s="176">
        <f>O152*H152</f>
        <v>0</v>
      </c>
      <c r="Q152" s="176">
        <v>0</v>
      </c>
      <c r="R152" s="176">
        <f>Q152*H152</f>
        <v>0</v>
      </c>
      <c r="S152" s="176">
        <v>0.040000000000000001</v>
      </c>
      <c r="T152" s="177">
        <f>S152*H152</f>
        <v>0.92000000000000004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8" t="s">
        <v>144</v>
      </c>
      <c r="AT152" s="178" t="s">
        <v>146</v>
      </c>
      <c r="AU152" s="178" t="s">
        <v>86</v>
      </c>
      <c r="AY152" s="16" t="s">
        <v>145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6" t="s">
        <v>84</v>
      </c>
      <c r="BK152" s="179">
        <f>ROUND(I152*H152,2)</f>
        <v>0</v>
      </c>
      <c r="BL152" s="16" t="s">
        <v>144</v>
      </c>
      <c r="BM152" s="178" t="s">
        <v>1417</v>
      </c>
    </row>
    <row r="153" s="12" customFormat="1" ht="22.8" customHeight="1">
      <c r="A153" s="12"/>
      <c r="B153" s="155"/>
      <c r="C153" s="12"/>
      <c r="D153" s="156" t="s">
        <v>75</v>
      </c>
      <c r="E153" s="180" t="s">
        <v>233</v>
      </c>
      <c r="F153" s="180" t="s">
        <v>234</v>
      </c>
      <c r="G153" s="12"/>
      <c r="H153" s="12"/>
      <c r="I153" s="158"/>
      <c r="J153" s="181">
        <f>BK153</f>
        <v>0</v>
      </c>
      <c r="K153" s="12"/>
      <c r="L153" s="155"/>
      <c r="M153" s="160"/>
      <c r="N153" s="161"/>
      <c r="O153" s="161"/>
      <c r="P153" s="162">
        <f>SUM(P154:P157)</f>
        <v>0</v>
      </c>
      <c r="Q153" s="161"/>
      <c r="R153" s="162">
        <f>SUM(R154:R157)</f>
        <v>0</v>
      </c>
      <c r="S153" s="161"/>
      <c r="T153" s="163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84</v>
      </c>
      <c r="AT153" s="164" t="s">
        <v>75</v>
      </c>
      <c r="AU153" s="164" t="s">
        <v>84</v>
      </c>
      <c r="AY153" s="156" t="s">
        <v>145</v>
      </c>
      <c r="BK153" s="165">
        <f>SUM(BK154:BK157)</f>
        <v>0</v>
      </c>
    </row>
    <row r="154" s="2" customFormat="1" ht="24.15" customHeight="1">
      <c r="A154" s="35"/>
      <c r="B154" s="166"/>
      <c r="C154" s="167" t="s">
        <v>240</v>
      </c>
      <c r="D154" s="167" t="s">
        <v>146</v>
      </c>
      <c r="E154" s="168" t="s">
        <v>241</v>
      </c>
      <c r="F154" s="169" t="s">
        <v>242</v>
      </c>
      <c r="G154" s="170" t="s">
        <v>238</v>
      </c>
      <c r="H154" s="171">
        <v>4.2489999999999997</v>
      </c>
      <c r="I154" s="172"/>
      <c r="J154" s="173">
        <f>ROUND(I154*H154,2)</f>
        <v>0</v>
      </c>
      <c r="K154" s="169" t="s">
        <v>166</v>
      </c>
      <c r="L154" s="36"/>
      <c r="M154" s="174" t="s">
        <v>1</v>
      </c>
      <c r="N154" s="175" t="s">
        <v>41</v>
      </c>
      <c r="O154" s="74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8" t="s">
        <v>144</v>
      </c>
      <c r="AT154" s="178" t="s">
        <v>146</v>
      </c>
      <c r="AU154" s="178" t="s">
        <v>86</v>
      </c>
      <c r="AY154" s="16" t="s">
        <v>145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6" t="s">
        <v>84</v>
      </c>
      <c r="BK154" s="179">
        <f>ROUND(I154*H154,2)</f>
        <v>0</v>
      </c>
      <c r="BL154" s="16" t="s">
        <v>144</v>
      </c>
      <c r="BM154" s="178" t="s">
        <v>1418</v>
      </c>
    </row>
    <row r="155" s="2" customFormat="1" ht="24.15" customHeight="1">
      <c r="A155" s="35"/>
      <c r="B155" s="166"/>
      <c r="C155" s="167" t="s">
        <v>244</v>
      </c>
      <c r="D155" s="167" t="s">
        <v>146</v>
      </c>
      <c r="E155" s="168" t="s">
        <v>245</v>
      </c>
      <c r="F155" s="169" t="s">
        <v>246</v>
      </c>
      <c r="G155" s="170" t="s">
        <v>238</v>
      </c>
      <c r="H155" s="171">
        <v>38.241</v>
      </c>
      <c r="I155" s="172"/>
      <c r="J155" s="173">
        <f>ROUND(I155*H155,2)</f>
        <v>0</v>
      </c>
      <c r="K155" s="169" t="s">
        <v>166</v>
      </c>
      <c r="L155" s="36"/>
      <c r="M155" s="174" t="s">
        <v>1</v>
      </c>
      <c r="N155" s="175" t="s">
        <v>41</v>
      </c>
      <c r="O155" s="74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78" t="s">
        <v>144</v>
      </c>
      <c r="AT155" s="178" t="s">
        <v>146</v>
      </c>
      <c r="AU155" s="178" t="s">
        <v>86</v>
      </c>
      <c r="AY155" s="16" t="s">
        <v>145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6" t="s">
        <v>84</v>
      </c>
      <c r="BK155" s="179">
        <f>ROUND(I155*H155,2)</f>
        <v>0</v>
      </c>
      <c r="BL155" s="16" t="s">
        <v>144</v>
      </c>
      <c r="BM155" s="178" t="s">
        <v>1419</v>
      </c>
    </row>
    <row r="156" s="13" customFormat="1">
      <c r="A156" s="13"/>
      <c r="B156" s="187"/>
      <c r="C156" s="13"/>
      <c r="D156" s="188" t="s">
        <v>197</v>
      </c>
      <c r="E156" s="13"/>
      <c r="F156" s="190" t="s">
        <v>1420</v>
      </c>
      <c r="G156" s="13"/>
      <c r="H156" s="191">
        <v>38.241</v>
      </c>
      <c r="I156" s="192"/>
      <c r="J156" s="13"/>
      <c r="K156" s="13"/>
      <c r="L156" s="187"/>
      <c r="M156" s="193"/>
      <c r="N156" s="194"/>
      <c r="O156" s="194"/>
      <c r="P156" s="194"/>
      <c r="Q156" s="194"/>
      <c r="R156" s="194"/>
      <c r="S156" s="194"/>
      <c r="T156" s="19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9" t="s">
        <v>197</v>
      </c>
      <c r="AU156" s="189" t="s">
        <v>86</v>
      </c>
      <c r="AV156" s="13" t="s">
        <v>86</v>
      </c>
      <c r="AW156" s="13" t="s">
        <v>3</v>
      </c>
      <c r="AX156" s="13" t="s">
        <v>84</v>
      </c>
      <c r="AY156" s="189" t="s">
        <v>145</v>
      </c>
    </row>
    <row r="157" s="2" customFormat="1" ht="33" customHeight="1">
      <c r="A157" s="35"/>
      <c r="B157" s="166"/>
      <c r="C157" s="167" t="s">
        <v>249</v>
      </c>
      <c r="D157" s="167" t="s">
        <v>146</v>
      </c>
      <c r="E157" s="168" t="s">
        <v>250</v>
      </c>
      <c r="F157" s="169" t="s">
        <v>251</v>
      </c>
      <c r="G157" s="170" t="s">
        <v>238</v>
      </c>
      <c r="H157" s="171">
        <v>4.2489999999999997</v>
      </c>
      <c r="I157" s="172"/>
      <c r="J157" s="173">
        <f>ROUND(I157*H157,2)</f>
        <v>0</v>
      </c>
      <c r="K157" s="169" t="s">
        <v>166</v>
      </c>
      <c r="L157" s="36"/>
      <c r="M157" s="174" t="s">
        <v>1</v>
      </c>
      <c r="N157" s="175" t="s">
        <v>41</v>
      </c>
      <c r="O157" s="74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8" t="s">
        <v>144</v>
      </c>
      <c r="AT157" s="178" t="s">
        <v>146</v>
      </c>
      <c r="AU157" s="178" t="s">
        <v>86</v>
      </c>
      <c r="AY157" s="16" t="s">
        <v>145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6" t="s">
        <v>84</v>
      </c>
      <c r="BK157" s="179">
        <f>ROUND(I157*H157,2)</f>
        <v>0</v>
      </c>
      <c r="BL157" s="16" t="s">
        <v>144</v>
      </c>
      <c r="BM157" s="178" t="s">
        <v>1421</v>
      </c>
    </row>
    <row r="158" s="12" customFormat="1" ht="25.92" customHeight="1">
      <c r="A158" s="12"/>
      <c r="B158" s="155"/>
      <c r="C158" s="12"/>
      <c r="D158" s="156" t="s">
        <v>75</v>
      </c>
      <c r="E158" s="157" t="s">
        <v>258</v>
      </c>
      <c r="F158" s="157" t="s">
        <v>259</v>
      </c>
      <c r="G158" s="12"/>
      <c r="H158" s="12"/>
      <c r="I158" s="158"/>
      <c r="J158" s="159">
        <f>BK158</f>
        <v>0</v>
      </c>
      <c r="K158" s="12"/>
      <c r="L158" s="155"/>
      <c r="M158" s="160"/>
      <c r="N158" s="161"/>
      <c r="O158" s="161"/>
      <c r="P158" s="162">
        <f>P159+P171+P189+P207</f>
        <v>0</v>
      </c>
      <c r="Q158" s="161"/>
      <c r="R158" s="162">
        <f>R159+R171+R189+R207</f>
        <v>0.61647000000000007</v>
      </c>
      <c r="S158" s="161"/>
      <c r="T158" s="163">
        <f>T159+T171+T189+T207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86</v>
      </c>
      <c r="AT158" s="164" t="s">
        <v>75</v>
      </c>
      <c r="AU158" s="164" t="s">
        <v>76</v>
      </c>
      <c r="AY158" s="156" t="s">
        <v>145</v>
      </c>
      <c r="BK158" s="165">
        <f>BK159+BK171+BK189+BK207</f>
        <v>0</v>
      </c>
    </row>
    <row r="159" s="12" customFormat="1" ht="22.8" customHeight="1">
      <c r="A159" s="12"/>
      <c r="B159" s="155"/>
      <c r="C159" s="12"/>
      <c r="D159" s="156" t="s">
        <v>75</v>
      </c>
      <c r="E159" s="180" t="s">
        <v>1127</v>
      </c>
      <c r="F159" s="180" t="s">
        <v>1128</v>
      </c>
      <c r="G159" s="12"/>
      <c r="H159" s="12"/>
      <c r="I159" s="158"/>
      <c r="J159" s="181">
        <f>BK159</f>
        <v>0</v>
      </c>
      <c r="K159" s="12"/>
      <c r="L159" s="155"/>
      <c r="M159" s="160"/>
      <c r="N159" s="161"/>
      <c r="O159" s="161"/>
      <c r="P159" s="162">
        <f>SUM(P160:P170)</f>
        <v>0</v>
      </c>
      <c r="Q159" s="161"/>
      <c r="R159" s="162">
        <f>SUM(R160:R170)</f>
        <v>0.16110000000000002</v>
      </c>
      <c r="S159" s="161"/>
      <c r="T159" s="163">
        <f>SUM(T160:T170)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6" t="s">
        <v>86</v>
      </c>
      <c r="AT159" s="164" t="s">
        <v>75</v>
      </c>
      <c r="AU159" s="164" t="s">
        <v>84</v>
      </c>
      <c r="AY159" s="156" t="s">
        <v>145</v>
      </c>
      <c r="BK159" s="165">
        <f>SUM(BK160:BK170)</f>
        <v>0</v>
      </c>
    </row>
    <row r="160" s="2" customFormat="1" ht="21.75" customHeight="1">
      <c r="A160" s="35"/>
      <c r="B160" s="166"/>
      <c r="C160" s="167" t="s">
        <v>8</v>
      </c>
      <c r="D160" s="167" t="s">
        <v>146</v>
      </c>
      <c r="E160" s="168" t="s">
        <v>1422</v>
      </c>
      <c r="F160" s="169" t="s">
        <v>1423</v>
      </c>
      <c r="G160" s="170" t="s">
        <v>332</v>
      </c>
      <c r="H160" s="171">
        <v>9</v>
      </c>
      <c r="I160" s="172"/>
      <c r="J160" s="173">
        <f>ROUND(I160*H160,2)</f>
        <v>0</v>
      </c>
      <c r="K160" s="169" t="s">
        <v>166</v>
      </c>
      <c r="L160" s="36"/>
      <c r="M160" s="174" t="s">
        <v>1</v>
      </c>
      <c r="N160" s="175" t="s">
        <v>41</v>
      </c>
      <c r="O160" s="74"/>
      <c r="P160" s="176">
        <f>O160*H160</f>
        <v>0</v>
      </c>
      <c r="Q160" s="176">
        <v>0.0074400000000000004</v>
      </c>
      <c r="R160" s="176">
        <f>Q160*H160</f>
        <v>0.066960000000000006</v>
      </c>
      <c r="S160" s="176">
        <v>0</v>
      </c>
      <c r="T160" s="17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78" t="s">
        <v>262</v>
      </c>
      <c r="AT160" s="178" t="s">
        <v>146</v>
      </c>
      <c r="AU160" s="178" t="s">
        <v>86</v>
      </c>
      <c r="AY160" s="16" t="s">
        <v>145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6" t="s">
        <v>84</v>
      </c>
      <c r="BK160" s="179">
        <f>ROUND(I160*H160,2)</f>
        <v>0</v>
      </c>
      <c r="BL160" s="16" t="s">
        <v>262</v>
      </c>
      <c r="BM160" s="178" t="s">
        <v>1424</v>
      </c>
    </row>
    <row r="161" s="2" customFormat="1" ht="16.5" customHeight="1">
      <c r="A161" s="35"/>
      <c r="B161" s="166"/>
      <c r="C161" s="167" t="s">
        <v>262</v>
      </c>
      <c r="D161" s="167" t="s">
        <v>146</v>
      </c>
      <c r="E161" s="168" t="s">
        <v>1425</v>
      </c>
      <c r="F161" s="169" t="s">
        <v>1426</v>
      </c>
      <c r="G161" s="170" t="s">
        <v>332</v>
      </c>
      <c r="H161" s="171">
        <v>12</v>
      </c>
      <c r="I161" s="172"/>
      <c r="J161" s="173">
        <f>ROUND(I161*H161,2)</f>
        <v>0</v>
      </c>
      <c r="K161" s="169" t="s">
        <v>166</v>
      </c>
      <c r="L161" s="36"/>
      <c r="M161" s="174" t="s">
        <v>1</v>
      </c>
      <c r="N161" s="175" t="s">
        <v>41</v>
      </c>
      <c r="O161" s="74"/>
      <c r="P161" s="176">
        <f>O161*H161</f>
        <v>0</v>
      </c>
      <c r="Q161" s="176">
        <v>0.0020600000000000002</v>
      </c>
      <c r="R161" s="176">
        <f>Q161*H161</f>
        <v>0.024720000000000002</v>
      </c>
      <c r="S161" s="176">
        <v>0</v>
      </c>
      <c r="T161" s="17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8" t="s">
        <v>262</v>
      </c>
      <c r="AT161" s="178" t="s">
        <v>146</v>
      </c>
      <c r="AU161" s="178" t="s">
        <v>86</v>
      </c>
      <c r="AY161" s="16" t="s">
        <v>145</v>
      </c>
      <c r="BE161" s="179">
        <f>IF(N161="základní",J161,0)</f>
        <v>0</v>
      </c>
      <c r="BF161" s="179">
        <f>IF(N161="snížená",J161,0)</f>
        <v>0</v>
      </c>
      <c r="BG161" s="179">
        <f>IF(N161="zákl. přenesená",J161,0)</f>
        <v>0</v>
      </c>
      <c r="BH161" s="179">
        <f>IF(N161="sníž. přenesená",J161,0)</f>
        <v>0</v>
      </c>
      <c r="BI161" s="179">
        <f>IF(N161="nulová",J161,0)</f>
        <v>0</v>
      </c>
      <c r="BJ161" s="16" t="s">
        <v>84</v>
      </c>
      <c r="BK161" s="179">
        <f>ROUND(I161*H161,2)</f>
        <v>0</v>
      </c>
      <c r="BL161" s="16" t="s">
        <v>262</v>
      </c>
      <c r="BM161" s="178" t="s">
        <v>1427</v>
      </c>
    </row>
    <row r="162" s="2" customFormat="1" ht="16.5" customHeight="1">
      <c r="A162" s="35"/>
      <c r="B162" s="166"/>
      <c r="C162" s="167" t="s">
        <v>266</v>
      </c>
      <c r="D162" s="167" t="s">
        <v>146</v>
      </c>
      <c r="E162" s="168" t="s">
        <v>1428</v>
      </c>
      <c r="F162" s="169" t="s">
        <v>1429</v>
      </c>
      <c r="G162" s="170" t="s">
        <v>332</v>
      </c>
      <c r="H162" s="171">
        <v>23</v>
      </c>
      <c r="I162" s="172"/>
      <c r="J162" s="173">
        <f>ROUND(I162*H162,2)</f>
        <v>0</v>
      </c>
      <c r="K162" s="169" t="s">
        <v>166</v>
      </c>
      <c r="L162" s="36"/>
      <c r="M162" s="174" t="s">
        <v>1</v>
      </c>
      <c r="N162" s="175" t="s">
        <v>41</v>
      </c>
      <c r="O162" s="74"/>
      <c r="P162" s="176">
        <f>O162*H162</f>
        <v>0</v>
      </c>
      <c r="Q162" s="176">
        <v>0.0020100000000000001</v>
      </c>
      <c r="R162" s="176">
        <f>Q162*H162</f>
        <v>0.04623</v>
      </c>
      <c r="S162" s="176">
        <v>0</v>
      </c>
      <c r="T162" s="17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78" t="s">
        <v>262</v>
      </c>
      <c r="AT162" s="178" t="s">
        <v>146</v>
      </c>
      <c r="AU162" s="178" t="s">
        <v>86</v>
      </c>
      <c r="AY162" s="16" t="s">
        <v>145</v>
      </c>
      <c r="BE162" s="179">
        <f>IF(N162="základní",J162,0)</f>
        <v>0</v>
      </c>
      <c r="BF162" s="179">
        <f>IF(N162="snížená",J162,0)</f>
        <v>0</v>
      </c>
      <c r="BG162" s="179">
        <f>IF(N162="zákl. přenesená",J162,0)</f>
        <v>0</v>
      </c>
      <c r="BH162" s="179">
        <f>IF(N162="sníž. přenesená",J162,0)</f>
        <v>0</v>
      </c>
      <c r="BI162" s="179">
        <f>IF(N162="nulová",J162,0)</f>
        <v>0</v>
      </c>
      <c r="BJ162" s="16" t="s">
        <v>84</v>
      </c>
      <c r="BK162" s="179">
        <f>ROUND(I162*H162,2)</f>
        <v>0</v>
      </c>
      <c r="BL162" s="16" t="s">
        <v>262</v>
      </c>
      <c r="BM162" s="178" t="s">
        <v>1430</v>
      </c>
    </row>
    <row r="163" s="2" customFormat="1" ht="16.5" customHeight="1">
      <c r="A163" s="35"/>
      <c r="B163" s="166"/>
      <c r="C163" s="167" t="s">
        <v>272</v>
      </c>
      <c r="D163" s="167" t="s">
        <v>146</v>
      </c>
      <c r="E163" s="168" t="s">
        <v>1431</v>
      </c>
      <c r="F163" s="169" t="s">
        <v>1432</v>
      </c>
      <c r="G163" s="170" t="s">
        <v>332</v>
      </c>
      <c r="H163" s="171">
        <v>7</v>
      </c>
      <c r="I163" s="172"/>
      <c r="J163" s="173">
        <f>ROUND(I163*H163,2)</f>
        <v>0</v>
      </c>
      <c r="K163" s="169" t="s">
        <v>166</v>
      </c>
      <c r="L163" s="36"/>
      <c r="M163" s="174" t="s">
        <v>1</v>
      </c>
      <c r="N163" s="175" t="s">
        <v>41</v>
      </c>
      <c r="O163" s="74"/>
      <c r="P163" s="176">
        <f>O163*H163</f>
        <v>0</v>
      </c>
      <c r="Q163" s="176">
        <v>0.00040999999999999999</v>
      </c>
      <c r="R163" s="176">
        <f>Q163*H163</f>
        <v>0.0028700000000000002</v>
      </c>
      <c r="S163" s="176">
        <v>0</v>
      </c>
      <c r="T163" s="17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78" t="s">
        <v>262</v>
      </c>
      <c r="AT163" s="178" t="s">
        <v>146</v>
      </c>
      <c r="AU163" s="178" t="s">
        <v>86</v>
      </c>
      <c r="AY163" s="16" t="s">
        <v>145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6" t="s">
        <v>84</v>
      </c>
      <c r="BK163" s="179">
        <f>ROUND(I163*H163,2)</f>
        <v>0</v>
      </c>
      <c r="BL163" s="16" t="s">
        <v>262</v>
      </c>
      <c r="BM163" s="178" t="s">
        <v>1433</v>
      </c>
    </row>
    <row r="164" s="2" customFormat="1" ht="16.5" customHeight="1">
      <c r="A164" s="35"/>
      <c r="B164" s="166"/>
      <c r="C164" s="167" t="s">
        <v>276</v>
      </c>
      <c r="D164" s="167" t="s">
        <v>146</v>
      </c>
      <c r="E164" s="168" t="s">
        <v>1434</v>
      </c>
      <c r="F164" s="169" t="s">
        <v>1435</v>
      </c>
      <c r="G164" s="170" t="s">
        <v>332</v>
      </c>
      <c r="H164" s="171">
        <v>19</v>
      </c>
      <c r="I164" s="172"/>
      <c r="J164" s="173">
        <f>ROUND(I164*H164,2)</f>
        <v>0</v>
      </c>
      <c r="K164" s="169" t="s">
        <v>166</v>
      </c>
      <c r="L164" s="36"/>
      <c r="M164" s="174" t="s">
        <v>1</v>
      </c>
      <c r="N164" s="175" t="s">
        <v>41</v>
      </c>
      <c r="O164" s="74"/>
      <c r="P164" s="176">
        <f>O164*H164</f>
        <v>0</v>
      </c>
      <c r="Q164" s="176">
        <v>0.00048000000000000001</v>
      </c>
      <c r="R164" s="176">
        <f>Q164*H164</f>
        <v>0.0091199999999999996</v>
      </c>
      <c r="S164" s="176">
        <v>0</v>
      </c>
      <c r="T164" s="17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78" t="s">
        <v>262</v>
      </c>
      <c r="AT164" s="178" t="s">
        <v>146</v>
      </c>
      <c r="AU164" s="178" t="s">
        <v>86</v>
      </c>
      <c r="AY164" s="16" t="s">
        <v>145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6" t="s">
        <v>84</v>
      </c>
      <c r="BK164" s="179">
        <f>ROUND(I164*H164,2)</f>
        <v>0</v>
      </c>
      <c r="BL164" s="16" t="s">
        <v>262</v>
      </c>
      <c r="BM164" s="178" t="s">
        <v>1436</v>
      </c>
    </row>
    <row r="165" s="2" customFormat="1" ht="16.5" customHeight="1">
      <c r="A165" s="35"/>
      <c r="B165" s="166"/>
      <c r="C165" s="167" t="s">
        <v>90</v>
      </c>
      <c r="D165" s="167" t="s">
        <v>146</v>
      </c>
      <c r="E165" s="168" t="s">
        <v>1437</v>
      </c>
      <c r="F165" s="169" t="s">
        <v>1438</v>
      </c>
      <c r="G165" s="170" t="s">
        <v>332</v>
      </c>
      <c r="H165" s="171">
        <v>5</v>
      </c>
      <c r="I165" s="172"/>
      <c r="J165" s="173">
        <f>ROUND(I165*H165,2)</f>
        <v>0</v>
      </c>
      <c r="K165" s="169" t="s">
        <v>166</v>
      </c>
      <c r="L165" s="36"/>
      <c r="M165" s="174" t="s">
        <v>1</v>
      </c>
      <c r="N165" s="175" t="s">
        <v>41</v>
      </c>
      <c r="O165" s="74"/>
      <c r="P165" s="176">
        <f>O165*H165</f>
        <v>0</v>
      </c>
      <c r="Q165" s="176">
        <v>0.0022399999999999998</v>
      </c>
      <c r="R165" s="176">
        <f>Q165*H165</f>
        <v>0.011199999999999998</v>
      </c>
      <c r="S165" s="176">
        <v>0</v>
      </c>
      <c r="T165" s="17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78" t="s">
        <v>262</v>
      </c>
      <c r="AT165" s="178" t="s">
        <v>146</v>
      </c>
      <c r="AU165" s="178" t="s">
        <v>86</v>
      </c>
      <c r="AY165" s="16" t="s">
        <v>145</v>
      </c>
      <c r="BE165" s="179">
        <f>IF(N165="základní",J165,0)</f>
        <v>0</v>
      </c>
      <c r="BF165" s="179">
        <f>IF(N165="snížená",J165,0)</f>
        <v>0</v>
      </c>
      <c r="BG165" s="179">
        <f>IF(N165="zákl. přenesená",J165,0)</f>
        <v>0</v>
      </c>
      <c r="BH165" s="179">
        <f>IF(N165="sníž. přenesená",J165,0)</f>
        <v>0</v>
      </c>
      <c r="BI165" s="179">
        <f>IF(N165="nulová",J165,0)</f>
        <v>0</v>
      </c>
      <c r="BJ165" s="16" t="s">
        <v>84</v>
      </c>
      <c r="BK165" s="179">
        <f>ROUND(I165*H165,2)</f>
        <v>0</v>
      </c>
      <c r="BL165" s="16" t="s">
        <v>262</v>
      </c>
      <c r="BM165" s="178" t="s">
        <v>1439</v>
      </c>
    </row>
    <row r="166" s="2" customFormat="1" ht="16.5" customHeight="1">
      <c r="A166" s="35"/>
      <c r="B166" s="166"/>
      <c r="C166" s="167" t="s">
        <v>7</v>
      </c>
      <c r="D166" s="167" t="s">
        <v>146</v>
      </c>
      <c r="E166" s="168" t="s">
        <v>1440</v>
      </c>
      <c r="F166" s="169" t="s">
        <v>1441</v>
      </c>
      <c r="G166" s="170" t="s">
        <v>165</v>
      </c>
      <c r="H166" s="171">
        <v>3</v>
      </c>
      <c r="I166" s="172"/>
      <c r="J166" s="173">
        <f>ROUND(I166*H166,2)</f>
        <v>0</v>
      </c>
      <c r="K166" s="169" t="s">
        <v>166</v>
      </c>
      <c r="L166" s="36"/>
      <c r="M166" s="174" t="s">
        <v>1</v>
      </c>
      <c r="N166" s="175" t="s">
        <v>41</v>
      </c>
      <c r="O166" s="74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78" t="s">
        <v>262</v>
      </c>
      <c r="AT166" s="178" t="s">
        <v>146</v>
      </c>
      <c r="AU166" s="178" t="s">
        <v>86</v>
      </c>
      <c r="AY166" s="16" t="s">
        <v>145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6" t="s">
        <v>84</v>
      </c>
      <c r="BK166" s="179">
        <f>ROUND(I166*H166,2)</f>
        <v>0</v>
      </c>
      <c r="BL166" s="16" t="s">
        <v>262</v>
      </c>
      <c r="BM166" s="178" t="s">
        <v>1442</v>
      </c>
    </row>
    <row r="167" s="2" customFormat="1" ht="16.5" customHeight="1">
      <c r="A167" s="35"/>
      <c r="B167" s="166"/>
      <c r="C167" s="167" t="s">
        <v>286</v>
      </c>
      <c r="D167" s="167" t="s">
        <v>146</v>
      </c>
      <c r="E167" s="168" t="s">
        <v>1443</v>
      </c>
      <c r="F167" s="169" t="s">
        <v>1444</v>
      </c>
      <c r="G167" s="170" t="s">
        <v>165</v>
      </c>
      <c r="H167" s="171">
        <v>7</v>
      </c>
      <c r="I167" s="172"/>
      <c r="J167" s="173">
        <f>ROUND(I167*H167,2)</f>
        <v>0</v>
      </c>
      <c r="K167" s="169" t="s">
        <v>166</v>
      </c>
      <c r="L167" s="36"/>
      <c r="M167" s="174" t="s">
        <v>1</v>
      </c>
      <c r="N167" s="175" t="s">
        <v>41</v>
      </c>
      <c r="O167" s="74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8" t="s">
        <v>262</v>
      </c>
      <c r="AT167" s="178" t="s">
        <v>146</v>
      </c>
      <c r="AU167" s="178" t="s">
        <v>86</v>
      </c>
      <c r="AY167" s="16" t="s">
        <v>145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6" t="s">
        <v>84</v>
      </c>
      <c r="BK167" s="179">
        <f>ROUND(I167*H167,2)</f>
        <v>0</v>
      </c>
      <c r="BL167" s="16" t="s">
        <v>262</v>
      </c>
      <c r="BM167" s="178" t="s">
        <v>1445</v>
      </c>
    </row>
    <row r="168" s="2" customFormat="1" ht="21.75" customHeight="1">
      <c r="A168" s="35"/>
      <c r="B168" s="166"/>
      <c r="C168" s="167" t="s">
        <v>290</v>
      </c>
      <c r="D168" s="167" t="s">
        <v>146</v>
      </c>
      <c r="E168" s="168" t="s">
        <v>1446</v>
      </c>
      <c r="F168" s="169" t="s">
        <v>1447</v>
      </c>
      <c r="G168" s="170" t="s">
        <v>165</v>
      </c>
      <c r="H168" s="171">
        <v>5</v>
      </c>
      <c r="I168" s="172"/>
      <c r="J168" s="173">
        <f>ROUND(I168*H168,2)</f>
        <v>0</v>
      </c>
      <c r="K168" s="169" t="s">
        <v>166</v>
      </c>
      <c r="L168" s="36"/>
      <c r="M168" s="174" t="s">
        <v>1</v>
      </c>
      <c r="N168" s="175" t="s">
        <v>41</v>
      </c>
      <c r="O168" s="74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78" t="s">
        <v>262</v>
      </c>
      <c r="AT168" s="178" t="s">
        <v>146</v>
      </c>
      <c r="AU168" s="178" t="s">
        <v>86</v>
      </c>
      <c r="AY168" s="16" t="s">
        <v>145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6" t="s">
        <v>84</v>
      </c>
      <c r="BK168" s="179">
        <f>ROUND(I168*H168,2)</f>
        <v>0</v>
      </c>
      <c r="BL168" s="16" t="s">
        <v>262</v>
      </c>
      <c r="BM168" s="178" t="s">
        <v>1448</v>
      </c>
    </row>
    <row r="169" s="2" customFormat="1" ht="21.75" customHeight="1">
      <c r="A169" s="35"/>
      <c r="B169" s="166"/>
      <c r="C169" s="167" t="s">
        <v>294</v>
      </c>
      <c r="D169" s="167" t="s">
        <v>146</v>
      </c>
      <c r="E169" s="168" t="s">
        <v>1449</v>
      </c>
      <c r="F169" s="169" t="s">
        <v>1450</v>
      </c>
      <c r="G169" s="170" t="s">
        <v>332</v>
      </c>
      <c r="H169" s="171">
        <v>79</v>
      </c>
      <c r="I169" s="172"/>
      <c r="J169" s="173">
        <f>ROUND(I169*H169,2)</f>
        <v>0</v>
      </c>
      <c r="K169" s="169" t="s">
        <v>166</v>
      </c>
      <c r="L169" s="36"/>
      <c r="M169" s="174" t="s">
        <v>1</v>
      </c>
      <c r="N169" s="175" t="s">
        <v>41</v>
      </c>
      <c r="O169" s="74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78" t="s">
        <v>262</v>
      </c>
      <c r="AT169" s="178" t="s">
        <v>146</v>
      </c>
      <c r="AU169" s="178" t="s">
        <v>86</v>
      </c>
      <c r="AY169" s="16" t="s">
        <v>145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6" t="s">
        <v>84</v>
      </c>
      <c r="BK169" s="179">
        <f>ROUND(I169*H169,2)</f>
        <v>0</v>
      </c>
      <c r="BL169" s="16" t="s">
        <v>262</v>
      </c>
      <c r="BM169" s="178" t="s">
        <v>1451</v>
      </c>
    </row>
    <row r="170" s="2" customFormat="1" ht="24.15" customHeight="1">
      <c r="A170" s="35"/>
      <c r="B170" s="166"/>
      <c r="C170" s="167" t="s">
        <v>298</v>
      </c>
      <c r="D170" s="167" t="s">
        <v>146</v>
      </c>
      <c r="E170" s="168" t="s">
        <v>1452</v>
      </c>
      <c r="F170" s="169" t="s">
        <v>1453</v>
      </c>
      <c r="G170" s="170" t="s">
        <v>309</v>
      </c>
      <c r="H170" s="206"/>
      <c r="I170" s="172"/>
      <c r="J170" s="173">
        <f>ROUND(I170*H170,2)</f>
        <v>0</v>
      </c>
      <c r="K170" s="169" t="s">
        <v>166</v>
      </c>
      <c r="L170" s="36"/>
      <c r="M170" s="174" t="s">
        <v>1</v>
      </c>
      <c r="N170" s="175" t="s">
        <v>41</v>
      </c>
      <c r="O170" s="74"/>
      <c r="P170" s="176">
        <f>O170*H170</f>
        <v>0</v>
      </c>
      <c r="Q170" s="176">
        <v>0</v>
      </c>
      <c r="R170" s="176">
        <f>Q170*H170</f>
        <v>0</v>
      </c>
      <c r="S170" s="176">
        <v>0</v>
      </c>
      <c r="T170" s="17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78" t="s">
        <v>262</v>
      </c>
      <c r="AT170" s="178" t="s">
        <v>146</v>
      </c>
      <c r="AU170" s="178" t="s">
        <v>86</v>
      </c>
      <c r="AY170" s="16" t="s">
        <v>145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6" t="s">
        <v>84</v>
      </c>
      <c r="BK170" s="179">
        <f>ROUND(I170*H170,2)</f>
        <v>0</v>
      </c>
      <c r="BL170" s="16" t="s">
        <v>262</v>
      </c>
      <c r="BM170" s="178" t="s">
        <v>1454</v>
      </c>
    </row>
    <row r="171" s="12" customFormat="1" ht="22.8" customHeight="1">
      <c r="A171" s="12"/>
      <c r="B171" s="155"/>
      <c r="C171" s="12"/>
      <c r="D171" s="156" t="s">
        <v>75</v>
      </c>
      <c r="E171" s="180" t="s">
        <v>1455</v>
      </c>
      <c r="F171" s="180" t="s">
        <v>1456</v>
      </c>
      <c r="G171" s="12"/>
      <c r="H171" s="12"/>
      <c r="I171" s="158"/>
      <c r="J171" s="181">
        <f>BK171</f>
        <v>0</v>
      </c>
      <c r="K171" s="12"/>
      <c r="L171" s="155"/>
      <c r="M171" s="160"/>
      <c r="N171" s="161"/>
      <c r="O171" s="161"/>
      <c r="P171" s="162">
        <f>SUM(P172:P188)</f>
        <v>0</v>
      </c>
      <c r="Q171" s="161"/>
      <c r="R171" s="162">
        <f>SUM(R172:R188)</f>
        <v>0.20538000000000001</v>
      </c>
      <c r="S171" s="161"/>
      <c r="T171" s="163">
        <f>SUM(T172:T188)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6" t="s">
        <v>86</v>
      </c>
      <c r="AT171" s="164" t="s">
        <v>75</v>
      </c>
      <c r="AU171" s="164" t="s">
        <v>84</v>
      </c>
      <c r="AY171" s="156" t="s">
        <v>145</v>
      </c>
      <c r="BK171" s="165">
        <f>SUM(BK172:BK188)</f>
        <v>0</v>
      </c>
    </row>
    <row r="172" s="2" customFormat="1" ht="24.15" customHeight="1">
      <c r="A172" s="35"/>
      <c r="B172" s="166"/>
      <c r="C172" s="167" t="s">
        <v>302</v>
      </c>
      <c r="D172" s="167" t="s">
        <v>146</v>
      </c>
      <c r="E172" s="168" t="s">
        <v>1457</v>
      </c>
      <c r="F172" s="169" t="s">
        <v>1458</v>
      </c>
      <c r="G172" s="170" t="s">
        <v>332</v>
      </c>
      <c r="H172" s="171">
        <v>12</v>
      </c>
      <c r="I172" s="172"/>
      <c r="J172" s="173">
        <f>ROUND(I172*H172,2)</f>
        <v>0</v>
      </c>
      <c r="K172" s="169" t="s">
        <v>166</v>
      </c>
      <c r="L172" s="36"/>
      <c r="M172" s="174" t="s">
        <v>1</v>
      </c>
      <c r="N172" s="175" t="s">
        <v>41</v>
      </c>
      <c r="O172" s="74"/>
      <c r="P172" s="176">
        <f>O172*H172</f>
        <v>0</v>
      </c>
      <c r="Q172" s="176">
        <v>0.0030899999999999999</v>
      </c>
      <c r="R172" s="176">
        <f>Q172*H172</f>
        <v>0.037080000000000002</v>
      </c>
      <c r="S172" s="176">
        <v>0</v>
      </c>
      <c r="T172" s="17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8" t="s">
        <v>262</v>
      </c>
      <c r="AT172" s="178" t="s">
        <v>146</v>
      </c>
      <c r="AU172" s="178" t="s">
        <v>86</v>
      </c>
      <c r="AY172" s="16" t="s">
        <v>145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6" t="s">
        <v>84</v>
      </c>
      <c r="BK172" s="179">
        <f>ROUND(I172*H172,2)</f>
        <v>0</v>
      </c>
      <c r="BL172" s="16" t="s">
        <v>262</v>
      </c>
      <c r="BM172" s="178" t="s">
        <v>1459</v>
      </c>
    </row>
    <row r="173" s="2" customFormat="1" ht="24.15" customHeight="1">
      <c r="A173" s="35"/>
      <c r="B173" s="166"/>
      <c r="C173" s="167" t="s">
        <v>306</v>
      </c>
      <c r="D173" s="167" t="s">
        <v>146</v>
      </c>
      <c r="E173" s="168" t="s">
        <v>1460</v>
      </c>
      <c r="F173" s="169" t="s">
        <v>1461</v>
      </c>
      <c r="G173" s="170" t="s">
        <v>332</v>
      </c>
      <c r="H173" s="171">
        <v>65</v>
      </c>
      <c r="I173" s="172"/>
      <c r="J173" s="173">
        <f>ROUND(I173*H173,2)</f>
        <v>0</v>
      </c>
      <c r="K173" s="169" t="s">
        <v>166</v>
      </c>
      <c r="L173" s="36"/>
      <c r="M173" s="174" t="s">
        <v>1</v>
      </c>
      <c r="N173" s="175" t="s">
        <v>41</v>
      </c>
      <c r="O173" s="74"/>
      <c r="P173" s="176">
        <f>O173*H173</f>
        <v>0</v>
      </c>
      <c r="Q173" s="176">
        <v>0.00084000000000000003</v>
      </c>
      <c r="R173" s="176">
        <f>Q173*H173</f>
        <v>0.054600000000000003</v>
      </c>
      <c r="S173" s="176">
        <v>0</v>
      </c>
      <c r="T173" s="17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78" t="s">
        <v>262</v>
      </c>
      <c r="AT173" s="178" t="s">
        <v>146</v>
      </c>
      <c r="AU173" s="178" t="s">
        <v>86</v>
      </c>
      <c r="AY173" s="16" t="s">
        <v>145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6" t="s">
        <v>84</v>
      </c>
      <c r="BK173" s="179">
        <f>ROUND(I173*H173,2)</f>
        <v>0</v>
      </c>
      <c r="BL173" s="16" t="s">
        <v>262</v>
      </c>
      <c r="BM173" s="178" t="s">
        <v>1462</v>
      </c>
    </row>
    <row r="174" s="2" customFormat="1" ht="24.15" customHeight="1">
      <c r="A174" s="35"/>
      <c r="B174" s="166"/>
      <c r="C174" s="167" t="s">
        <v>313</v>
      </c>
      <c r="D174" s="167" t="s">
        <v>146</v>
      </c>
      <c r="E174" s="168" t="s">
        <v>1463</v>
      </c>
      <c r="F174" s="169" t="s">
        <v>1464</v>
      </c>
      <c r="G174" s="170" t="s">
        <v>332</v>
      </c>
      <c r="H174" s="171">
        <v>36</v>
      </c>
      <c r="I174" s="172"/>
      <c r="J174" s="173">
        <f>ROUND(I174*H174,2)</f>
        <v>0</v>
      </c>
      <c r="K174" s="169" t="s">
        <v>166</v>
      </c>
      <c r="L174" s="36"/>
      <c r="M174" s="174" t="s">
        <v>1</v>
      </c>
      <c r="N174" s="175" t="s">
        <v>41</v>
      </c>
      <c r="O174" s="74"/>
      <c r="P174" s="176">
        <f>O174*H174</f>
        <v>0</v>
      </c>
      <c r="Q174" s="176">
        <v>0.00116</v>
      </c>
      <c r="R174" s="176">
        <f>Q174*H174</f>
        <v>0.041759999999999999</v>
      </c>
      <c r="S174" s="176">
        <v>0</v>
      </c>
      <c r="T174" s="17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78" t="s">
        <v>262</v>
      </c>
      <c r="AT174" s="178" t="s">
        <v>146</v>
      </c>
      <c r="AU174" s="178" t="s">
        <v>86</v>
      </c>
      <c r="AY174" s="16" t="s">
        <v>145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6" t="s">
        <v>84</v>
      </c>
      <c r="BK174" s="179">
        <f>ROUND(I174*H174,2)</f>
        <v>0</v>
      </c>
      <c r="BL174" s="16" t="s">
        <v>262</v>
      </c>
      <c r="BM174" s="178" t="s">
        <v>1465</v>
      </c>
    </row>
    <row r="175" s="2" customFormat="1" ht="37.8" customHeight="1">
      <c r="A175" s="35"/>
      <c r="B175" s="166"/>
      <c r="C175" s="167" t="s">
        <v>318</v>
      </c>
      <c r="D175" s="167" t="s">
        <v>146</v>
      </c>
      <c r="E175" s="168" t="s">
        <v>1466</v>
      </c>
      <c r="F175" s="169" t="s">
        <v>1467</v>
      </c>
      <c r="G175" s="170" t="s">
        <v>332</v>
      </c>
      <c r="H175" s="171">
        <v>12</v>
      </c>
      <c r="I175" s="172"/>
      <c r="J175" s="173">
        <f>ROUND(I175*H175,2)</f>
        <v>0</v>
      </c>
      <c r="K175" s="169" t="s">
        <v>166</v>
      </c>
      <c r="L175" s="36"/>
      <c r="M175" s="174" t="s">
        <v>1</v>
      </c>
      <c r="N175" s="175" t="s">
        <v>41</v>
      </c>
      <c r="O175" s="74"/>
      <c r="P175" s="176">
        <f>O175*H175</f>
        <v>0</v>
      </c>
      <c r="Q175" s="176">
        <v>4.0000000000000003E-05</v>
      </c>
      <c r="R175" s="176">
        <f>Q175*H175</f>
        <v>0.00048000000000000007</v>
      </c>
      <c r="S175" s="176">
        <v>0</v>
      </c>
      <c r="T175" s="17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78" t="s">
        <v>262</v>
      </c>
      <c r="AT175" s="178" t="s">
        <v>146</v>
      </c>
      <c r="AU175" s="178" t="s">
        <v>86</v>
      </c>
      <c r="AY175" s="16" t="s">
        <v>145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6" t="s">
        <v>84</v>
      </c>
      <c r="BK175" s="179">
        <f>ROUND(I175*H175,2)</f>
        <v>0</v>
      </c>
      <c r="BL175" s="16" t="s">
        <v>262</v>
      </c>
      <c r="BM175" s="178" t="s">
        <v>1468</v>
      </c>
    </row>
    <row r="176" s="2" customFormat="1" ht="37.8" customHeight="1">
      <c r="A176" s="35"/>
      <c r="B176" s="166"/>
      <c r="C176" s="167" t="s">
        <v>93</v>
      </c>
      <c r="D176" s="167" t="s">
        <v>146</v>
      </c>
      <c r="E176" s="168" t="s">
        <v>1469</v>
      </c>
      <c r="F176" s="169" t="s">
        <v>1470</v>
      </c>
      <c r="G176" s="170" t="s">
        <v>332</v>
      </c>
      <c r="H176" s="171">
        <v>65</v>
      </c>
      <c r="I176" s="172"/>
      <c r="J176" s="173">
        <f>ROUND(I176*H176,2)</f>
        <v>0</v>
      </c>
      <c r="K176" s="169" t="s">
        <v>166</v>
      </c>
      <c r="L176" s="36"/>
      <c r="M176" s="174" t="s">
        <v>1</v>
      </c>
      <c r="N176" s="175" t="s">
        <v>41</v>
      </c>
      <c r="O176" s="74"/>
      <c r="P176" s="176">
        <f>O176*H176</f>
        <v>0</v>
      </c>
      <c r="Q176" s="176">
        <v>0.00012</v>
      </c>
      <c r="R176" s="176">
        <f>Q176*H176</f>
        <v>0.0078000000000000005</v>
      </c>
      <c r="S176" s="176">
        <v>0</v>
      </c>
      <c r="T176" s="17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78" t="s">
        <v>262</v>
      </c>
      <c r="AT176" s="178" t="s">
        <v>146</v>
      </c>
      <c r="AU176" s="178" t="s">
        <v>86</v>
      </c>
      <c r="AY176" s="16" t="s">
        <v>145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6" t="s">
        <v>84</v>
      </c>
      <c r="BK176" s="179">
        <f>ROUND(I176*H176,2)</f>
        <v>0</v>
      </c>
      <c r="BL176" s="16" t="s">
        <v>262</v>
      </c>
      <c r="BM176" s="178" t="s">
        <v>1471</v>
      </c>
    </row>
    <row r="177" s="2" customFormat="1" ht="37.8" customHeight="1">
      <c r="A177" s="35"/>
      <c r="B177" s="166"/>
      <c r="C177" s="167" t="s">
        <v>326</v>
      </c>
      <c r="D177" s="167" t="s">
        <v>146</v>
      </c>
      <c r="E177" s="168" t="s">
        <v>1472</v>
      </c>
      <c r="F177" s="169" t="s">
        <v>1473</v>
      </c>
      <c r="G177" s="170" t="s">
        <v>332</v>
      </c>
      <c r="H177" s="171">
        <v>36</v>
      </c>
      <c r="I177" s="172"/>
      <c r="J177" s="173">
        <f>ROUND(I177*H177,2)</f>
        <v>0</v>
      </c>
      <c r="K177" s="169" t="s">
        <v>166</v>
      </c>
      <c r="L177" s="36"/>
      <c r="M177" s="174" t="s">
        <v>1</v>
      </c>
      <c r="N177" s="175" t="s">
        <v>41</v>
      </c>
      <c r="O177" s="74"/>
      <c r="P177" s="176">
        <f>O177*H177</f>
        <v>0</v>
      </c>
      <c r="Q177" s="176">
        <v>0.00016000000000000001</v>
      </c>
      <c r="R177" s="176">
        <f>Q177*H177</f>
        <v>0.0057600000000000004</v>
      </c>
      <c r="S177" s="176">
        <v>0</v>
      </c>
      <c r="T177" s="17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78" t="s">
        <v>262</v>
      </c>
      <c r="AT177" s="178" t="s">
        <v>146</v>
      </c>
      <c r="AU177" s="178" t="s">
        <v>86</v>
      </c>
      <c r="AY177" s="16" t="s">
        <v>145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6" t="s">
        <v>84</v>
      </c>
      <c r="BK177" s="179">
        <f>ROUND(I177*H177,2)</f>
        <v>0</v>
      </c>
      <c r="BL177" s="16" t="s">
        <v>262</v>
      </c>
      <c r="BM177" s="178" t="s">
        <v>1474</v>
      </c>
    </row>
    <row r="178" s="2" customFormat="1" ht="16.5" customHeight="1">
      <c r="A178" s="35"/>
      <c r="B178" s="166"/>
      <c r="C178" s="167" t="s">
        <v>270</v>
      </c>
      <c r="D178" s="167" t="s">
        <v>146</v>
      </c>
      <c r="E178" s="168" t="s">
        <v>1475</v>
      </c>
      <c r="F178" s="169" t="s">
        <v>1476</v>
      </c>
      <c r="G178" s="170" t="s">
        <v>165</v>
      </c>
      <c r="H178" s="171">
        <v>18</v>
      </c>
      <c r="I178" s="172"/>
      <c r="J178" s="173">
        <f>ROUND(I178*H178,2)</f>
        <v>0</v>
      </c>
      <c r="K178" s="169" t="s">
        <v>166</v>
      </c>
      <c r="L178" s="36"/>
      <c r="M178" s="174" t="s">
        <v>1</v>
      </c>
      <c r="N178" s="175" t="s">
        <v>41</v>
      </c>
      <c r="O178" s="74"/>
      <c r="P178" s="176">
        <f>O178*H178</f>
        <v>0</v>
      </c>
      <c r="Q178" s="176">
        <v>0</v>
      </c>
      <c r="R178" s="176">
        <f>Q178*H178</f>
        <v>0</v>
      </c>
      <c r="S178" s="176">
        <v>0</v>
      </c>
      <c r="T178" s="17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78" t="s">
        <v>262</v>
      </c>
      <c r="AT178" s="178" t="s">
        <v>146</v>
      </c>
      <c r="AU178" s="178" t="s">
        <v>86</v>
      </c>
      <c r="AY178" s="16" t="s">
        <v>145</v>
      </c>
      <c r="BE178" s="179">
        <f>IF(N178="základní",J178,0)</f>
        <v>0</v>
      </c>
      <c r="BF178" s="179">
        <f>IF(N178="snížená",J178,0)</f>
        <v>0</v>
      </c>
      <c r="BG178" s="179">
        <f>IF(N178="zákl. přenesená",J178,0)</f>
        <v>0</v>
      </c>
      <c r="BH178" s="179">
        <f>IF(N178="sníž. přenesená",J178,0)</f>
        <v>0</v>
      </c>
      <c r="BI178" s="179">
        <f>IF(N178="nulová",J178,0)</f>
        <v>0</v>
      </c>
      <c r="BJ178" s="16" t="s">
        <v>84</v>
      </c>
      <c r="BK178" s="179">
        <f>ROUND(I178*H178,2)</f>
        <v>0</v>
      </c>
      <c r="BL178" s="16" t="s">
        <v>262</v>
      </c>
      <c r="BM178" s="178" t="s">
        <v>1477</v>
      </c>
    </row>
    <row r="179" s="2" customFormat="1" ht="16.5" customHeight="1">
      <c r="A179" s="35"/>
      <c r="B179" s="166"/>
      <c r="C179" s="167" t="s">
        <v>335</v>
      </c>
      <c r="D179" s="167" t="s">
        <v>146</v>
      </c>
      <c r="E179" s="168" t="s">
        <v>1478</v>
      </c>
      <c r="F179" s="169" t="s">
        <v>1479</v>
      </c>
      <c r="G179" s="170" t="s">
        <v>149</v>
      </c>
      <c r="H179" s="171">
        <v>1</v>
      </c>
      <c r="I179" s="172"/>
      <c r="J179" s="173">
        <f>ROUND(I179*H179,2)</f>
        <v>0</v>
      </c>
      <c r="K179" s="169" t="s">
        <v>166</v>
      </c>
      <c r="L179" s="36"/>
      <c r="M179" s="174" t="s">
        <v>1</v>
      </c>
      <c r="N179" s="175" t="s">
        <v>41</v>
      </c>
      <c r="O179" s="74"/>
      <c r="P179" s="176">
        <f>O179*H179</f>
        <v>0</v>
      </c>
      <c r="Q179" s="176">
        <v>0.00089999999999999998</v>
      </c>
      <c r="R179" s="176">
        <f>Q179*H179</f>
        <v>0.00089999999999999998</v>
      </c>
      <c r="S179" s="176">
        <v>0</v>
      </c>
      <c r="T179" s="17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78" t="s">
        <v>262</v>
      </c>
      <c r="AT179" s="178" t="s">
        <v>146</v>
      </c>
      <c r="AU179" s="178" t="s">
        <v>86</v>
      </c>
      <c r="AY179" s="16" t="s">
        <v>145</v>
      </c>
      <c r="BE179" s="179">
        <f>IF(N179="základní",J179,0)</f>
        <v>0</v>
      </c>
      <c r="BF179" s="179">
        <f>IF(N179="snížená",J179,0)</f>
        <v>0</v>
      </c>
      <c r="BG179" s="179">
        <f>IF(N179="zákl. přenesená",J179,0)</f>
        <v>0</v>
      </c>
      <c r="BH179" s="179">
        <f>IF(N179="sníž. přenesená",J179,0)</f>
        <v>0</v>
      </c>
      <c r="BI179" s="179">
        <f>IF(N179="nulová",J179,0)</f>
        <v>0</v>
      </c>
      <c r="BJ179" s="16" t="s">
        <v>84</v>
      </c>
      <c r="BK179" s="179">
        <f>ROUND(I179*H179,2)</f>
        <v>0</v>
      </c>
      <c r="BL179" s="16" t="s">
        <v>262</v>
      </c>
      <c r="BM179" s="178" t="s">
        <v>1480</v>
      </c>
    </row>
    <row r="180" s="2" customFormat="1" ht="24.15" customHeight="1">
      <c r="A180" s="35"/>
      <c r="B180" s="166"/>
      <c r="C180" s="167" t="s">
        <v>340</v>
      </c>
      <c r="D180" s="167" t="s">
        <v>146</v>
      </c>
      <c r="E180" s="168" t="s">
        <v>1481</v>
      </c>
      <c r="F180" s="169" t="s">
        <v>1482</v>
      </c>
      <c r="G180" s="170" t="s">
        <v>165</v>
      </c>
      <c r="H180" s="171">
        <v>1</v>
      </c>
      <c r="I180" s="172"/>
      <c r="J180" s="173">
        <f>ROUND(I180*H180,2)</f>
        <v>0</v>
      </c>
      <c r="K180" s="169" t="s">
        <v>166</v>
      </c>
      <c r="L180" s="36"/>
      <c r="M180" s="174" t="s">
        <v>1</v>
      </c>
      <c r="N180" s="175" t="s">
        <v>41</v>
      </c>
      <c r="O180" s="74"/>
      <c r="P180" s="176">
        <f>O180*H180</f>
        <v>0</v>
      </c>
      <c r="Q180" s="176">
        <v>0.00051999999999999995</v>
      </c>
      <c r="R180" s="176">
        <f>Q180*H180</f>
        <v>0.00051999999999999995</v>
      </c>
      <c r="S180" s="176">
        <v>0</v>
      </c>
      <c r="T180" s="17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8" t="s">
        <v>262</v>
      </c>
      <c r="AT180" s="178" t="s">
        <v>146</v>
      </c>
      <c r="AU180" s="178" t="s">
        <v>86</v>
      </c>
      <c r="AY180" s="16" t="s">
        <v>145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6" t="s">
        <v>84</v>
      </c>
      <c r="BK180" s="179">
        <f>ROUND(I180*H180,2)</f>
        <v>0</v>
      </c>
      <c r="BL180" s="16" t="s">
        <v>262</v>
      </c>
      <c r="BM180" s="178" t="s">
        <v>1483</v>
      </c>
    </row>
    <row r="181" s="2" customFormat="1" ht="24.15" customHeight="1">
      <c r="A181" s="35"/>
      <c r="B181" s="166"/>
      <c r="C181" s="167" t="s">
        <v>346</v>
      </c>
      <c r="D181" s="167" t="s">
        <v>146</v>
      </c>
      <c r="E181" s="168" t="s">
        <v>1484</v>
      </c>
      <c r="F181" s="169" t="s">
        <v>1485</v>
      </c>
      <c r="G181" s="170" t="s">
        <v>165</v>
      </c>
      <c r="H181" s="171">
        <v>1</v>
      </c>
      <c r="I181" s="172"/>
      <c r="J181" s="173">
        <f>ROUND(I181*H181,2)</f>
        <v>0</v>
      </c>
      <c r="K181" s="169" t="s">
        <v>166</v>
      </c>
      <c r="L181" s="36"/>
      <c r="M181" s="174" t="s">
        <v>1</v>
      </c>
      <c r="N181" s="175" t="s">
        <v>41</v>
      </c>
      <c r="O181" s="74"/>
      <c r="P181" s="176">
        <f>O181*H181</f>
        <v>0</v>
      </c>
      <c r="Q181" s="176">
        <v>0.00199</v>
      </c>
      <c r="R181" s="176">
        <f>Q181*H181</f>
        <v>0.00199</v>
      </c>
      <c r="S181" s="176">
        <v>0</v>
      </c>
      <c r="T181" s="17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78" t="s">
        <v>262</v>
      </c>
      <c r="AT181" s="178" t="s">
        <v>146</v>
      </c>
      <c r="AU181" s="178" t="s">
        <v>86</v>
      </c>
      <c r="AY181" s="16" t="s">
        <v>145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16" t="s">
        <v>84</v>
      </c>
      <c r="BK181" s="179">
        <f>ROUND(I181*H181,2)</f>
        <v>0</v>
      </c>
      <c r="BL181" s="16" t="s">
        <v>262</v>
      </c>
      <c r="BM181" s="178" t="s">
        <v>1486</v>
      </c>
    </row>
    <row r="182" s="2" customFormat="1" ht="21.75" customHeight="1">
      <c r="A182" s="35"/>
      <c r="B182" s="166"/>
      <c r="C182" s="167" t="s">
        <v>351</v>
      </c>
      <c r="D182" s="167" t="s">
        <v>146</v>
      </c>
      <c r="E182" s="168" t="s">
        <v>1487</v>
      </c>
      <c r="F182" s="169" t="s">
        <v>1488</v>
      </c>
      <c r="G182" s="170" t="s">
        <v>165</v>
      </c>
      <c r="H182" s="171">
        <v>1</v>
      </c>
      <c r="I182" s="172"/>
      <c r="J182" s="173">
        <f>ROUND(I182*H182,2)</f>
        <v>0</v>
      </c>
      <c r="K182" s="169" t="s">
        <v>166</v>
      </c>
      <c r="L182" s="36"/>
      <c r="M182" s="174" t="s">
        <v>1</v>
      </c>
      <c r="N182" s="175" t="s">
        <v>41</v>
      </c>
      <c r="O182" s="74"/>
      <c r="P182" s="176">
        <f>O182*H182</f>
        <v>0</v>
      </c>
      <c r="Q182" s="176">
        <v>0.00050000000000000001</v>
      </c>
      <c r="R182" s="176">
        <f>Q182*H182</f>
        <v>0.00050000000000000001</v>
      </c>
      <c r="S182" s="176">
        <v>0</v>
      </c>
      <c r="T182" s="17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78" t="s">
        <v>262</v>
      </c>
      <c r="AT182" s="178" t="s">
        <v>146</v>
      </c>
      <c r="AU182" s="178" t="s">
        <v>86</v>
      </c>
      <c r="AY182" s="16" t="s">
        <v>145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6" t="s">
        <v>84</v>
      </c>
      <c r="BK182" s="179">
        <f>ROUND(I182*H182,2)</f>
        <v>0</v>
      </c>
      <c r="BL182" s="16" t="s">
        <v>262</v>
      </c>
      <c r="BM182" s="178" t="s">
        <v>1489</v>
      </c>
    </row>
    <row r="183" s="2" customFormat="1" ht="21.75" customHeight="1">
      <c r="A183" s="35"/>
      <c r="B183" s="166"/>
      <c r="C183" s="167" t="s">
        <v>355</v>
      </c>
      <c r="D183" s="167" t="s">
        <v>146</v>
      </c>
      <c r="E183" s="168" t="s">
        <v>1490</v>
      </c>
      <c r="F183" s="169" t="s">
        <v>1491</v>
      </c>
      <c r="G183" s="170" t="s">
        <v>165</v>
      </c>
      <c r="H183" s="171">
        <v>1</v>
      </c>
      <c r="I183" s="172"/>
      <c r="J183" s="173">
        <f>ROUND(I183*H183,2)</f>
        <v>0</v>
      </c>
      <c r="K183" s="169" t="s">
        <v>166</v>
      </c>
      <c r="L183" s="36"/>
      <c r="M183" s="174" t="s">
        <v>1</v>
      </c>
      <c r="N183" s="175" t="s">
        <v>41</v>
      </c>
      <c r="O183" s="74"/>
      <c r="P183" s="176">
        <f>O183*H183</f>
        <v>0</v>
      </c>
      <c r="Q183" s="176">
        <v>0.00031</v>
      </c>
      <c r="R183" s="176">
        <f>Q183*H183</f>
        <v>0.00031</v>
      </c>
      <c r="S183" s="176">
        <v>0</v>
      </c>
      <c r="T183" s="17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78" t="s">
        <v>262</v>
      </c>
      <c r="AT183" s="178" t="s">
        <v>146</v>
      </c>
      <c r="AU183" s="178" t="s">
        <v>86</v>
      </c>
      <c r="AY183" s="16" t="s">
        <v>145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6" t="s">
        <v>84</v>
      </c>
      <c r="BK183" s="179">
        <f>ROUND(I183*H183,2)</f>
        <v>0</v>
      </c>
      <c r="BL183" s="16" t="s">
        <v>262</v>
      </c>
      <c r="BM183" s="178" t="s">
        <v>1492</v>
      </c>
    </row>
    <row r="184" s="2" customFormat="1" ht="24.15" customHeight="1">
      <c r="A184" s="35"/>
      <c r="B184" s="166"/>
      <c r="C184" s="167" t="s">
        <v>360</v>
      </c>
      <c r="D184" s="167" t="s">
        <v>146</v>
      </c>
      <c r="E184" s="168" t="s">
        <v>1493</v>
      </c>
      <c r="F184" s="169" t="s">
        <v>1494</v>
      </c>
      <c r="G184" s="170" t="s">
        <v>149</v>
      </c>
      <c r="H184" s="171">
        <v>1</v>
      </c>
      <c r="I184" s="172"/>
      <c r="J184" s="173">
        <f>ROUND(I184*H184,2)</f>
        <v>0</v>
      </c>
      <c r="K184" s="169" t="s">
        <v>166</v>
      </c>
      <c r="L184" s="36"/>
      <c r="M184" s="174" t="s">
        <v>1</v>
      </c>
      <c r="N184" s="175" t="s">
        <v>41</v>
      </c>
      <c r="O184" s="74"/>
      <c r="P184" s="176">
        <f>O184*H184</f>
        <v>0</v>
      </c>
      <c r="Q184" s="176">
        <v>0.0292</v>
      </c>
      <c r="R184" s="176">
        <f>Q184*H184</f>
        <v>0.0292</v>
      </c>
      <c r="S184" s="176">
        <v>0</v>
      </c>
      <c r="T184" s="17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78" t="s">
        <v>262</v>
      </c>
      <c r="AT184" s="178" t="s">
        <v>146</v>
      </c>
      <c r="AU184" s="178" t="s">
        <v>86</v>
      </c>
      <c r="AY184" s="16" t="s">
        <v>145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16" t="s">
        <v>84</v>
      </c>
      <c r="BK184" s="179">
        <f>ROUND(I184*H184,2)</f>
        <v>0</v>
      </c>
      <c r="BL184" s="16" t="s">
        <v>262</v>
      </c>
      <c r="BM184" s="178" t="s">
        <v>1495</v>
      </c>
    </row>
    <row r="185" s="2" customFormat="1" ht="16.5" customHeight="1">
      <c r="A185" s="35"/>
      <c r="B185" s="166"/>
      <c r="C185" s="167" t="s">
        <v>364</v>
      </c>
      <c r="D185" s="167" t="s">
        <v>146</v>
      </c>
      <c r="E185" s="168" t="s">
        <v>1496</v>
      </c>
      <c r="F185" s="169" t="s">
        <v>1497</v>
      </c>
      <c r="G185" s="170" t="s">
        <v>149</v>
      </c>
      <c r="H185" s="171">
        <v>1</v>
      </c>
      <c r="I185" s="172"/>
      <c r="J185" s="173">
        <f>ROUND(I185*H185,2)</f>
        <v>0</v>
      </c>
      <c r="K185" s="169" t="s">
        <v>166</v>
      </c>
      <c r="L185" s="36"/>
      <c r="M185" s="174" t="s">
        <v>1</v>
      </c>
      <c r="N185" s="175" t="s">
        <v>41</v>
      </c>
      <c r="O185" s="74"/>
      <c r="P185" s="176">
        <f>O185*H185</f>
        <v>0</v>
      </c>
      <c r="Q185" s="176">
        <v>0.002</v>
      </c>
      <c r="R185" s="176">
        <f>Q185*H185</f>
        <v>0.002</v>
      </c>
      <c r="S185" s="176">
        <v>0</v>
      </c>
      <c r="T185" s="17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78" t="s">
        <v>262</v>
      </c>
      <c r="AT185" s="178" t="s">
        <v>146</v>
      </c>
      <c r="AU185" s="178" t="s">
        <v>86</v>
      </c>
      <c r="AY185" s="16" t="s">
        <v>145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16" t="s">
        <v>84</v>
      </c>
      <c r="BK185" s="179">
        <f>ROUND(I185*H185,2)</f>
        <v>0</v>
      </c>
      <c r="BL185" s="16" t="s">
        <v>262</v>
      </c>
      <c r="BM185" s="178" t="s">
        <v>1498</v>
      </c>
    </row>
    <row r="186" s="2" customFormat="1" ht="24.15" customHeight="1">
      <c r="A186" s="35"/>
      <c r="B186" s="166"/>
      <c r="C186" s="167" t="s">
        <v>96</v>
      </c>
      <c r="D186" s="167" t="s">
        <v>146</v>
      </c>
      <c r="E186" s="168" t="s">
        <v>1499</v>
      </c>
      <c r="F186" s="169" t="s">
        <v>1500</v>
      </c>
      <c r="G186" s="170" t="s">
        <v>332</v>
      </c>
      <c r="H186" s="171">
        <v>113</v>
      </c>
      <c r="I186" s="172"/>
      <c r="J186" s="173">
        <f>ROUND(I186*H186,2)</f>
        <v>0</v>
      </c>
      <c r="K186" s="169" t="s">
        <v>166</v>
      </c>
      <c r="L186" s="36"/>
      <c r="M186" s="174" t="s">
        <v>1</v>
      </c>
      <c r="N186" s="175" t="s">
        <v>41</v>
      </c>
      <c r="O186" s="74"/>
      <c r="P186" s="176">
        <f>O186*H186</f>
        <v>0</v>
      </c>
      <c r="Q186" s="176">
        <v>0.00019000000000000001</v>
      </c>
      <c r="R186" s="176">
        <f>Q186*H186</f>
        <v>0.02147</v>
      </c>
      <c r="S186" s="176">
        <v>0</v>
      </c>
      <c r="T186" s="17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8" t="s">
        <v>262</v>
      </c>
      <c r="AT186" s="178" t="s">
        <v>146</v>
      </c>
      <c r="AU186" s="178" t="s">
        <v>86</v>
      </c>
      <c r="AY186" s="16" t="s">
        <v>145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6" t="s">
        <v>84</v>
      </c>
      <c r="BK186" s="179">
        <f>ROUND(I186*H186,2)</f>
        <v>0</v>
      </c>
      <c r="BL186" s="16" t="s">
        <v>262</v>
      </c>
      <c r="BM186" s="178" t="s">
        <v>1501</v>
      </c>
    </row>
    <row r="187" s="2" customFormat="1" ht="21.75" customHeight="1">
      <c r="A187" s="35"/>
      <c r="B187" s="166"/>
      <c r="C187" s="167" t="s">
        <v>526</v>
      </c>
      <c r="D187" s="167" t="s">
        <v>146</v>
      </c>
      <c r="E187" s="168" t="s">
        <v>1502</v>
      </c>
      <c r="F187" s="169" t="s">
        <v>1503</v>
      </c>
      <c r="G187" s="170" t="s">
        <v>332</v>
      </c>
      <c r="H187" s="171">
        <v>101</v>
      </c>
      <c r="I187" s="172"/>
      <c r="J187" s="173">
        <f>ROUND(I187*H187,2)</f>
        <v>0</v>
      </c>
      <c r="K187" s="169" t="s">
        <v>166</v>
      </c>
      <c r="L187" s="36"/>
      <c r="M187" s="174" t="s">
        <v>1</v>
      </c>
      <c r="N187" s="175" t="s">
        <v>41</v>
      </c>
      <c r="O187" s="74"/>
      <c r="P187" s="176">
        <f>O187*H187</f>
        <v>0</v>
      </c>
      <c r="Q187" s="176">
        <v>1.0000000000000001E-05</v>
      </c>
      <c r="R187" s="176">
        <f>Q187*H187</f>
        <v>0.0010100000000000001</v>
      </c>
      <c r="S187" s="176">
        <v>0</v>
      </c>
      <c r="T187" s="17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78" t="s">
        <v>262</v>
      </c>
      <c r="AT187" s="178" t="s">
        <v>146</v>
      </c>
      <c r="AU187" s="178" t="s">
        <v>86</v>
      </c>
      <c r="AY187" s="16" t="s">
        <v>145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6" t="s">
        <v>84</v>
      </c>
      <c r="BK187" s="179">
        <f>ROUND(I187*H187,2)</f>
        <v>0</v>
      </c>
      <c r="BL187" s="16" t="s">
        <v>262</v>
      </c>
      <c r="BM187" s="178" t="s">
        <v>1504</v>
      </c>
    </row>
    <row r="188" s="2" customFormat="1" ht="24.15" customHeight="1">
      <c r="A188" s="35"/>
      <c r="B188" s="166"/>
      <c r="C188" s="167" t="s">
        <v>528</v>
      </c>
      <c r="D188" s="167" t="s">
        <v>146</v>
      </c>
      <c r="E188" s="168" t="s">
        <v>1505</v>
      </c>
      <c r="F188" s="169" t="s">
        <v>1506</v>
      </c>
      <c r="G188" s="170" t="s">
        <v>309</v>
      </c>
      <c r="H188" s="206"/>
      <c r="I188" s="172"/>
      <c r="J188" s="173">
        <f>ROUND(I188*H188,2)</f>
        <v>0</v>
      </c>
      <c r="K188" s="169" t="s">
        <v>166</v>
      </c>
      <c r="L188" s="36"/>
      <c r="M188" s="174" t="s">
        <v>1</v>
      </c>
      <c r="N188" s="175" t="s">
        <v>41</v>
      </c>
      <c r="O188" s="74"/>
      <c r="P188" s="176">
        <f>O188*H188</f>
        <v>0</v>
      </c>
      <c r="Q188" s="176">
        <v>0</v>
      </c>
      <c r="R188" s="176">
        <f>Q188*H188</f>
        <v>0</v>
      </c>
      <c r="S188" s="176">
        <v>0</v>
      </c>
      <c r="T188" s="17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78" t="s">
        <v>262</v>
      </c>
      <c r="AT188" s="178" t="s">
        <v>146</v>
      </c>
      <c r="AU188" s="178" t="s">
        <v>86</v>
      </c>
      <c r="AY188" s="16" t="s">
        <v>145</v>
      </c>
      <c r="BE188" s="179">
        <f>IF(N188="základní",J188,0)</f>
        <v>0</v>
      </c>
      <c r="BF188" s="179">
        <f>IF(N188="snížená",J188,0)</f>
        <v>0</v>
      </c>
      <c r="BG188" s="179">
        <f>IF(N188="zákl. přenesená",J188,0)</f>
        <v>0</v>
      </c>
      <c r="BH188" s="179">
        <f>IF(N188="sníž. přenesená",J188,0)</f>
        <v>0</v>
      </c>
      <c r="BI188" s="179">
        <f>IF(N188="nulová",J188,0)</f>
        <v>0</v>
      </c>
      <c r="BJ188" s="16" t="s">
        <v>84</v>
      </c>
      <c r="BK188" s="179">
        <f>ROUND(I188*H188,2)</f>
        <v>0</v>
      </c>
      <c r="BL188" s="16" t="s">
        <v>262</v>
      </c>
      <c r="BM188" s="178" t="s">
        <v>1507</v>
      </c>
    </row>
    <row r="189" s="12" customFormat="1" ht="22.8" customHeight="1">
      <c r="A189" s="12"/>
      <c r="B189" s="155"/>
      <c r="C189" s="12"/>
      <c r="D189" s="156" t="s">
        <v>75</v>
      </c>
      <c r="E189" s="180" t="s">
        <v>1508</v>
      </c>
      <c r="F189" s="180" t="s">
        <v>1509</v>
      </c>
      <c r="G189" s="12"/>
      <c r="H189" s="12"/>
      <c r="I189" s="158"/>
      <c r="J189" s="181">
        <f>BK189</f>
        <v>0</v>
      </c>
      <c r="K189" s="12"/>
      <c r="L189" s="155"/>
      <c r="M189" s="160"/>
      <c r="N189" s="161"/>
      <c r="O189" s="161"/>
      <c r="P189" s="162">
        <f>SUM(P190:P206)</f>
        <v>0</v>
      </c>
      <c r="Q189" s="161"/>
      <c r="R189" s="162">
        <f>SUM(R190:R206)</f>
        <v>0.21318999999999999</v>
      </c>
      <c r="S189" s="161"/>
      <c r="T189" s="163">
        <f>SUM(T190:T206)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6" t="s">
        <v>86</v>
      </c>
      <c r="AT189" s="164" t="s">
        <v>75</v>
      </c>
      <c r="AU189" s="164" t="s">
        <v>84</v>
      </c>
      <c r="AY189" s="156" t="s">
        <v>145</v>
      </c>
      <c r="BK189" s="165">
        <f>SUM(BK190:BK206)</f>
        <v>0</v>
      </c>
    </row>
    <row r="190" s="2" customFormat="1" ht="24.15" customHeight="1">
      <c r="A190" s="35"/>
      <c r="B190" s="166"/>
      <c r="C190" s="167" t="s">
        <v>530</v>
      </c>
      <c r="D190" s="167" t="s">
        <v>146</v>
      </c>
      <c r="E190" s="168" t="s">
        <v>1510</v>
      </c>
      <c r="F190" s="169" t="s">
        <v>1511</v>
      </c>
      <c r="G190" s="170" t="s">
        <v>149</v>
      </c>
      <c r="H190" s="171">
        <v>4</v>
      </c>
      <c r="I190" s="172"/>
      <c r="J190" s="173">
        <f>ROUND(I190*H190,2)</f>
        <v>0</v>
      </c>
      <c r="K190" s="169" t="s">
        <v>166</v>
      </c>
      <c r="L190" s="36"/>
      <c r="M190" s="174" t="s">
        <v>1</v>
      </c>
      <c r="N190" s="175" t="s">
        <v>41</v>
      </c>
      <c r="O190" s="74"/>
      <c r="P190" s="176">
        <f>O190*H190</f>
        <v>0</v>
      </c>
      <c r="Q190" s="176">
        <v>0.016969999999999999</v>
      </c>
      <c r="R190" s="176">
        <f>Q190*H190</f>
        <v>0.067879999999999996</v>
      </c>
      <c r="S190" s="176">
        <v>0</v>
      </c>
      <c r="T190" s="17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78" t="s">
        <v>262</v>
      </c>
      <c r="AT190" s="178" t="s">
        <v>146</v>
      </c>
      <c r="AU190" s="178" t="s">
        <v>86</v>
      </c>
      <c r="AY190" s="16" t="s">
        <v>145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6" t="s">
        <v>84</v>
      </c>
      <c r="BK190" s="179">
        <f>ROUND(I190*H190,2)</f>
        <v>0</v>
      </c>
      <c r="BL190" s="16" t="s">
        <v>262</v>
      </c>
      <c r="BM190" s="178" t="s">
        <v>1512</v>
      </c>
    </row>
    <row r="191" s="2" customFormat="1" ht="24.15" customHeight="1">
      <c r="A191" s="35"/>
      <c r="B191" s="166"/>
      <c r="C191" s="167" t="s">
        <v>532</v>
      </c>
      <c r="D191" s="167" t="s">
        <v>146</v>
      </c>
      <c r="E191" s="168" t="s">
        <v>1513</v>
      </c>
      <c r="F191" s="169" t="s">
        <v>1511</v>
      </c>
      <c r="G191" s="170" t="s">
        <v>149</v>
      </c>
      <c r="H191" s="171">
        <v>1</v>
      </c>
      <c r="I191" s="172"/>
      <c r="J191" s="173">
        <f>ROUND(I191*H191,2)</f>
        <v>0</v>
      </c>
      <c r="K191" s="169" t="s">
        <v>1</v>
      </c>
      <c r="L191" s="36"/>
      <c r="M191" s="174" t="s">
        <v>1</v>
      </c>
      <c r="N191" s="175" t="s">
        <v>41</v>
      </c>
      <c r="O191" s="74"/>
      <c r="P191" s="176">
        <f>O191*H191</f>
        <v>0</v>
      </c>
      <c r="Q191" s="176">
        <v>0.016969999999999999</v>
      </c>
      <c r="R191" s="176">
        <f>Q191*H191</f>
        <v>0.016969999999999999</v>
      </c>
      <c r="S191" s="176">
        <v>0</v>
      </c>
      <c r="T191" s="17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8" t="s">
        <v>262</v>
      </c>
      <c r="AT191" s="178" t="s">
        <v>146</v>
      </c>
      <c r="AU191" s="178" t="s">
        <v>86</v>
      </c>
      <c r="AY191" s="16" t="s">
        <v>145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6" t="s">
        <v>84</v>
      </c>
      <c r="BK191" s="179">
        <f>ROUND(I191*H191,2)</f>
        <v>0</v>
      </c>
      <c r="BL191" s="16" t="s">
        <v>262</v>
      </c>
      <c r="BM191" s="178" t="s">
        <v>1514</v>
      </c>
    </row>
    <row r="192" s="13" customFormat="1">
      <c r="A192" s="13"/>
      <c r="B192" s="187"/>
      <c r="C192" s="13"/>
      <c r="D192" s="188" t="s">
        <v>197</v>
      </c>
      <c r="E192" s="189" t="s">
        <v>1</v>
      </c>
      <c r="F192" s="190" t="s">
        <v>1515</v>
      </c>
      <c r="G192" s="13"/>
      <c r="H192" s="191">
        <v>1</v>
      </c>
      <c r="I192" s="192"/>
      <c r="J192" s="13"/>
      <c r="K192" s="13"/>
      <c r="L192" s="187"/>
      <c r="M192" s="193"/>
      <c r="N192" s="194"/>
      <c r="O192" s="194"/>
      <c r="P192" s="194"/>
      <c r="Q192" s="194"/>
      <c r="R192" s="194"/>
      <c r="S192" s="194"/>
      <c r="T192" s="19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9" t="s">
        <v>197</v>
      </c>
      <c r="AU192" s="189" t="s">
        <v>86</v>
      </c>
      <c r="AV192" s="13" t="s">
        <v>86</v>
      </c>
      <c r="AW192" s="13" t="s">
        <v>32</v>
      </c>
      <c r="AX192" s="13" t="s">
        <v>84</v>
      </c>
      <c r="AY192" s="189" t="s">
        <v>145</v>
      </c>
    </row>
    <row r="193" s="2" customFormat="1" ht="24.15" customHeight="1">
      <c r="A193" s="35"/>
      <c r="B193" s="166"/>
      <c r="C193" s="167" t="s">
        <v>534</v>
      </c>
      <c r="D193" s="167" t="s">
        <v>146</v>
      </c>
      <c r="E193" s="168" t="s">
        <v>1516</v>
      </c>
      <c r="F193" s="169" t="s">
        <v>1517</v>
      </c>
      <c r="G193" s="170" t="s">
        <v>149</v>
      </c>
      <c r="H193" s="171">
        <v>3</v>
      </c>
      <c r="I193" s="172"/>
      <c r="J193" s="173">
        <f>ROUND(I193*H193,2)</f>
        <v>0</v>
      </c>
      <c r="K193" s="169" t="s">
        <v>166</v>
      </c>
      <c r="L193" s="36"/>
      <c r="M193" s="174" t="s">
        <v>1</v>
      </c>
      <c r="N193" s="175" t="s">
        <v>41</v>
      </c>
      <c r="O193" s="74"/>
      <c r="P193" s="176">
        <f>O193*H193</f>
        <v>0</v>
      </c>
      <c r="Q193" s="176">
        <v>0.014970000000000001</v>
      </c>
      <c r="R193" s="176">
        <f>Q193*H193</f>
        <v>0.044910000000000005</v>
      </c>
      <c r="S193" s="176">
        <v>0</v>
      </c>
      <c r="T193" s="17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78" t="s">
        <v>262</v>
      </c>
      <c r="AT193" s="178" t="s">
        <v>146</v>
      </c>
      <c r="AU193" s="178" t="s">
        <v>86</v>
      </c>
      <c r="AY193" s="16" t="s">
        <v>145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6" t="s">
        <v>84</v>
      </c>
      <c r="BK193" s="179">
        <f>ROUND(I193*H193,2)</f>
        <v>0</v>
      </c>
      <c r="BL193" s="16" t="s">
        <v>262</v>
      </c>
      <c r="BM193" s="178" t="s">
        <v>1518</v>
      </c>
    </row>
    <row r="194" s="2" customFormat="1" ht="24.15" customHeight="1">
      <c r="A194" s="35"/>
      <c r="B194" s="166"/>
      <c r="C194" s="167" t="s">
        <v>536</v>
      </c>
      <c r="D194" s="167" t="s">
        <v>146</v>
      </c>
      <c r="E194" s="168" t="s">
        <v>1519</v>
      </c>
      <c r="F194" s="169" t="s">
        <v>1520</v>
      </c>
      <c r="G194" s="170" t="s">
        <v>149</v>
      </c>
      <c r="H194" s="171">
        <v>1</v>
      </c>
      <c r="I194" s="172"/>
      <c r="J194" s="173">
        <f>ROUND(I194*H194,2)</f>
        <v>0</v>
      </c>
      <c r="K194" s="169" t="s">
        <v>166</v>
      </c>
      <c r="L194" s="36"/>
      <c r="M194" s="174" t="s">
        <v>1</v>
      </c>
      <c r="N194" s="175" t="s">
        <v>41</v>
      </c>
      <c r="O194" s="74"/>
      <c r="P194" s="176">
        <f>O194*H194</f>
        <v>0</v>
      </c>
      <c r="Q194" s="176">
        <v>0.0094599999999999997</v>
      </c>
      <c r="R194" s="176">
        <f>Q194*H194</f>
        <v>0.0094599999999999997</v>
      </c>
      <c r="S194" s="176">
        <v>0</v>
      </c>
      <c r="T194" s="17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78" t="s">
        <v>262</v>
      </c>
      <c r="AT194" s="178" t="s">
        <v>146</v>
      </c>
      <c r="AU194" s="178" t="s">
        <v>86</v>
      </c>
      <c r="AY194" s="16" t="s">
        <v>145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6" t="s">
        <v>84</v>
      </c>
      <c r="BK194" s="179">
        <f>ROUND(I194*H194,2)</f>
        <v>0</v>
      </c>
      <c r="BL194" s="16" t="s">
        <v>262</v>
      </c>
      <c r="BM194" s="178" t="s">
        <v>1521</v>
      </c>
    </row>
    <row r="195" s="2" customFormat="1" ht="33" customHeight="1">
      <c r="A195" s="35"/>
      <c r="B195" s="166"/>
      <c r="C195" s="167" t="s">
        <v>540</v>
      </c>
      <c r="D195" s="167" t="s">
        <v>146</v>
      </c>
      <c r="E195" s="168" t="s">
        <v>1522</v>
      </c>
      <c r="F195" s="169" t="s">
        <v>1523</v>
      </c>
      <c r="G195" s="170" t="s">
        <v>149</v>
      </c>
      <c r="H195" s="171">
        <v>2</v>
      </c>
      <c r="I195" s="172"/>
      <c r="J195" s="173">
        <f>ROUND(I195*H195,2)</f>
        <v>0</v>
      </c>
      <c r="K195" s="169" t="s">
        <v>166</v>
      </c>
      <c r="L195" s="36"/>
      <c r="M195" s="174" t="s">
        <v>1</v>
      </c>
      <c r="N195" s="175" t="s">
        <v>41</v>
      </c>
      <c r="O195" s="74"/>
      <c r="P195" s="176">
        <f>O195*H195</f>
        <v>0</v>
      </c>
      <c r="Q195" s="176">
        <v>0.0049300000000000004</v>
      </c>
      <c r="R195" s="176">
        <f>Q195*H195</f>
        <v>0.0098600000000000007</v>
      </c>
      <c r="S195" s="176">
        <v>0</v>
      </c>
      <c r="T195" s="17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8" t="s">
        <v>262</v>
      </c>
      <c r="AT195" s="178" t="s">
        <v>146</v>
      </c>
      <c r="AU195" s="178" t="s">
        <v>86</v>
      </c>
      <c r="AY195" s="16" t="s">
        <v>145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6" t="s">
        <v>84</v>
      </c>
      <c r="BK195" s="179">
        <f>ROUND(I195*H195,2)</f>
        <v>0</v>
      </c>
      <c r="BL195" s="16" t="s">
        <v>262</v>
      </c>
      <c r="BM195" s="178" t="s">
        <v>1524</v>
      </c>
    </row>
    <row r="196" s="2" customFormat="1" ht="24.15" customHeight="1">
      <c r="A196" s="35"/>
      <c r="B196" s="166"/>
      <c r="C196" s="167" t="s">
        <v>544</v>
      </c>
      <c r="D196" s="167" t="s">
        <v>146</v>
      </c>
      <c r="E196" s="168" t="s">
        <v>1525</v>
      </c>
      <c r="F196" s="169" t="s">
        <v>1526</v>
      </c>
      <c r="G196" s="170" t="s">
        <v>149</v>
      </c>
      <c r="H196" s="171">
        <v>1</v>
      </c>
      <c r="I196" s="172"/>
      <c r="J196" s="173">
        <f>ROUND(I196*H196,2)</f>
        <v>0</v>
      </c>
      <c r="K196" s="169" t="s">
        <v>166</v>
      </c>
      <c r="L196" s="36"/>
      <c r="M196" s="174" t="s">
        <v>1</v>
      </c>
      <c r="N196" s="175" t="s">
        <v>41</v>
      </c>
      <c r="O196" s="74"/>
      <c r="P196" s="176">
        <f>O196*H196</f>
        <v>0</v>
      </c>
      <c r="Q196" s="176">
        <v>0.0098300000000000002</v>
      </c>
      <c r="R196" s="176">
        <f>Q196*H196</f>
        <v>0.0098300000000000002</v>
      </c>
      <c r="S196" s="176">
        <v>0</v>
      </c>
      <c r="T196" s="17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78" t="s">
        <v>262</v>
      </c>
      <c r="AT196" s="178" t="s">
        <v>146</v>
      </c>
      <c r="AU196" s="178" t="s">
        <v>86</v>
      </c>
      <c r="AY196" s="16" t="s">
        <v>145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6" t="s">
        <v>84</v>
      </c>
      <c r="BK196" s="179">
        <f>ROUND(I196*H196,2)</f>
        <v>0</v>
      </c>
      <c r="BL196" s="16" t="s">
        <v>262</v>
      </c>
      <c r="BM196" s="178" t="s">
        <v>1527</v>
      </c>
    </row>
    <row r="197" s="2" customFormat="1" ht="16.5" customHeight="1">
      <c r="A197" s="35"/>
      <c r="B197" s="166"/>
      <c r="C197" s="167" t="s">
        <v>548</v>
      </c>
      <c r="D197" s="167" t="s">
        <v>146</v>
      </c>
      <c r="E197" s="168" t="s">
        <v>1528</v>
      </c>
      <c r="F197" s="169" t="s">
        <v>1529</v>
      </c>
      <c r="G197" s="170" t="s">
        <v>149</v>
      </c>
      <c r="H197" s="171">
        <v>1</v>
      </c>
      <c r="I197" s="172"/>
      <c r="J197" s="173">
        <f>ROUND(I197*H197,2)</f>
        <v>0</v>
      </c>
      <c r="K197" s="169" t="s">
        <v>166</v>
      </c>
      <c r="L197" s="36"/>
      <c r="M197" s="174" t="s">
        <v>1</v>
      </c>
      <c r="N197" s="175" t="s">
        <v>41</v>
      </c>
      <c r="O197" s="74"/>
      <c r="P197" s="176">
        <f>O197*H197</f>
        <v>0</v>
      </c>
      <c r="Q197" s="176">
        <v>0.00064000000000000005</v>
      </c>
      <c r="R197" s="176">
        <f>Q197*H197</f>
        <v>0.00064000000000000005</v>
      </c>
      <c r="S197" s="176">
        <v>0</v>
      </c>
      <c r="T197" s="17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78" t="s">
        <v>262</v>
      </c>
      <c r="AT197" s="178" t="s">
        <v>146</v>
      </c>
      <c r="AU197" s="178" t="s">
        <v>86</v>
      </c>
      <c r="AY197" s="16" t="s">
        <v>145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6" t="s">
        <v>84</v>
      </c>
      <c r="BK197" s="179">
        <f>ROUND(I197*H197,2)</f>
        <v>0</v>
      </c>
      <c r="BL197" s="16" t="s">
        <v>262</v>
      </c>
      <c r="BM197" s="178" t="s">
        <v>1530</v>
      </c>
    </row>
    <row r="198" s="2" customFormat="1" ht="16.5" customHeight="1">
      <c r="A198" s="35"/>
      <c r="B198" s="166"/>
      <c r="C198" s="196" t="s">
        <v>99</v>
      </c>
      <c r="D198" s="196" t="s">
        <v>267</v>
      </c>
      <c r="E198" s="197" t="s">
        <v>1531</v>
      </c>
      <c r="F198" s="198" t="s">
        <v>1532</v>
      </c>
      <c r="G198" s="199" t="s">
        <v>165</v>
      </c>
      <c r="H198" s="200">
        <v>1</v>
      </c>
      <c r="I198" s="201"/>
      <c r="J198" s="202">
        <f>ROUND(I198*H198,2)</f>
        <v>0</v>
      </c>
      <c r="K198" s="198" t="s">
        <v>1</v>
      </c>
      <c r="L198" s="203"/>
      <c r="M198" s="204" t="s">
        <v>1</v>
      </c>
      <c r="N198" s="205" t="s">
        <v>41</v>
      </c>
      <c r="O198" s="74"/>
      <c r="P198" s="176">
        <f>O198*H198</f>
        <v>0</v>
      </c>
      <c r="Q198" s="176">
        <v>0.014</v>
      </c>
      <c r="R198" s="176">
        <f>Q198*H198</f>
        <v>0.014</v>
      </c>
      <c r="S198" s="176">
        <v>0</v>
      </c>
      <c r="T198" s="17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78" t="s">
        <v>270</v>
      </c>
      <c r="AT198" s="178" t="s">
        <v>267</v>
      </c>
      <c r="AU198" s="178" t="s">
        <v>86</v>
      </c>
      <c r="AY198" s="16" t="s">
        <v>145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6" t="s">
        <v>84</v>
      </c>
      <c r="BK198" s="179">
        <f>ROUND(I198*H198,2)</f>
        <v>0</v>
      </c>
      <c r="BL198" s="16" t="s">
        <v>262</v>
      </c>
      <c r="BM198" s="178" t="s">
        <v>1533</v>
      </c>
    </row>
    <row r="199" s="13" customFormat="1">
      <c r="A199" s="13"/>
      <c r="B199" s="187"/>
      <c r="C199" s="13"/>
      <c r="D199" s="188" t="s">
        <v>197</v>
      </c>
      <c r="E199" s="189" t="s">
        <v>1</v>
      </c>
      <c r="F199" s="190" t="s">
        <v>1534</v>
      </c>
      <c r="G199" s="13"/>
      <c r="H199" s="191">
        <v>1</v>
      </c>
      <c r="I199" s="192"/>
      <c r="J199" s="13"/>
      <c r="K199" s="13"/>
      <c r="L199" s="187"/>
      <c r="M199" s="193"/>
      <c r="N199" s="194"/>
      <c r="O199" s="194"/>
      <c r="P199" s="194"/>
      <c r="Q199" s="194"/>
      <c r="R199" s="194"/>
      <c r="S199" s="194"/>
      <c r="T199" s="19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9" t="s">
        <v>197</v>
      </c>
      <c r="AU199" s="189" t="s">
        <v>86</v>
      </c>
      <c r="AV199" s="13" t="s">
        <v>86</v>
      </c>
      <c r="AW199" s="13" t="s">
        <v>32</v>
      </c>
      <c r="AX199" s="13" t="s">
        <v>84</v>
      </c>
      <c r="AY199" s="189" t="s">
        <v>145</v>
      </c>
    </row>
    <row r="200" s="2" customFormat="1" ht="24.15" customHeight="1">
      <c r="A200" s="35"/>
      <c r="B200" s="166"/>
      <c r="C200" s="167" t="s">
        <v>556</v>
      </c>
      <c r="D200" s="167" t="s">
        <v>146</v>
      </c>
      <c r="E200" s="168" t="s">
        <v>1535</v>
      </c>
      <c r="F200" s="169" t="s">
        <v>1536</v>
      </c>
      <c r="G200" s="170" t="s">
        <v>149</v>
      </c>
      <c r="H200" s="171">
        <v>2</v>
      </c>
      <c r="I200" s="172"/>
      <c r="J200" s="173">
        <f>ROUND(I200*H200,2)</f>
        <v>0</v>
      </c>
      <c r="K200" s="169" t="s">
        <v>166</v>
      </c>
      <c r="L200" s="36"/>
      <c r="M200" s="174" t="s">
        <v>1</v>
      </c>
      <c r="N200" s="175" t="s">
        <v>41</v>
      </c>
      <c r="O200" s="74"/>
      <c r="P200" s="176">
        <f>O200*H200</f>
        <v>0</v>
      </c>
      <c r="Q200" s="176">
        <v>0.010659999999999999</v>
      </c>
      <c r="R200" s="176">
        <f>Q200*H200</f>
        <v>0.021319999999999999</v>
      </c>
      <c r="S200" s="176">
        <v>0</v>
      </c>
      <c r="T200" s="17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78" t="s">
        <v>262</v>
      </c>
      <c r="AT200" s="178" t="s">
        <v>146</v>
      </c>
      <c r="AU200" s="178" t="s">
        <v>86</v>
      </c>
      <c r="AY200" s="16" t="s">
        <v>145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6" t="s">
        <v>84</v>
      </c>
      <c r="BK200" s="179">
        <f>ROUND(I200*H200,2)</f>
        <v>0</v>
      </c>
      <c r="BL200" s="16" t="s">
        <v>262</v>
      </c>
      <c r="BM200" s="178" t="s">
        <v>1537</v>
      </c>
    </row>
    <row r="201" s="2" customFormat="1" ht="24.15" customHeight="1">
      <c r="A201" s="35"/>
      <c r="B201" s="166"/>
      <c r="C201" s="167" t="s">
        <v>560</v>
      </c>
      <c r="D201" s="167" t="s">
        <v>146</v>
      </c>
      <c r="E201" s="168" t="s">
        <v>1538</v>
      </c>
      <c r="F201" s="169" t="s">
        <v>1539</v>
      </c>
      <c r="G201" s="170" t="s">
        <v>149</v>
      </c>
      <c r="H201" s="171">
        <v>17</v>
      </c>
      <c r="I201" s="172"/>
      <c r="J201" s="173">
        <f>ROUND(I201*H201,2)</f>
        <v>0</v>
      </c>
      <c r="K201" s="169" t="s">
        <v>166</v>
      </c>
      <c r="L201" s="36"/>
      <c r="M201" s="174" t="s">
        <v>1</v>
      </c>
      <c r="N201" s="175" t="s">
        <v>41</v>
      </c>
      <c r="O201" s="74"/>
      <c r="P201" s="176">
        <f>O201*H201</f>
        <v>0</v>
      </c>
      <c r="Q201" s="176">
        <v>0.00024000000000000001</v>
      </c>
      <c r="R201" s="176">
        <f>Q201*H201</f>
        <v>0.0040800000000000003</v>
      </c>
      <c r="S201" s="176">
        <v>0</v>
      </c>
      <c r="T201" s="17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78" t="s">
        <v>262</v>
      </c>
      <c r="AT201" s="178" t="s">
        <v>146</v>
      </c>
      <c r="AU201" s="178" t="s">
        <v>86</v>
      </c>
      <c r="AY201" s="16" t="s">
        <v>145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16" t="s">
        <v>84</v>
      </c>
      <c r="BK201" s="179">
        <f>ROUND(I201*H201,2)</f>
        <v>0</v>
      </c>
      <c r="BL201" s="16" t="s">
        <v>262</v>
      </c>
      <c r="BM201" s="178" t="s">
        <v>1540</v>
      </c>
    </row>
    <row r="202" s="2" customFormat="1" ht="24.15" customHeight="1">
      <c r="A202" s="35"/>
      <c r="B202" s="166"/>
      <c r="C202" s="167" t="s">
        <v>566</v>
      </c>
      <c r="D202" s="167" t="s">
        <v>146</v>
      </c>
      <c r="E202" s="168" t="s">
        <v>1541</v>
      </c>
      <c r="F202" s="169" t="s">
        <v>1542</v>
      </c>
      <c r="G202" s="170" t="s">
        <v>149</v>
      </c>
      <c r="H202" s="171">
        <v>2</v>
      </c>
      <c r="I202" s="172"/>
      <c r="J202" s="173">
        <f>ROUND(I202*H202,2)</f>
        <v>0</v>
      </c>
      <c r="K202" s="169" t="s">
        <v>166</v>
      </c>
      <c r="L202" s="36"/>
      <c r="M202" s="174" t="s">
        <v>1</v>
      </c>
      <c r="N202" s="175" t="s">
        <v>41</v>
      </c>
      <c r="O202" s="74"/>
      <c r="P202" s="176">
        <f>O202*H202</f>
        <v>0</v>
      </c>
      <c r="Q202" s="176">
        <v>0.00172</v>
      </c>
      <c r="R202" s="176">
        <f>Q202*H202</f>
        <v>0.0034399999999999999</v>
      </c>
      <c r="S202" s="176">
        <v>0</v>
      </c>
      <c r="T202" s="17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78" t="s">
        <v>262</v>
      </c>
      <c r="AT202" s="178" t="s">
        <v>146</v>
      </c>
      <c r="AU202" s="178" t="s">
        <v>86</v>
      </c>
      <c r="AY202" s="16" t="s">
        <v>145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6" t="s">
        <v>84</v>
      </c>
      <c r="BK202" s="179">
        <f>ROUND(I202*H202,2)</f>
        <v>0</v>
      </c>
      <c r="BL202" s="16" t="s">
        <v>262</v>
      </c>
      <c r="BM202" s="178" t="s">
        <v>1543</v>
      </c>
    </row>
    <row r="203" s="13" customFormat="1">
      <c r="A203" s="13"/>
      <c r="B203" s="187"/>
      <c r="C203" s="13"/>
      <c r="D203" s="188" t="s">
        <v>197</v>
      </c>
      <c r="E203" s="189" t="s">
        <v>1</v>
      </c>
      <c r="F203" s="190" t="s">
        <v>1544</v>
      </c>
      <c r="G203" s="13"/>
      <c r="H203" s="191">
        <v>2</v>
      </c>
      <c r="I203" s="192"/>
      <c r="J203" s="13"/>
      <c r="K203" s="13"/>
      <c r="L203" s="187"/>
      <c r="M203" s="193"/>
      <c r="N203" s="194"/>
      <c r="O203" s="194"/>
      <c r="P203" s="194"/>
      <c r="Q203" s="194"/>
      <c r="R203" s="194"/>
      <c r="S203" s="194"/>
      <c r="T203" s="19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9" t="s">
        <v>197</v>
      </c>
      <c r="AU203" s="189" t="s">
        <v>86</v>
      </c>
      <c r="AV203" s="13" t="s">
        <v>86</v>
      </c>
      <c r="AW203" s="13" t="s">
        <v>32</v>
      </c>
      <c r="AX203" s="13" t="s">
        <v>84</v>
      </c>
      <c r="AY203" s="189" t="s">
        <v>145</v>
      </c>
    </row>
    <row r="204" s="2" customFormat="1" ht="24.15" customHeight="1">
      <c r="A204" s="35"/>
      <c r="B204" s="166"/>
      <c r="C204" s="167" t="s">
        <v>570</v>
      </c>
      <c r="D204" s="167" t="s">
        <v>146</v>
      </c>
      <c r="E204" s="168" t="s">
        <v>1545</v>
      </c>
      <c r="F204" s="169" t="s">
        <v>1546</v>
      </c>
      <c r="G204" s="170" t="s">
        <v>149</v>
      </c>
      <c r="H204" s="171">
        <v>2</v>
      </c>
      <c r="I204" s="172"/>
      <c r="J204" s="173">
        <f>ROUND(I204*H204,2)</f>
        <v>0</v>
      </c>
      <c r="K204" s="169" t="s">
        <v>166</v>
      </c>
      <c r="L204" s="36"/>
      <c r="M204" s="174" t="s">
        <v>1</v>
      </c>
      <c r="N204" s="175" t="s">
        <v>41</v>
      </c>
      <c r="O204" s="74"/>
      <c r="P204" s="176">
        <f>O204*H204</f>
        <v>0</v>
      </c>
      <c r="Q204" s="176">
        <v>0.0018</v>
      </c>
      <c r="R204" s="176">
        <f>Q204*H204</f>
        <v>0.0035999999999999999</v>
      </c>
      <c r="S204" s="176">
        <v>0</v>
      </c>
      <c r="T204" s="17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78" t="s">
        <v>262</v>
      </c>
      <c r="AT204" s="178" t="s">
        <v>146</v>
      </c>
      <c r="AU204" s="178" t="s">
        <v>86</v>
      </c>
      <c r="AY204" s="16" t="s">
        <v>145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6" t="s">
        <v>84</v>
      </c>
      <c r="BK204" s="179">
        <f>ROUND(I204*H204,2)</f>
        <v>0</v>
      </c>
      <c r="BL204" s="16" t="s">
        <v>262</v>
      </c>
      <c r="BM204" s="178" t="s">
        <v>1547</v>
      </c>
    </row>
    <row r="205" s="2" customFormat="1" ht="21.75" customHeight="1">
      <c r="A205" s="35"/>
      <c r="B205" s="166"/>
      <c r="C205" s="167" t="s">
        <v>575</v>
      </c>
      <c r="D205" s="167" t="s">
        <v>146</v>
      </c>
      <c r="E205" s="168" t="s">
        <v>1548</v>
      </c>
      <c r="F205" s="169" t="s">
        <v>1549</v>
      </c>
      <c r="G205" s="170" t="s">
        <v>149</v>
      </c>
      <c r="H205" s="171">
        <v>4</v>
      </c>
      <c r="I205" s="172"/>
      <c r="J205" s="173">
        <f>ROUND(I205*H205,2)</f>
        <v>0</v>
      </c>
      <c r="K205" s="169" t="s">
        <v>166</v>
      </c>
      <c r="L205" s="36"/>
      <c r="M205" s="174" t="s">
        <v>1</v>
      </c>
      <c r="N205" s="175" t="s">
        <v>41</v>
      </c>
      <c r="O205" s="74"/>
      <c r="P205" s="176">
        <f>O205*H205</f>
        <v>0</v>
      </c>
      <c r="Q205" s="176">
        <v>0.0018</v>
      </c>
      <c r="R205" s="176">
        <f>Q205*H205</f>
        <v>0.0071999999999999998</v>
      </c>
      <c r="S205" s="176">
        <v>0</v>
      </c>
      <c r="T205" s="17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78" t="s">
        <v>262</v>
      </c>
      <c r="AT205" s="178" t="s">
        <v>146</v>
      </c>
      <c r="AU205" s="178" t="s">
        <v>86</v>
      </c>
      <c r="AY205" s="16" t="s">
        <v>145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6" t="s">
        <v>84</v>
      </c>
      <c r="BK205" s="179">
        <f>ROUND(I205*H205,2)</f>
        <v>0</v>
      </c>
      <c r="BL205" s="16" t="s">
        <v>262</v>
      </c>
      <c r="BM205" s="178" t="s">
        <v>1550</v>
      </c>
    </row>
    <row r="206" s="2" customFormat="1" ht="24.15" customHeight="1">
      <c r="A206" s="35"/>
      <c r="B206" s="166"/>
      <c r="C206" s="167" t="s">
        <v>579</v>
      </c>
      <c r="D206" s="167" t="s">
        <v>146</v>
      </c>
      <c r="E206" s="168" t="s">
        <v>1551</v>
      </c>
      <c r="F206" s="169" t="s">
        <v>1552</v>
      </c>
      <c r="G206" s="170" t="s">
        <v>309</v>
      </c>
      <c r="H206" s="206"/>
      <c r="I206" s="172"/>
      <c r="J206" s="173">
        <f>ROUND(I206*H206,2)</f>
        <v>0</v>
      </c>
      <c r="K206" s="169" t="s">
        <v>166</v>
      </c>
      <c r="L206" s="36"/>
      <c r="M206" s="174" t="s">
        <v>1</v>
      </c>
      <c r="N206" s="175" t="s">
        <v>41</v>
      </c>
      <c r="O206" s="74"/>
      <c r="P206" s="176">
        <f>O206*H206</f>
        <v>0</v>
      </c>
      <c r="Q206" s="176">
        <v>0</v>
      </c>
      <c r="R206" s="176">
        <f>Q206*H206</f>
        <v>0</v>
      </c>
      <c r="S206" s="176">
        <v>0</v>
      </c>
      <c r="T206" s="17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78" t="s">
        <v>262</v>
      </c>
      <c r="AT206" s="178" t="s">
        <v>146</v>
      </c>
      <c r="AU206" s="178" t="s">
        <v>86</v>
      </c>
      <c r="AY206" s="16" t="s">
        <v>145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6" t="s">
        <v>84</v>
      </c>
      <c r="BK206" s="179">
        <f>ROUND(I206*H206,2)</f>
        <v>0</v>
      </c>
      <c r="BL206" s="16" t="s">
        <v>262</v>
      </c>
      <c r="BM206" s="178" t="s">
        <v>1553</v>
      </c>
    </row>
    <row r="207" s="12" customFormat="1" ht="22.8" customHeight="1">
      <c r="A207" s="12"/>
      <c r="B207" s="155"/>
      <c r="C207" s="12"/>
      <c r="D207" s="156" t="s">
        <v>75</v>
      </c>
      <c r="E207" s="180" t="s">
        <v>1554</v>
      </c>
      <c r="F207" s="180" t="s">
        <v>1555</v>
      </c>
      <c r="G207" s="12"/>
      <c r="H207" s="12"/>
      <c r="I207" s="158"/>
      <c r="J207" s="181">
        <f>BK207</f>
        <v>0</v>
      </c>
      <c r="K207" s="12"/>
      <c r="L207" s="155"/>
      <c r="M207" s="160"/>
      <c r="N207" s="161"/>
      <c r="O207" s="161"/>
      <c r="P207" s="162">
        <f>SUM(P208:P209)</f>
        <v>0</v>
      </c>
      <c r="Q207" s="161"/>
      <c r="R207" s="162">
        <f>SUM(R208:R209)</f>
        <v>0.036799999999999999</v>
      </c>
      <c r="S207" s="161"/>
      <c r="T207" s="163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56" t="s">
        <v>86</v>
      </c>
      <c r="AT207" s="164" t="s">
        <v>75</v>
      </c>
      <c r="AU207" s="164" t="s">
        <v>84</v>
      </c>
      <c r="AY207" s="156" t="s">
        <v>145</v>
      </c>
      <c r="BK207" s="165">
        <f>SUM(BK208:BK209)</f>
        <v>0</v>
      </c>
    </row>
    <row r="208" s="2" customFormat="1" ht="33" customHeight="1">
      <c r="A208" s="35"/>
      <c r="B208" s="166"/>
      <c r="C208" s="167" t="s">
        <v>583</v>
      </c>
      <c r="D208" s="167" t="s">
        <v>146</v>
      </c>
      <c r="E208" s="168" t="s">
        <v>1556</v>
      </c>
      <c r="F208" s="169" t="s">
        <v>1557</v>
      </c>
      <c r="G208" s="170" t="s">
        <v>149</v>
      </c>
      <c r="H208" s="171">
        <v>4</v>
      </c>
      <c r="I208" s="172"/>
      <c r="J208" s="173">
        <f>ROUND(I208*H208,2)</f>
        <v>0</v>
      </c>
      <c r="K208" s="169" t="s">
        <v>166</v>
      </c>
      <c r="L208" s="36"/>
      <c r="M208" s="174" t="s">
        <v>1</v>
      </c>
      <c r="N208" s="175" t="s">
        <v>41</v>
      </c>
      <c r="O208" s="74"/>
      <c r="P208" s="176">
        <f>O208*H208</f>
        <v>0</v>
      </c>
      <c r="Q208" s="176">
        <v>0.0091999999999999998</v>
      </c>
      <c r="R208" s="176">
        <f>Q208*H208</f>
        <v>0.036799999999999999</v>
      </c>
      <c r="S208" s="176">
        <v>0</v>
      </c>
      <c r="T208" s="17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78" t="s">
        <v>262</v>
      </c>
      <c r="AT208" s="178" t="s">
        <v>146</v>
      </c>
      <c r="AU208" s="178" t="s">
        <v>86</v>
      </c>
      <c r="AY208" s="16" t="s">
        <v>145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6" t="s">
        <v>84</v>
      </c>
      <c r="BK208" s="179">
        <f>ROUND(I208*H208,2)</f>
        <v>0</v>
      </c>
      <c r="BL208" s="16" t="s">
        <v>262</v>
      </c>
      <c r="BM208" s="178" t="s">
        <v>1558</v>
      </c>
    </row>
    <row r="209" s="2" customFormat="1" ht="24.15" customHeight="1">
      <c r="A209" s="35"/>
      <c r="B209" s="166"/>
      <c r="C209" s="167" t="s">
        <v>587</v>
      </c>
      <c r="D209" s="167" t="s">
        <v>146</v>
      </c>
      <c r="E209" s="168" t="s">
        <v>1559</v>
      </c>
      <c r="F209" s="169" t="s">
        <v>1560</v>
      </c>
      <c r="G209" s="170" t="s">
        <v>309</v>
      </c>
      <c r="H209" s="206"/>
      <c r="I209" s="172"/>
      <c r="J209" s="173">
        <f>ROUND(I209*H209,2)</f>
        <v>0</v>
      </c>
      <c r="K209" s="169" t="s">
        <v>166</v>
      </c>
      <c r="L209" s="36"/>
      <c r="M209" s="182" t="s">
        <v>1</v>
      </c>
      <c r="N209" s="183" t="s">
        <v>41</v>
      </c>
      <c r="O209" s="184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78" t="s">
        <v>262</v>
      </c>
      <c r="AT209" s="178" t="s">
        <v>146</v>
      </c>
      <c r="AU209" s="178" t="s">
        <v>86</v>
      </c>
      <c r="AY209" s="16" t="s">
        <v>145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6" t="s">
        <v>84</v>
      </c>
      <c r="BK209" s="179">
        <f>ROUND(I209*H209,2)</f>
        <v>0</v>
      </c>
      <c r="BL209" s="16" t="s">
        <v>262</v>
      </c>
      <c r="BM209" s="178" t="s">
        <v>1561</v>
      </c>
    </row>
    <row r="210" s="2" customFormat="1" ht="6.96" customHeight="1">
      <c r="A210" s="35"/>
      <c r="B210" s="57"/>
      <c r="C210" s="58"/>
      <c r="D210" s="58"/>
      <c r="E210" s="58"/>
      <c r="F210" s="58"/>
      <c r="G210" s="58"/>
      <c r="H210" s="58"/>
      <c r="I210" s="58"/>
      <c r="J210" s="58"/>
      <c r="K210" s="58"/>
      <c r="L210" s="36"/>
      <c r="M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</row>
  </sheetData>
  <autoFilter ref="C126:K20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LEGION-MILAN\Milan</dc:creator>
  <cp:lastModifiedBy>LEGION-MILAN\Milan</cp:lastModifiedBy>
  <dcterms:created xsi:type="dcterms:W3CDTF">2023-03-20T08:17:30Z</dcterms:created>
  <dcterms:modified xsi:type="dcterms:W3CDTF">2023-03-20T08:17:37Z</dcterms:modified>
</cp:coreProperties>
</file>