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Ro0010042023 - Objekt WC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'Ro0010042023 - Objekt WC ...'!$C$105:$K$1145</definedName>
    <definedName name="_xlnm.Print_Area" localSheetId="1">'Ro0010042023 - Objekt WC ...'!$C$4:$J$37,'Ro0010042023 - Objekt WC ...'!$C$43:$J$89,'Ro0010042023 - Objekt WC ...'!$C$95:$K$1145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'Ro0010042023 - Objekt WC ...'!$105:$105</definedName>
  </definedNames>
  <calcPr fullCalcOnLoad="1"/>
</workbook>
</file>

<file path=xl/sharedStrings.xml><?xml version="1.0" encoding="utf-8"?>
<sst xmlns="http://schemas.openxmlformats.org/spreadsheetml/2006/main" count="9282" uniqueCount="2102">
  <si>
    <t>Export Komplet</t>
  </si>
  <si>
    <t>VZ</t>
  </si>
  <si>
    <t>2.0</t>
  </si>
  <si>
    <t>ZAMOK</t>
  </si>
  <si>
    <t>False</t>
  </si>
  <si>
    <t>{e73456f9-d699-4eed-9d04-aa0aed6b7979}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</si>
  <si>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</si>
  <si>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</si>
  <si>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</si>
  <si>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</si>
  <si>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</si>
  <si>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</si>
  <si>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</si>
  <si>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</si>
  <si>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Ro0010042023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</si>
  <si>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</si>
  <si>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</si>
  <si>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Objekt WC v areálu Vesnického muzea v Halži</t>
  </si>
  <si>
    <t>KSO:</t>
  </si>
  <si>
    <t/>
  </si>
  <si>
    <t>CC-CZ:</t>
  </si>
  <si>
    <t>Místo:</t>
  </si>
  <si>
    <t>k.ú. Halže</t>
  </si>
  <si>
    <t>Datum:</t>
  </si>
  <si>
    <t>17. 4. 2023</t>
  </si>
  <si>
    <t>Zadavatel:</t>
  </si>
  <si>
    <t>IČ:</t>
  </si>
  <si>
    <t>00259829</t>
  </si>
  <si>
    <t>Obec Halže, Žďárská 187, 347 01 Halže</t>
  </si>
  <si>
    <t>DIČ:</t>
  </si>
  <si>
    <t>Uchazeč:</t>
  </si>
  <si>
    <t>Vyplň údaj</t>
  </si>
  <si>
    <t>Projektant:</t>
  </si>
  <si>
    <t>Ing. Jan Rossler, Na Terase 1914, 34701 Tachov</t>
  </si>
  <si>
    <t>True</t>
  </si>
  <si>
    <t>Zpracovatel:</t>
  </si>
  <si>
    <t>46799419</t>
  </si>
  <si>
    <t>Martina Havířová, Vranovská 1348, 34901 Stříbro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</si>
  <si>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</si>
  <si>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</si>
  <si>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</si>
  <si>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</si>
  <si>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</si>
  <si>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</si>
  <si>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</si>
  <si>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</si>
  <si>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</si>
  <si>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</si>
  <si>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</si>
  <si>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</si>
  <si>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</si>
  <si>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</si>
  <si>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</si>
  <si>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</si>
  <si>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</si>
  <si>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</si>
  <si>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</si>
  <si>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</si>
  <si>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</si>
  <si>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</si>
  <si>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</si>
  <si>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</si>
  <si>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</si>
  <si>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</si>
  <si>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</si>
  <si>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</si>
  <si>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</si>
  <si>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</si>
  <si>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</si>
  <si>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</si>
  <si>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</si>
  <si>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</si>
  <si>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</si>
  <si>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</si>
  <si>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</si>
  <si>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</si>
  <si>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</si>
  <si>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</si>
  <si>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</si>
  <si>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</si>
  <si>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</si>
  <si>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</si>
  <si>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</si>
  <si>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</si>
  <si>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</si>
  <si>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</si>
  <si>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</si>
  <si>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</si>
  <si>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</si>
  <si>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</si>
  <si>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</si>
  <si>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</si>
  <si>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</si>
  <si>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61 - Úprava povrchů vnitřních</t>
  </si>
  <si>
    <t xml:space="preserve">    62 - Úprava povrchů vnější </t>
  </si>
  <si>
    <t xml:space="preserve">    63 - Podlahy a podlahové konstrukce</t>
  </si>
  <si>
    <t xml:space="preserve">    64 - Osazování výplní otvorů</t>
  </si>
  <si>
    <t xml:space="preserve">    8 - Trubní vedení přípojky ZTI</t>
  </si>
  <si>
    <t xml:space="preserve">    94 - Lešení a stavební výtahy</t>
  </si>
  <si>
    <t xml:space="preserve">    95 - Různé dokončovací konstrukce a práce pozemních staveb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</si>
  <si>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</si>
  <si>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</si>
  <si>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</si>
  <si>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</si>
  <si>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</si>
  <si>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</si>
  <si>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</si>
  <si>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</si>
  <si>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</si>
  <si>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</si>
  <si>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</si>
  <si>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</si>
  <si>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</si>
  <si>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</si>
  <si>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</si>
  <si>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</si>
  <si>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</si>
  <si>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</si>
  <si>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</si>
  <si>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</si>
  <si>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</si>
  <si>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</si>
  <si>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</si>
  <si>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</si>
  <si>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</si>
  <si>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</si>
  <si>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</si>
  <si>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</si>
  <si>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</si>
  <si>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</si>
  <si>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</si>
  <si>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</si>
  <si>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</si>
  <si>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</si>
  <si>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</si>
  <si>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</si>
  <si>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</si>
  <si>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</si>
  <si>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131151203</t>
  </si>
  <si>
    <t>Hloubení jam zapažených v hornině třídy těžitelnosti I skupiny 1 a 2 objem do 100 m3 strojně</t>
  </si>
  <si>
    <t>m3</t>
  </si>
  <si>
    <t>CS ÚRS 2023 01</t>
  </si>
  <si>
    <t>4</t>
  </si>
  <si>
    <t>1468658773</t>
  </si>
  <si>
    <t>PP</t>
  </si>
  <si>
    <t>Hloubení zapažených jam a zářezů strojně s urovnáním dna do předepsaného profilu a spádu v hornině třídy těžitelnosti I skupiny 1 a 2 přes 50 do 100 m3</t>
  </si>
  <si>
    <t>Online PSC</t>
  </si>
  <si>
    <t>https://podminky.urs.cz/item/CS_URS_2023_01/131151203</t>
  </si>
  <si>
    <t>VV</t>
  </si>
  <si>
    <t>(1,45*10,55*5,5)/2</t>
  </si>
  <si>
    <t>1,45*1,0*10,55</t>
  </si>
  <si>
    <t>132254101</t>
  </si>
  <si>
    <t>Hloubení rýh zapažených š do 800 mm v hornině třídy těžitelnosti I skupiny 3 objem do 20 m3 strojně</t>
  </si>
  <si>
    <t>-859445924</t>
  </si>
  <si>
    <t>Hloubení zapažených rýh šířky do 800 mm strojně s urovnáním dna do předepsaného profilu a spádu v hornině třídy těžitelnosti I skupiny 3 do 20 m3</t>
  </si>
  <si>
    <t>https://podminky.urs.cz/item/CS_URS_2023_01/132254101</t>
  </si>
  <si>
    <t>0,8*0,6*(5,2+5,75)*2</t>
  </si>
  <si>
    <t>0,8*0,6*(2,0+1,6)</t>
  </si>
  <si>
    <t>3</t>
  </si>
  <si>
    <t>151101201</t>
  </si>
  <si>
    <t>Zřízení příložného pažení stěn výkopu hl do 4 m</t>
  </si>
  <si>
    <t>m2</t>
  </si>
  <si>
    <t>-1098893879</t>
  </si>
  <si>
    <t>Zřízení pažení stěn výkopu bez rozepření nebo vzepření příložné, hloubky do 4 m</t>
  </si>
  <si>
    <t>https://podminky.urs.cz/item/CS_URS_2023_01/151101201</t>
  </si>
  <si>
    <t>1,4*(10,55+5,5*2)</t>
  </si>
  <si>
    <t>151101211</t>
  </si>
  <si>
    <t>Odstranění příložného pažení stěn hl do 4 m</t>
  </si>
  <si>
    <t>403081435</t>
  </si>
  <si>
    <t>Odstranění pažení stěn výkopu bez rozepření nebo vzepření s uložením pažin na vzdálenost do 3 m od okraje výkopu příložné, hloubky do 4 m</t>
  </si>
  <si>
    <t>https://podminky.urs.cz/item/CS_URS_2023_01/151101211</t>
  </si>
  <si>
    <t>5</t>
  </si>
  <si>
    <t>162251102</t>
  </si>
  <si>
    <t>Vodorovné přemístění přes 20 do 50 m výkopku/sypaniny z horniny třídy těžitelnosti I skupiny 1 až 3</t>
  </si>
  <si>
    <t>163200750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</si>
  <si>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</si>
  <si>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https://podminky.urs.cz/item/CS_URS_2023_01/162251102</t>
  </si>
  <si>
    <t>na pozemek investora</t>
  </si>
  <si>
    <t>57,366+12,24</t>
  </si>
  <si>
    <t>+ zpět na zásypy a obsypy</t>
  </si>
  <si>
    <t>30,0</t>
  </si>
  <si>
    <t>6</t>
  </si>
  <si>
    <t>167151101</t>
  </si>
  <si>
    <t>Nakládání výkopku z hornin třídy těžitelnosti I skupiny 1 až 3 do 100 m3</t>
  </si>
  <si>
    <t>550969649</t>
  </si>
  <si>
    <t>Nakládání, skládání a překládání neulehlého výkopku nebo sypaniny strojně nakládání, množství do 100 m3, z horniny třídy těžitelnosti I, skupiny 1 až 3</t>
  </si>
  <si>
    <t>https://podminky.urs.cz/item/CS_URS_2023_01/167151101</t>
  </si>
  <si>
    <t>na zásypy a obsypy</t>
  </si>
  <si>
    <t>7</t>
  </si>
  <si>
    <t>171151103</t>
  </si>
  <si>
    <t>Uložení sypaniny z hornin soudržných do násypů zhutněných strojně</t>
  </si>
  <si>
    <t>1907513205</t>
  </si>
  <si>
    <t>Uložení sypanin do násypů strojně s rozprostřením sypaniny ve vrstvách a s hrubým urovnáním zhutněných z hornin soudržných jakékoliv třídy těžitelnosti</t>
  </si>
  <si>
    <t>https://podminky.urs.cz/item/CS_URS_2023_01/171151103</t>
  </si>
  <si>
    <t>8</t>
  </si>
  <si>
    <t>171251201</t>
  </si>
  <si>
    <t>Uložení sypaniny na skládky nebo meziskládky</t>
  </si>
  <si>
    <t>-1056085373</t>
  </si>
  <si>
    <t>Uložení sypaniny na skládky nebo meziskládky bez hutnění s upravením uložené sypaniny do předepsaného tvaru</t>
  </si>
  <si>
    <t>https://podminky.urs.cz/item/CS_URS_2023_01/171251201</t>
  </si>
  <si>
    <t>9</t>
  </si>
  <si>
    <t>175111201</t>
  </si>
  <si>
    <t>Obsypání objektu nad přilehlým původním terénem sypaninou bez prohození, uloženou do 3 m ručně</t>
  </si>
  <si>
    <t>33605343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</si>
  <si>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</si>
  <si>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https://podminky.urs.cz/item/CS_URS_2023_01/175111201</t>
  </si>
  <si>
    <t>10</t>
  </si>
  <si>
    <t>181951112</t>
  </si>
  <si>
    <t>Úprava pláně v hornině třídy těžitelnosti I skupiny 1 až 3 se zhutněním strojně</t>
  </si>
  <si>
    <t>2067984383</t>
  </si>
  <si>
    <t>Úprava pláně vyrovnáním výškových rozdílů strojně v hornině třídy těžitelnosti I, skupiny 1 až 3 se zhutněním</t>
  </si>
  <si>
    <t>https://podminky.urs.cz/item/CS_URS_2023_01/181951112</t>
  </si>
  <si>
    <t>6,95*5,2</t>
  </si>
  <si>
    <t>Zakládání</t>
  </si>
  <si>
    <t>11</t>
  </si>
  <si>
    <t>271532212</t>
  </si>
  <si>
    <t>Podsyp pod základové konstrukce se zhutněním z hrubého kameniva frakce 16 až 32 mm</t>
  </si>
  <si>
    <t>655679578</t>
  </si>
  <si>
    <t>Podsyp pod základové konstrukce se zhutněním a urovnáním povrchu z kameniva hrubého, frakce 16 - 32 mm</t>
  </si>
  <si>
    <t>https://podminky.urs.cz/item/CS_URS_2023_01/271532212</t>
  </si>
  <si>
    <t>0,15*5,95*4,2</t>
  </si>
  <si>
    <t>12</t>
  </si>
  <si>
    <t>273321411</t>
  </si>
  <si>
    <t>Základové desky ze ŽB bez zvýšených nároků na prostředí tř. C 20/25</t>
  </si>
  <si>
    <t>-1272396682</t>
  </si>
  <si>
    <t>Základy z betonu železového (bez výztuže) desky z betonu bez zvláštních nároků na prostředí tř. C 20/25</t>
  </si>
  <si>
    <t>https://podminky.urs.cz/item/CS_URS_2023_01/273321411</t>
  </si>
  <si>
    <t>0,15*5,0*6,75</t>
  </si>
  <si>
    <t>13</t>
  </si>
  <si>
    <t>273351121</t>
  </si>
  <si>
    <t>Zřízení bednění základových desek</t>
  </si>
  <si>
    <t>-1111638037</t>
  </si>
  <si>
    <t>Bednění základů desek zřízení</t>
  </si>
  <si>
    <t>https://podminky.urs.cz/item/CS_URS_2023_01/273351121</t>
  </si>
  <si>
    <t>0,15*(5,0+6,75)*2</t>
  </si>
  <si>
    <t>14</t>
  </si>
  <si>
    <t>273351122</t>
  </si>
  <si>
    <t>Odstranění bednění základových desek</t>
  </si>
  <si>
    <t>996480252</t>
  </si>
  <si>
    <t>Bednění základů desek odstranění</t>
  </si>
  <si>
    <t>https://podminky.urs.cz/item/CS_URS_2023_01/273351122</t>
  </si>
  <si>
    <t>273362021</t>
  </si>
  <si>
    <t>Výztuž základových desek svařovanými sítěmi Kari</t>
  </si>
  <si>
    <t>t</t>
  </si>
  <si>
    <t>1652911570</t>
  </si>
  <si>
    <t>Výztuž základů desek ze svařovaných sítí z drátů typu KARI</t>
  </si>
  <si>
    <t>https://podminky.urs.cz/item/CS_URS_2023_01/273362021</t>
  </si>
  <si>
    <t>5,0*6,75*2,1/1000*1,25*1,1</t>
  </si>
  <si>
    <t>16</t>
  </si>
  <si>
    <t>274313511</t>
  </si>
  <si>
    <t>Základové pásy z betonu tř. C 12/15</t>
  </si>
  <si>
    <t>922706228</t>
  </si>
  <si>
    <t>Základy z betonu prostého pasy betonu kamenem neprokládaného tř. C 12/15</t>
  </si>
  <si>
    <t>https://podminky.urs.cz/item/CS_URS_2023_01/274313511</t>
  </si>
  <si>
    <t>0,55*0,6*(5,2+5,75)*2</t>
  </si>
  <si>
    <t>0,55*0,6*(2,0+1,6)</t>
  </si>
  <si>
    <t>17</t>
  </si>
  <si>
    <t>279113125</t>
  </si>
  <si>
    <t>Základová zeď tl přes 300 do 400 mm z tvárnic ztraceného bednění včetně výplně z betonu tř. C 12/15</t>
  </si>
  <si>
    <t>-1883297122</t>
  </si>
  <si>
    <t>Základové zdi z tvárnic ztraceného bednění včetně výplně z betonu bez zvláštních nároků na vliv prostředí třídy C 12/15, tloušťky zdiva přes 300 do 400 mm</t>
  </si>
  <si>
    <t>https://podminky.urs.cz/item/CS_URS_2023_01/279113125</t>
  </si>
  <si>
    <t>0,25*(5,0+5,95)*2</t>
  </si>
  <si>
    <t>0,25*(2,0+1,6)</t>
  </si>
  <si>
    <t>18</t>
  </si>
  <si>
    <t>279361821</t>
  </si>
  <si>
    <t>Výztuž základových zdí nosných betonářskou ocelí 10 505</t>
  </si>
  <si>
    <t>-269528129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</si>
  <si>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</si>
  <si>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https://podminky.urs.cz/item/CS_URS_2023_01/279361821</t>
  </si>
  <si>
    <t>6,375*0,4*50/1000</t>
  </si>
  <si>
    <t>19</t>
  </si>
  <si>
    <t>631319175</t>
  </si>
  <si>
    <t>Příplatek k mazanině tl přes 120 do 240 mm za stržení povrchu spodní vrstvy před vložením výztuže</t>
  </si>
  <si>
    <t>-1016531647</t>
  </si>
  <si>
    <t>Příplatek k cenám mazanin za stržení povrchu spodní vrstvy mazaniny latí před vložením výztuže nebo pletiva pro tl. obou vrstev mazaniny přes 120 do 240 mm</t>
  </si>
  <si>
    <t>https://podminky.urs.cz/item/CS_URS_2023_01/631319175</t>
  </si>
  <si>
    <t>20</t>
  </si>
  <si>
    <t>R2-01</t>
  </si>
  <si>
    <t>Příplatek za zazřízení prostupů,drážek ap. v základech vč.D+M chrániček v zákl.pasech</t>
  </si>
  <si>
    <t>kus</t>
  </si>
  <si>
    <t>vlastní</t>
  </si>
  <si>
    <t>1016939819</t>
  </si>
  <si>
    <t>Svislé a kompletní konstrukce</t>
  </si>
  <si>
    <t>311272131</t>
  </si>
  <si>
    <t>Zdivo z pórobetonových tvárnic hladkých přes P2 do P4 přes 450 do 600 kg/m3 na tenkovrstvou maltu tl 250 mm</t>
  </si>
  <si>
    <t>1613812848</t>
  </si>
  <si>
    <t>Zdivo z pórobetonových tvárnic na tenké maltové lože, tl. zdiva 250 mm pevnost tvárnic přes P2 do P4, objemová hmotnost přes 450 do 600 kg/m3 hladkých</t>
  </si>
  <si>
    <t>https://podminky.urs.cz/item/CS_URS_2023_01/311272131</t>
  </si>
  <si>
    <t>0,5*(6,25+5,0*2)</t>
  </si>
  <si>
    <t>0,25*6,25</t>
  </si>
  <si>
    <t>22</t>
  </si>
  <si>
    <t>311272331</t>
  </si>
  <si>
    <t>Zdivo z pórobetonových tvárnic hladkých přes P2 do P4 přes 450 do 600 kg/m3 na tenkovrstvou maltu tl 375 mm</t>
  </si>
  <si>
    <t>1557627618</t>
  </si>
  <si>
    <t>Zdivo z pórobetonových tvárnic na tenké maltové lože, tl. zdiva 375 mm pevnost tvárnic přes P2 do P4, objemová hmotnost přes 450 do 600 kg/m3 hladkých</t>
  </si>
  <si>
    <t>https://podminky.urs.cz/item/CS_URS_2023_01/311272331</t>
  </si>
  <si>
    <t>2,75*(6,75+4,25)*2</t>
  </si>
  <si>
    <t>-(1,0*0,75*4+1,0*2,1*2+1,125*2,1)</t>
  </si>
  <si>
    <t>23</t>
  </si>
  <si>
    <t>317142420</t>
  </si>
  <si>
    <t>Překlad nenosný pórobetonový š 100 mm v do 250 mm na tenkovrstvou maltu dl do 1000 mm</t>
  </si>
  <si>
    <t>1987503850</t>
  </si>
  <si>
    <t>Překlady nenosné z pórobetonu osazené do tenkého maltového lože, výšky do 250 mm, šířky překladu 100 mm, délky překladu do 1000 mm</t>
  </si>
  <si>
    <t>https://podminky.urs.cz/item/CS_URS_2023_01/317142420</t>
  </si>
  <si>
    <t>24</t>
  </si>
  <si>
    <t>317143462</t>
  </si>
  <si>
    <t>Překlad nosný z pórobetonu ve zdech tl 375 mm dl přes 1300 do 1500 mm</t>
  </si>
  <si>
    <t>321745171</t>
  </si>
  <si>
    <t>Překlady nosné z pórobetonu osazené do tenkého maltového lože, pro zdi tl. 375 mm, délky překladu přes 1300 do 1500 mm</t>
  </si>
  <si>
    <t>https://podminky.urs.cz/item/CS_URS_2023_01/317143462</t>
  </si>
  <si>
    <t>25</t>
  </si>
  <si>
    <t>317143463</t>
  </si>
  <si>
    <t>Překlad nosný z pórobetonu ve zdech tl 375 mm dl přes 1500 do 1800 mm</t>
  </si>
  <si>
    <t>1199892606</t>
  </si>
  <si>
    <t>Překlady nosné z pórobetonu osazené do tenkého maltového lože, pro zdi tl. 375 mm, délky překladu přes 1500 do 1800 mm</t>
  </si>
  <si>
    <t>https://podminky.urs.cz/item/CS_URS_2023_01/317143463</t>
  </si>
  <si>
    <t>26</t>
  </si>
  <si>
    <t>342272225</t>
  </si>
  <si>
    <t>Příčka z pórobetonových hladkých tvárnic na tenkovrstvou maltu tl 100 mm</t>
  </si>
  <si>
    <t>543558310</t>
  </si>
  <si>
    <t>Příčky z pórobetonových tvárnic hladkých na tenké maltové lože objemová hmotnost do 500 kg/m3, tloušťka příčky 100 mm</t>
  </si>
  <si>
    <t>https://podminky.urs.cz/item/CS_URS_2023_01/342272225</t>
  </si>
  <si>
    <t>3,0*(1,875+4,25*2+1,975+1,95)</t>
  </si>
  <si>
    <t>-0,7*2,0*3</t>
  </si>
  <si>
    <t>27</t>
  </si>
  <si>
    <t>342291121</t>
  </si>
  <si>
    <t>Ukotvení příček k cihelným konstrukcím plochými kotvami</t>
  </si>
  <si>
    <t>m</t>
  </si>
  <si>
    <t>-347196313</t>
  </si>
  <si>
    <t>Ukotvení příček plochými kotvami, do konstrukce cihelné</t>
  </si>
  <si>
    <t>https://podminky.urs.cz/item/CS_URS_2023_01/342291121</t>
  </si>
  <si>
    <t>3,0*6</t>
  </si>
  <si>
    <t>28</t>
  </si>
  <si>
    <t>342291131</t>
  </si>
  <si>
    <t>Ukotvení příček k betonovým konstrukcím plochými kotvami</t>
  </si>
  <si>
    <t>350020233</t>
  </si>
  <si>
    <t>Ukotvení příček plochými kotvami, do konstrukce betonové</t>
  </si>
  <si>
    <t>https://podminky.urs.cz/item/CS_URS_2023_01/342291131</t>
  </si>
  <si>
    <t>ke stropní konstrukci</t>
  </si>
  <si>
    <t>1,875+4,25*2+1,975+1,95</t>
  </si>
  <si>
    <t>29</t>
  </si>
  <si>
    <t>346272226</t>
  </si>
  <si>
    <t>Přizdívka z pórobetonových tvárnic tl 75 mm</t>
  </si>
  <si>
    <t>-1599327602</t>
  </si>
  <si>
    <t>Přizdívky z pórobetonových tvárnic objemová hmotnost do 500 kg/m3, na tenké maltové lože, tloušťka přizdívky 75 mm</t>
  </si>
  <si>
    <t>https://podminky.urs.cz/item/CS_URS_2023_01/346272226</t>
  </si>
  <si>
    <t>přizdívky pisoár a umyvadlo</t>
  </si>
  <si>
    <t>1,25*(2,1+1,125+2,2)</t>
  </si>
  <si>
    <t>30</t>
  </si>
  <si>
    <t>346272256</t>
  </si>
  <si>
    <t>Přizdívka z pórobetonových tvárnic tl 150 mm</t>
  </si>
  <si>
    <t>174068489</t>
  </si>
  <si>
    <t>Přizdívky z pórobetonových tvárnic objemová hmotnost do 500 kg/m3, na tenké maltové lože, tloušťka přizdívky 150 mm</t>
  </si>
  <si>
    <t>https://podminky.urs.cz/item/CS_URS_2023_01/346272256</t>
  </si>
  <si>
    <t>přizdívky wc</t>
  </si>
  <si>
    <t>1,25*(1,95+0,9*2)</t>
  </si>
  <si>
    <t>31</t>
  </si>
  <si>
    <t>348272113</t>
  </si>
  <si>
    <t>Plotová zeď tl 190 mm z betonových tvarovek hladkých přírodních na MC včetně spárování</t>
  </si>
  <si>
    <t>651565287</t>
  </si>
  <si>
    <t>Ploty z tvárnic betonových plotová zeď na maltu cementovou včetně spárování současně při zdění z tvarovek hladkých, dutých přírodních, tloušťka zdiva 190 mm</t>
  </si>
  <si>
    <t>https://podminky.urs.cz/item/CS_URS_2023_01/348272113</t>
  </si>
  <si>
    <t>opěrná zeď</t>
  </si>
  <si>
    <t>1,0*2,0</t>
  </si>
  <si>
    <t>0,8*1,6</t>
  </si>
  <si>
    <t>32</t>
  </si>
  <si>
    <t>348272293</t>
  </si>
  <si>
    <t>Příplatek k plotové zdi tl 195 mm z betonových tvarovek za vylití ztužujícího sloupku betonem C16/20</t>
  </si>
  <si>
    <t>-1768185504</t>
  </si>
  <si>
    <t>Ploty z tvárnic betonových plotová zeď Příplatek k cenám plotového zdiva za ztužení sloupku šířky 400 mm, osové vzdálenosti do 3200 mm vylitím betonu C 16/20, včetně výztuže 2x BSt 500 Ø 10 mm, tloušťka zdiva 195 mm</t>
  </si>
  <si>
    <t>https://podminky.urs.cz/item/CS_URS_2023_01/348272293</t>
  </si>
  <si>
    <t>33</t>
  </si>
  <si>
    <t>348272513</t>
  </si>
  <si>
    <t>Plotová stříška pro zeď tl 195 mm z tvarovek hladkých nebo štípaných přírodních</t>
  </si>
  <si>
    <t>-1124417988</t>
  </si>
  <si>
    <t>Ploty z tvárnic betonových plotová stříška lepená mrazuvzdorným lepidlem z tvarovek hladkých nebo štípaných, sedlového tvaru přírodních, tloušťka zdiva 195 mm</t>
  </si>
  <si>
    <t>https://podminky.urs.cz/item/CS_URS_2023_01/348272513</t>
  </si>
  <si>
    <t>2,0+1,6</t>
  </si>
  <si>
    <t>Vodorovné konstrukce</t>
  </si>
  <si>
    <t>34</t>
  </si>
  <si>
    <t>1015060830</t>
  </si>
  <si>
    <t>přizdívka věnce a stropu</t>
  </si>
  <si>
    <t>(0,25+0,165)*(6,75+4,85)*2</t>
  </si>
  <si>
    <t>35</t>
  </si>
  <si>
    <t>317998113</t>
  </si>
  <si>
    <t>Tepelná izolace mezi překlady v 24 cm z EPS tl 80 mm</t>
  </si>
  <si>
    <t>2000920886</t>
  </si>
  <si>
    <t>Izolace tepelná mezi překlady z pěnového polystyrenu výšky 24 cm, tloušťky 80 mm</t>
  </si>
  <si>
    <t>https://podminky.urs.cz/item/CS_URS_2023_01/317998113</t>
  </si>
  <si>
    <t>izolace mezi přizdívku a ž.b. věnec/strop</t>
  </si>
  <si>
    <t>36</t>
  </si>
  <si>
    <t>411121125</t>
  </si>
  <si>
    <t>Montáž prefabrikovaných ŽB stropů ze stropních panelů š 1200 mm dl přes 3800 do 7000 mm</t>
  </si>
  <si>
    <t>-2044826095</t>
  </si>
  <si>
    <t>Montáž prefabrikovaných železobetonových stropů se zalitím spár, včetně podpěrné konstrukce, na cementovou maltu ze stropních panelů šířky do 1200 mm a délky přes 3800 do 7000 mm</t>
  </si>
  <si>
    <t>https://podminky.urs.cz/item/CS_URS_2023_01/411121125</t>
  </si>
  <si>
    <t>37</t>
  </si>
  <si>
    <t>M</t>
  </si>
  <si>
    <t>59346839</t>
  </si>
  <si>
    <t>panel stropní předpjatý š 1190mm v 160mm, počet lan 7 + 2</t>
  </si>
  <si>
    <t>405591672</t>
  </si>
  <si>
    <t>5*4,55</t>
  </si>
  <si>
    <t>38</t>
  </si>
  <si>
    <t>417321414</t>
  </si>
  <si>
    <t>Ztužující pásy a věnce ze ŽB tř. C 20/25</t>
  </si>
  <si>
    <t>1050742918</t>
  </si>
  <si>
    <t>Ztužující pásy a věnce z betonu železového (bez výztuže) tř. C 20/25</t>
  </si>
  <si>
    <t>https://podminky.urs.cz/item/CS_URS_2023_01/417321414</t>
  </si>
  <si>
    <t>0,22*0,25*(6,6+4,1)*2</t>
  </si>
  <si>
    <t>39</t>
  </si>
  <si>
    <t>417351115</t>
  </si>
  <si>
    <t>Zřízení bednění ztužujících věnců</t>
  </si>
  <si>
    <t>53046159</t>
  </si>
  <si>
    <t>Bednění bočnic ztužujících pásů a věnců včetně vzpěr zřízení</t>
  </si>
  <si>
    <t>https://podminky.urs.cz/item/CS_URS_2023_01/417351115</t>
  </si>
  <si>
    <t>0,25*(6,0+4,25)*2</t>
  </si>
  <si>
    <t>40</t>
  </si>
  <si>
    <t>417351116</t>
  </si>
  <si>
    <t>Odstranění bednění ztužujících věnců</t>
  </si>
  <si>
    <t>-712796051</t>
  </si>
  <si>
    <t>Bednění bočnic ztužujících pásů a věnců včetně vzpěr odstranění</t>
  </si>
  <si>
    <t>https://podminky.urs.cz/item/CS_URS_2023_01/417351116</t>
  </si>
  <si>
    <t>41</t>
  </si>
  <si>
    <t>417361821</t>
  </si>
  <si>
    <t>Výztuž ztužujících pásů a věnců betonářskou ocelí 10 505</t>
  </si>
  <si>
    <t>1136360054</t>
  </si>
  <si>
    <t>Výztuž ztužujících pásů a věnců z betonářské oceli 10 505 (R) nebo BSt 500</t>
  </si>
  <si>
    <t>https://podminky.urs.cz/item/CS_URS_2023_01/417361821</t>
  </si>
  <si>
    <t>1,177*50/1000</t>
  </si>
  <si>
    <t>Komunikace</t>
  </si>
  <si>
    <t>42</t>
  </si>
  <si>
    <t>564730001</t>
  </si>
  <si>
    <t>Podklad z kameniva hrubého drceného vel. 8-16 mm plochy do 100 m2 tl 100 mm</t>
  </si>
  <si>
    <t>1838889496</t>
  </si>
  <si>
    <t>Podklad nebo kryt z kameniva hrubého drceného vel. 8-16 mm s rozprostřením a zhutněním plochy jednotlivě do 100 m2, po zhutnění tl. 100 mm</t>
  </si>
  <si>
    <t>https://podminky.urs.cz/item/CS_URS_2023_01/564730001</t>
  </si>
  <si>
    <t>43</t>
  </si>
  <si>
    <t>564750101</t>
  </si>
  <si>
    <t>Podklad z kameniva hrubého drceného vel. 16-32 mm plochy do 100 m2 tl 150 mm</t>
  </si>
  <si>
    <t>-356507125</t>
  </si>
  <si>
    <t>Podklad nebo kryt z kameniva hrubého drceného vel. 16-32 mm s rozprostřením a zhutněním plochy jednotlivě do 100 m2, po zhutnění tl. 150 mm</t>
  </si>
  <si>
    <t>https://podminky.urs.cz/item/CS_URS_2023_01/564750101</t>
  </si>
  <si>
    <t>2,5*6,75</t>
  </si>
  <si>
    <t>44</t>
  </si>
  <si>
    <t>596211130</t>
  </si>
  <si>
    <t>Kladení zámkové dlažby komunikací pro pěší ručně tl 60 mm skupiny C pl do 50 m2</t>
  </si>
  <si>
    <t>-851274756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</si>
  <si>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C, pro plochy do 50 m2</t>
  </si>
  <si>
    <t>https://podminky.urs.cz/item/CS_URS_2023_01/596211130</t>
  </si>
  <si>
    <t>45</t>
  </si>
  <si>
    <t>59245015</t>
  </si>
  <si>
    <t>dlažba zámková tvaru I 200x165x60mm přírodní</t>
  </si>
  <si>
    <t>1008282543</t>
  </si>
  <si>
    <t>16,875*1,02 'Přepočtené koeficientem množství</t>
  </si>
  <si>
    <t>46</t>
  </si>
  <si>
    <t>637111112</t>
  </si>
  <si>
    <t>Okapový chodník ze štěrkopísku tl 150 mm s udusáním</t>
  </si>
  <si>
    <t>-1725019010</t>
  </si>
  <si>
    <t>Okapový chodník z kameniva s udusáním a urovnáním povrchu ze štěrkopísku tl. 150 mm</t>
  </si>
  <si>
    <t>https://podminky.urs.cz/item/CS_URS_2023_01/637111112</t>
  </si>
  <si>
    <t>0,4*(4,7*2+7,55)</t>
  </si>
  <si>
    <t>47</t>
  </si>
  <si>
    <t>637121111</t>
  </si>
  <si>
    <t>Okapový chodník z kačírku tl 100 mm s udusáním</t>
  </si>
  <si>
    <t>-1444563456</t>
  </si>
  <si>
    <t>Okapový chodník z kameniva s udusáním a urovnáním povrchu z kačírku tl. 100 mm</t>
  </si>
  <si>
    <t>https://podminky.urs.cz/item/CS_URS_2023_01/637121111</t>
  </si>
  <si>
    <t>48</t>
  </si>
  <si>
    <t>637311131</t>
  </si>
  <si>
    <t>Okapový chodník z betonových záhonových obrubníků lože beton</t>
  </si>
  <si>
    <t>-1333443442</t>
  </si>
  <si>
    <t>Okapový chodník z obrubníků betonových zahradních, se zalitím spár cementovou maltou do lože z betonu prostého</t>
  </si>
  <si>
    <t>https://podminky.urs.cz/item/CS_URS_2023_01/637311131</t>
  </si>
  <si>
    <t>5,1*2+7,55</t>
  </si>
  <si>
    <t>obrubník k zámkové dlažbě</t>
  </si>
  <si>
    <t>2,5*2+6,5</t>
  </si>
  <si>
    <t>49</t>
  </si>
  <si>
    <t>916991121</t>
  </si>
  <si>
    <t>Lože pod obrubníky, krajníky nebo obruby z dlažebních kostek z betonu prostého</t>
  </si>
  <si>
    <t>-1664739980</t>
  </si>
  <si>
    <t>Lože pod obrubníky, krajníky nebo obruby z dlažebních kostek z betonu prostého</t>
  </si>
  <si>
    <t>https://podminky.urs.cz/item/CS_URS_2023_01/916991121</t>
  </si>
  <si>
    <t>29,25*0,1*0,1</t>
  </si>
  <si>
    <t>61</t>
  </si>
  <si>
    <t>Úprava povrchů vnitřních</t>
  </si>
  <si>
    <t>50</t>
  </si>
  <si>
    <t>611131321</t>
  </si>
  <si>
    <t>Penetrační disperzní nátěr vnitřních stropů nanášený strojně</t>
  </si>
  <si>
    <t>-307807061</t>
  </si>
  <si>
    <t>Podkladní a spojovací vrstva vnitřních omítaných ploch penetrace disperzní nanášená strojně stropů</t>
  </si>
  <si>
    <t>https://podminky.urs.cz/item/CS_URS_2023_01/611131321</t>
  </si>
  <si>
    <t>51</t>
  </si>
  <si>
    <t>611142002</t>
  </si>
  <si>
    <t>Potažení vnitřních stropů sklovláknitým pletivem</t>
  </si>
  <si>
    <t>2103754764</t>
  </si>
  <si>
    <t>Potažení vnitřních ploch pletivem v ploše nebo pruzích, na plném podkladu sklovláknitým provizorním přichycením stropů</t>
  </si>
  <si>
    <t>https://podminky.urs.cz/item/CS_URS_2023_01/611142002</t>
  </si>
  <si>
    <t>52</t>
  </si>
  <si>
    <t>611321141</t>
  </si>
  <si>
    <t>Vápenocementová omítka štuková dvouvrstvá vnitřních stropů rovných nanášená ručně</t>
  </si>
  <si>
    <t>951496603</t>
  </si>
  <si>
    <t>Omítka vápenocementová vnitřních ploch nanášená ručně dvouvrstvá, tloušťky jádrové omítky do 10 mm a tloušťky štuku do 3 mm štuková vodorovných konstrukcí stropů rovných</t>
  </si>
  <si>
    <t>https://podminky.urs.cz/item/CS_URS_2023_01/611321141</t>
  </si>
  <si>
    <t>4,12+3,65+2,22+5,96+2,19+5,89</t>
  </si>
  <si>
    <t>53</t>
  </si>
  <si>
    <t>611321191</t>
  </si>
  <si>
    <t>Příplatek k vápenocementové omítce vnitřních stropů za každých dalších 5 mm tloušťky ručně</t>
  </si>
  <si>
    <t>405585719</t>
  </si>
  <si>
    <t>Omítka vápenocementová vnitřních ploch nanášená ručně Příplatek k cenám za každých dalších i započatých 5 mm tloušťky omítky přes 10 mm stropů</t>
  </si>
  <si>
    <t>https://podminky.urs.cz/item/CS_URS_2023_01/611321191</t>
  </si>
  <si>
    <t>54</t>
  </si>
  <si>
    <t>612131321</t>
  </si>
  <si>
    <t>Penetrační disperzní nátěr vnitřních stěn nanášený strojně</t>
  </si>
  <si>
    <t>1153540417</t>
  </si>
  <si>
    <t>Podkladní a spojovací vrstva vnitřních omítaných ploch penetrace disperzní nanášená strojně stěn</t>
  </si>
  <si>
    <t>https://podminky.urs.cz/item/CS_URS_2023_01/612131321</t>
  </si>
  <si>
    <t>55</t>
  </si>
  <si>
    <t>612142001</t>
  </si>
  <si>
    <t>Potažení vnitřních stěn sklovláknitým pletivem vtlačeným do tenkovrstvé hmoty</t>
  </si>
  <si>
    <t>196364700</t>
  </si>
  <si>
    <t>Potažení vnitřních ploch pletivem v ploše nebo pruzích, na plném podkladu sklovláknitým vtlačením do tmelu stěn</t>
  </si>
  <si>
    <t>https://podminky.urs.cz/item/CS_URS_2023_01/612142001</t>
  </si>
  <si>
    <t>na rýhy, zazdívky, přechod materiálu apod.</t>
  </si>
  <si>
    <t>56</t>
  </si>
  <si>
    <t>612311131</t>
  </si>
  <si>
    <t>Potažení vnitřních stěn vápenným štukem tloušťky do 3 mm</t>
  </si>
  <si>
    <t>1475901120</t>
  </si>
  <si>
    <t>Potažení vnitřních ploch vápenným štukem tloušťky do 3 mm svislých konstrukcí stěn</t>
  </si>
  <si>
    <t>https://podminky.urs.cz/item/CS_URS_2023_01/612311131</t>
  </si>
  <si>
    <t>103,116</t>
  </si>
  <si>
    <t>-ker.obklad</t>
  </si>
  <si>
    <t>-(78,846+2,72)</t>
  </si>
  <si>
    <t>57</t>
  </si>
  <si>
    <t>612321121</t>
  </si>
  <si>
    <t>Vápenocementová omítka hladká jednovrstvá vnitřních stěn nanášená ručně</t>
  </si>
  <si>
    <t>862982668</t>
  </si>
  <si>
    <t>Omítka vápenocementová vnitřních ploch nanášená ručně jednovrstvá, tloušťky do 10 mm hladká svislých konstrukcí stěn</t>
  </si>
  <si>
    <t>https://podminky.urs.cz/item/CS_URS_2023_01/612321121</t>
  </si>
  <si>
    <t>wc inv.:</t>
  </si>
  <si>
    <t>2,85*(2,2+1,875)*2-(1,125*2,1+1,0*0,75)+0,2*(1,125+2,1*2+1,0+0,75*2)</t>
  </si>
  <si>
    <t>př.muži</t>
  </si>
  <si>
    <t>2,85*(1,125+1,975)*2-(1,0*2,1+0,7*2,0)+0,2*(1,0+2,1*2)</t>
  </si>
  <si>
    <t>wc M</t>
  </si>
  <si>
    <t>2,85*(1,975+3,025)*2-(0,7*2,0*2+1,0*0,75)+0,2*(1,0+0,75*2)</t>
  </si>
  <si>
    <t>př. Ž</t>
  </si>
  <si>
    <t>2,85*(1,95+1,125)*2-(1,0+2,1+0,7*2,0)+0,2*(1,0+2,1*2)</t>
  </si>
  <si>
    <t>wc Ž</t>
  </si>
  <si>
    <t>2,85*(1,95+3,025)*2-(1,0*0,75+0,7*2,0)+0,2*(1,0+0,75*2)</t>
  </si>
  <si>
    <t>58</t>
  </si>
  <si>
    <t>612321191</t>
  </si>
  <si>
    <t>Příplatek k vápenocementové omítce vnitřních stěn za každých dalších 5 mm tloušťky ručně</t>
  </si>
  <si>
    <t>-95648541</t>
  </si>
  <si>
    <t>Omítka vápenocementová vnitřních ploch nanášená ručně Příplatek k cenám za každých dalších i započatých 5 mm tloušťky omítky přes 10 mm stěn</t>
  </si>
  <si>
    <t>https://podminky.urs.cz/item/CS_URS_2023_01/612321191</t>
  </si>
  <si>
    <t>59</t>
  </si>
  <si>
    <t>619991011</t>
  </si>
  <si>
    <t>Obalení konstrukcí a prvků fólií přilepenou lepící páskou</t>
  </si>
  <si>
    <t>-466408996</t>
  </si>
  <si>
    <t>Zakrytí vnitřních ploch před znečištěním včetně pozdějšího odkrytí konstrukcí a prvků obalením fólií a přelepením páskou</t>
  </si>
  <si>
    <t>https://podminky.urs.cz/item/CS_URS_2023_01/619991011</t>
  </si>
  <si>
    <t>1,0*0,75*4</t>
  </si>
  <si>
    <t>1,125*2,1+1,0*2,1*2</t>
  </si>
  <si>
    <t>60</t>
  </si>
  <si>
    <t>619991021</t>
  </si>
  <si>
    <t>Oblepení rámů a keramických soklů lepící páskou</t>
  </si>
  <si>
    <t>639667290</t>
  </si>
  <si>
    <t>Zakrytí vnitřních ploch před znečištěním včetně pozdějšího odkrytí rámů oken a dveří, keramických soklů oblepením malířskou páskou</t>
  </si>
  <si>
    <t>https://podminky.urs.cz/item/CS_URS_2023_01/619991021</t>
  </si>
  <si>
    <t>okraj ker. obkladu</t>
  </si>
  <si>
    <t>48,10</t>
  </si>
  <si>
    <t>62</t>
  </si>
  <si>
    <t xml:space="preserve">Úprava povrchů vnější </t>
  </si>
  <si>
    <t>622121111</t>
  </si>
  <si>
    <t>Zatření spár cementovou maltou vnějších stěn z tvárnic nebo kamene</t>
  </si>
  <si>
    <t>-1437866451</t>
  </si>
  <si>
    <t>Zatření spár vnějších povrchů cementovou maltou, ploch z tvárnic nebo kamene stěn</t>
  </si>
  <si>
    <t>https://podminky.urs.cz/item/CS_URS_2023_01/622121111</t>
  </si>
  <si>
    <t>3,535*6,75-(1,125*2,1+1,0*2,1*2)+0,15*(1,125+2,1*2+1,0*2+2,1*4)</t>
  </si>
  <si>
    <t>1,7*6,75-(1,0*0,75)+0,15*(1,0+0,75*2)</t>
  </si>
  <si>
    <t>2,065*5,0*2+1,5*2-(1,0*0,75*3)+0,15*(1,0*3+0,75*6)</t>
  </si>
  <si>
    <t>622131321</t>
  </si>
  <si>
    <t>Penetrační nátěr vnějších stěn nanášený strojně</t>
  </si>
  <si>
    <t>200798071</t>
  </si>
  <si>
    <t>Podkladní a spojovací vrstva vnějších omítaných ploch penetrace nanášená strojně stěn</t>
  </si>
  <si>
    <t>https://podminky.urs.cz/item/CS_URS_2023_01/622131321</t>
  </si>
  <si>
    <t>63</t>
  </si>
  <si>
    <t>622142001</t>
  </si>
  <si>
    <t>Potažení vnějších stěn sklovláknitým pletivem vtlačeným do tenkovrstvé hmoty</t>
  </si>
  <si>
    <t>901158136</t>
  </si>
  <si>
    <t>Potažení vnějších ploch pletivem v ploše nebo pruzích, na plném podkladu sklovláknitým vtlačením do tmelu stěn</t>
  </si>
  <si>
    <t>https://podminky.urs.cz/item/CS_URS_2023_01/622142001</t>
  </si>
  <si>
    <t>64</t>
  </si>
  <si>
    <t>622321121</t>
  </si>
  <si>
    <t>Vápenocementová omítka hladká jednovrstvá vnějších stěn nanášená ručně</t>
  </si>
  <si>
    <t>-1468044883</t>
  </si>
  <si>
    <t>Omítka vápenocementová vnějších ploch nanášená ručně jednovrstvá, tloušťky do 15 mm hladká stěn</t>
  </si>
  <si>
    <t>https://podminky.urs.cz/item/CS_URS_2023_01/622321121</t>
  </si>
  <si>
    <t>65</t>
  </si>
  <si>
    <t>622541021</t>
  </si>
  <si>
    <t>Tenkovrstvá silikonsilikátová zrnitá omítka tl. 2,0 mm včetně penetrace vnějších stěn</t>
  </si>
  <si>
    <t>CS ÚRS 2021 01</t>
  </si>
  <si>
    <t>1152929435</t>
  </si>
  <si>
    <t>Omítka tenkovrstvá silikonsilikátová vnějších ploch hydrofobní, se samočistícím účinkem probarvená, včetně penetrace podkladu zrnitá, tloušťky 2,0 mm stěn</t>
  </si>
  <si>
    <t>https://podminky.urs.cz/item/CS_URS_2021_01/622541021</t>
  </si>
  <si>
    <t>53,283</t>
  </si>
  <si>
    <t>-sokl</t>
  </si>
  <si>
    <t>-10,05</t>
  </si>
  <si>
    <t>66</t>
  </si>
  <si>
    <t>622511122</t>
  </si>
  <si>
    <t>Tenkovrstvá akrylátová mozaiková hrubozrnná omítka vnějších stěn</t>
  </si>
  <si>
    <t>-2006310703</t>
  </si>
  <si>
    <t>Omítka tenkovrstvá akrylátová vnějších ploch probarvená bez penetrace mozaiková hrubozrnná stěn</t>
  </si>
  <si>
    <t>https://podminky.urs.cz/item/CS_URS_2023_01/622511122</t>
  </si>
  <si>
    <t>sokl</t>
  </si>
  <si>
    <t>0,3*(5,0+6,75)*2+1,5*2</t>
  </si>
  <si>
    <t>67</t>
  </si>
  <si>
    <t>622143003</t>
  </si>
  <si>
    <t>Montáž omítkových plastových nebo pozinkovaných rohových profilů s tkaninou</t>
  </si>
  <si>
    <t>-391721283</t>
  </si>
  <si>
    <t>Montáž omítkových profilů plastových, pozinkovaných nebo dřevěných upevněných vtlačením do podkladní vrstvy nebo přibitím rohových s tkaninou</t>
  </si>
  <si>
    <t>https://podminky.urs.cz/item/CS_URS_2023_01/622143003</t>
  </si>
  <si>
    <t>(1,0+0,75*2)*4</t>
  </si>
  <si>
    <t>1,125+2,1*2+(1,0+2,1*2)*2</t>
  </si>
  <si>
    <t>68</t>
  </si>
  <si>
    <t>59051480</t>
  </si>
  <si>
    <t>profil rohový Al 15x15mm s výztužnou tkaninou š 100mm pro ETICS</t>
  </si>
  <si>
    <t>-1209409233</t>
  </si>
  <si>
    <t>25,725*1,05 'Přepočtené koeficientem množství</t>
  </si>
  <si>
    <t>69</t>
  </si>
  <si>
    <t>622143004</t>
  </si>
  <si>
    <t>Montáž omítkových samolepících začišťovacích profilů pro spojení s okenním rámem</t>
  </si>
  <si>
    <t>1073806743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</si>
  <si>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</si>
  <si>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https://podminky.urs.cz/item/CS_URS_2023_01/622143004</t>
  </si>
  <si>
    <t>70</t>
  </si>
  <si>
    <t>59051476</t>
  </si>
  <si>
    <t>profil začišťovací PVC 9mm s výztužnou tkaninou pro ostění ETICS</t>
  </si>
  <si>
    <t>1120040199</t>
  </si>
  <si>
    <t>71</t>
  </si>
  <si>
    <t>622212001</t>
  </si>
  <si>
    <t>Montáž kontaktního zateplení vnějšího ostění, nadpraží nebo parapetu hl. špalety do 200 mm lepením desek z polystyrenu tl do 40 mm</t>
  </si>
  <si>
    <t>331966398</t>
  </si>
  <si>
    <t>Montáž kontaktního zateplení vnějšího ostění, nadpraží nebo parapetu lepením z polystyrenových desek hloubky špalet do 200 mm, tloušťky desek do 40 mm</t>
  </si>
  <si>
    <t>https://podminky.urs.cz/item/CS_URS_2023_01/622212001</t>
  </si>
  <si>
    <t>špalety</t>
  </si>
  <si>
    <t>parapet</t>
  </si>
  <si>
    <t>4*1,0</t>
  </si>
  <si>
    <t>72</t>
  </si>
  <si>
    <t>28376416</t>
  </si>
  <si>
    <t>deska XPS hrana polodrážková a hladký povrch 300kPA tl 40mm</t>
  </si>
  <si>
    <t>1006170246</t>
  </si>
  <si>
    <t>4,0*0,15</t>
  </si>
  <si>
    <t>0,6*1,1 'Přepočtené koeficientem množství</t>
  </si>
  <si>
    <t>73</t>
  </si>
  <si>
    <t>28375931</t>
  </si>
  <si>
    <t>deska EPS 70 fasádní λ=0,039 tl 30mm</t>
  </si>
  <si>
    <t>-443449263</t>
  </si>
  <si>
    <t>25,725*0,15</t>
  </si>
  <si>
    <t>3,859*1,1 'Přepočtené koeficientem množství</t>
  </si>
  <si>
    <t>74</t>
  </si>
  <si>
    <t>622252002</t>
  </si>
  <si>
    <t>Montáž profilů kontaktního zateplení lepených</t>
  </si>
  <si>
    <t>-1869615827</t>
  </si>
  <si>
    <t>Montáž profilů kontaktního zateplení ostatních stěnových, dilatačních apod. lepených do tmelu</t>
  </si>
  <si>
    <t>https://podminky.urs.cz/item/CS_URS_2023_01/622252002</t>
  </si>
  <si>
    <t>parapety</t>
  </si>
  <si>
    <t>1,0*4</t>
  </si>
  <si>
    <t>75</t>
  </si>
  <si>
    <t>59051512</t>
  </si>
  <si>
    <t>profil začišťovací s okapnicí PVC s výztužnou tkaninou pro parapet ETICS</t>
  </si>
  <si>
    <t>441346305</t>
  </si>
  <si>
    <t>4*1,05 'Přepočtené koeficientem množství</t>
  </si>
  <si>
    <t>76</t>
  </si>
  <si>
    <t>629991011</t>
  </si>
  <si>
    <t>Zakrytí výplní otvorů a svislých ploch fólií přilepenou lepící páskou</t>
  </si>
  <si>
    <t>-1584466285</t>
  </si>
  <si>
    <t>Zakrytí vnějších ploch před znečištěním včetně pozdějšího odkrytí výplní otvorů a svislých ploch fólií přilepenou lepící páskou</t>
  </si>
  <si>
    <t>https://podminky.urs.cz/item/CS_URS_2023_01/629991011</t>
  </si>
  <si>
    <t>1,0*0,75*4+1,125*2,1+1,0*2,1*2</t>
  </si>
  <si>
    <t>Podlahy a podlahové konstrukce</t>
  </si>
  <si>
    <t>77</t>
  </si>
  <si>
    <t>631311114</t>
  </si>
  <si>
    <t>Mazanina tl přes 50 do 80 mm z betonu prostého bez zvýšených nároků na prostředí tř. C 16/20</t>
  </si>
  <si>
    <t>2095014310</t>
  </si>
  <si>
    <t>Mazanina z betonu prostého bez zvýšených nároků na prostředí tl. přes 50 do 80 mm tř. C 16/20</t>
  </si>
  <si>
    <t>https://podminky.urs.cz/item/CS_URS_2023_01/631311114</t>
  </si>
  <si>
    <t>0,05*(4,12+3,65+2,22+5,96+2,19+5,89)</t>
  </si>
  <si>
    <t>78</t>
  </si>
  <si>
    <t>631319171</t>
  </si>
  <si>
    <t>Příplatek k mazanině tl přes 50 do 80 mm za stržení povrchu spodní vrstvy před vložením výztuže</t>
  </si>
  <si>
    <t>-2088546122</t>
  </si>
  <si>
    <t>Příplatek k cenám mazanin za stržení povrchu spodní vrstvy mazaniny latí před vložením výztuže nebo pletiva pro tl. obou vrstev mazaniny přes 50 do 80 mm</t>
  </si>
  <si>
    <t>https://podminky.urs.cz/item/CS_URS_2023_01/631319171</t>
  </si>
  <si>
    <t>79</t>
  </si>
  <si>
    <t>631362021</t>
  </si>
  <si>
    <t>Výztuž mazanin svařovanými sítěmi Kari</t>
  </si>
  <si>
    <t>1131627431</t>
  </si>
  <si>
    <t>Výztuž mazanin ze svařovaných sítí z drátů typu KARI</t>
  </si>
  <si>
    <t>https://podminky.urs.cz/item/CS_URS_2023_01/631362021</t>
  </si>
  <si>
    <t>sítˇ 5/150/150</t>
  </si>
  <si>
    <t>24,03*2,1/1000*1,25*1,1</t>
  </si>
  <si>
    <t>80</t>
  </si>
  <si>
    <t>631319195</t>
  </si>
  <si>
    <t>Příplatek k mazanině tl přes 50 do 80 mm za plochu do 5 m2</t>
  </si>
  <si>
    <t>933305310</t>
  </si>
  <si>
    <t>Příplatek k cenám mazanin za malou plochu do 5 m2 jednotlivě mazanina tl. přes 50 do 80 mm</t>
  </si>
  <si>
    <t>https://podminky.urs.cz/item/CS_URS_2023_01/631319195</t>
  </si>
  <si>
    <t>0,05*(4,12+3,65+2,22+2,19)</t>
  </si>
  <si>
    <t>81</t>
  </si>
  <si>
    <t>632451032</t>
  </si>
  <si>
    <t>Vyrovnávací potěr tl přes 20 do 30 mm z MC 15 provedený v ploše</t>
  </si>
  <si>
    <t>1912231891</t>
  </si>
  <si>
    <t>Potěr cementový vyrovnávací z malty (MC-15) v ploše o průměrné (střední) tl. přes 20 do 30 mm</t>
  </si>
  <si>
    <t>https://podminky.urs.cz/item/CS_URS_2023_01/632451032</t>
  </si>
  <si>
    <t>ochrana hydroizolace</t>
  </si>
  <si>
    <t>82</t>
  </si>
  <si>
    <t>632481213</t>
  </si>
  <si>
    <t>Separační vrstva z PE fólie</t>
  </si>
  <si>
    <t>2038136296</t>
  </si>
  <si>
    <t>Separační vrstva k oddělení podlahových vrstev z polyetylénové fólie</t>
  </si>
  <si>
    <t>https://podminky.urs.cz/item/CS_URS_2023_01/632481213</t>
  </si>
  <si>
    <t>pod beton.mazaninu</t>
  </si>
  <si>
    <t>24,03</t>
  </si>
  <si>
    <t>Osazování výplní otvorů</t>
  </si>
  <si>
    <t>83</t>
  </si>
  <si>
    <t>642942111</t>
  </si>
  <si>
    <t>Osazování zárubní nebo rámů dveřních kovových do 2,5 m2 na MC</t>
  </si>
  <si>
    <t>-421372838</t>
  </si>
  <si>
    <t>Osazování zárubní nebo rámů kovových dveřních lisovaných nebo z úhelníků bez dveřních křídel na cementovou maltu, plochy otvoru do 2,5 m2</t>
  </si>
  <si>
    <t>https://podminky.urs.cz/item/CS_URS_2023_01/642942111</t>
  </si>
  <si>
    <t>84</t>
  </si>
  <si>
    <t>55331486</t>
  </si>
  <si>
    <t>zárubeň jednokřídlá ocelová pro zdění tl stěny 110-150mm rozměru 700/1970, 2100mm</t>
  </si>
  <si>
    <t>-323045862</t>
  </si>
  <si>
    <t>Trubní vedení přípojky ZTI</t>
  </si>
  <si>
    <t>85</t>
  </si>
  <si>
    <t>132251254</t>
  </si>
  <si>
    <t>Hloubení rýh nezapažených š do 2000 mm v hornině třídy těžitelnosti I skupiny 3 objem do 500 m3 strojně</t>
  </si>
  <si>
    <t>-1213637791</t>
  </si>
  <si>
    <t>Hloubení nezapažených rýh šířky přes 800 do 2 000 mm strojně s urovnáním dna do předepsaného profilu a spádu v hornině třídy těžitelnosti I skupiny 3 přes 100 do 500 m3</t>
  </si>
  <si>
    <t>https://podminky.urs.cz/item/CS_URS_2023_01/132251254</t>
  </si>
  <si>
    <t>pro vodovodní a kanalizační přípojku</t>
  </si>
  <si>
    <t>1,0*1,6*(75,5-21,0)</t>
  </si>
  <si>
    <t>pro dešťovou kanalizaci</t>
  </si>
  <si>
    <t>(0,7+1,8)/2*1,0*9,0</t>
  </si>
  <si>
    <t>pro trativod a vsakovací rýhu</t>
  </si>
  <si>
    <t>1,0*1,0*(6,75+5,0)*2+1,0*1,0*10,0</t>
  </si>
  <si>
    <t>86</t>
  </si>
  <si>
    <t>141721214</t>
  </si>
  <si>
    <t>Řízený zemní protlak délky do 50 m hl do 6 m se zatažením potrubí průměru vrtu přes 140 do 180 mm v hornině třídy těžitelnosti I a II skupiny 1 až 4</t>
  </si>
  <si>
    <t>932758244</t>
  </si>
  <si>
    <t>Řízený zemní protlak délky protlaku do 50 m v hornině třídy těžitelnosti I a II, skupiny 1 až 4 včetně zatažení trub v hloubce do 6 m průměru vrtu přes 140 do 180 mm</t>
  </si>
  <si>
    <t>https://podminky.urs.cz/item/CS_URS_2023_01/141721214</t>
  </si>
  <si>
    <t>87</t>
  </si>
  <si>
    <t>460633112</t>
  </si>
  <si>
    <t>Startovací jáma pro protlak výkop včetně zásypu strojně v hornině tř. těžitelnosti I skupiny 3</t>
  </si>
  <si>
    <t>-1395622761</t>
  </si>
  <si>
    <t>Zemní protlaky zemní práce nutné k provedení protlaku výkop včetně zásypu strojně startovací jáma v hornině třídy těžitelnosti I skupiny 3</t>
  </si>
  <si>
    <t>https://podminky.urs.cz/item/CS_URS_2023_01/460633112</t>
  </si>
  <si>
    <t>88</t>
  </si>
  <si>
    <t>460633212</t>
  </si>
  <si>
    <t>Koncová jáma pro protlak výkop včetně zásypu strojně v hornině tř. těžitelnosti I skupiny 3</t>
  </si>
  <si>
    <t>305310356</t>
  </si>
  <si>
    <t>Zemní protlaky zemní práce nutné k provedení protlaku výkop včetně zásypu strojně koncová jáma v hornině třídy těžitelnosti I skupiny 3</t>
  </si>
  <si>
    <t>https://podminky.urs.cz/item/CS_URS_2023_01/460633212</t>
  </si>
  <si>
    <t>89</t>
  </si>
  <si>
    <t>162251101</t>
  </si>
  <si>
    <t>Vodorovné přemístění do 20 m výkopku/sypaniny z horniny třídy těžitelnosti I skupiny 1 až 3</t>
  </si>
  <si>
    <t>2050511327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</si>
  <si>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</si>
  <si>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https://podminky.urs.cz/item/CS_URS_2023_01/162251101</t>
  </si>
  <si>
    <t>tam a zpět, pro opětovné zásypy</t>
  </si>
  <si>
    <t>79,4*2</t>
  </si>
  <si>
    <t>90</t>
  </si>
  <si>
    <t>162751117</t>
  </si>
  <si>
    <t>Vodorovné přemístění přes 9 000 do 10000 m výkopku/sypaniny z horniny třídy těžitelnosti I skupiny 1 až 3</t>
  </si>
  <si>
    <t>-2040960568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</si>
  <si>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</si>
  <si>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</si>
  <si>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odvoz přebytečné zeminy</t>
  </si>
  <si>
    <t>131,95-79,40</t>
  </si>
  <si>
    <t>91</t>
  </si>
  <si>
    <t>-2135463110</t>
  </si>
  <si>
    <t>92</t>
  </si>
  <si>
    <t>451572111</t>
  </si>
  <si>
    <t>Lože pod potrubí otevřený výkop z kameniva drobného těženého</t>
  </si>
  <si>
    <t>1173969904</t>
  </si>
  <si>
    <t>Lože pod potrubí, stoky a drobné objekty v otevřeném výkopu z kameniva drobného těženého 0 až 4 mm</t>
  </si>
  <si>
    <t>https://podminky.urs.cz/item/CS_URS_2023_01/451572111</t>
  </si>
  <si>
    <t>1,0*0,15*(75,5-21,0)</t>
  </si>
  <si>
    <t>0,15*1,0*9,0</t>
  </si>
  <si>
    <t>93</t>
  </si>
  <si>
    <t>175151101</t>
  </si>
  <si>
    <t>Obsypání potrubí strojně sypaninou bez prohození, uloženou do 3 m</t>
  </si>
  <si>
    <t>-890935232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</si>
  <si>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</si>
  <si>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https://podminky.urs.cz/item/CS_URS_2023_01/175151101</t>
  </si>
  <si>
    <t>94</t>
  </si>
  <si>
    <t>58333625</t>
  </si>
  <si>
    <t>kamenivo těžené hrubé frakce 4/8</t>
  </si>
  <si>
    <t>1375079470</t>
  </si>
  <si>
    <t>9,525*2 'Přepočtené koeficientem množství</t>
  </si>
  <si>
    <t>95</t>
  </si>
  <si>
    <t>174151101</t>
  </si>
  <si>
    <t>Zásyp jam, šachet rýh nebo kolem objektů sypaninou se zhutněním</t>
  </si>
  <si>
    <t>-1768958765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</si>
  <si>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</si>
  <si>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</si>
  <si>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(87,2+11,25)-9,525*2</t>
  </si>
  <si>
    <t>96</t>
  </si>
  <si>
    <t>871181141</t>
  </si>
  <si>
    <t>Montáž potrubí z PE100 SDR 11 otevřený výkop svařovaných na tupo D 50 x 4,6 mm</t>
  </si>
  <si>
    <t>589478074</t>
  </si>
  <si>
    <t>Montáž vodovodního potrubí z plastů v otevřeném výkopu z polyetylenu PE 100 svařovaných na tupo SDR 11/PN16 D 50 x 4,6 mm</t>
  </si>
  <si>
    <t>https://podminky.urs.cz/item/CS_URS_2023_01/871181141</t>
  </si>
  <si>
    <t>97</t>
  </si>
  <si>
    <t>28613172</t>
  </si>
  <si>
    <t>trubka vodovodní PE100 SDR11 se signalizační vrstvou 50x4,6mm</t>
  </si>
  <si>
    <t>1173458306</t>
  </si>
  <si>
    <t>74,5*1,015 'Přepočtené koeficientem množství</t>
  </si>
  <si>
    <t>98</t>
  </si>
  <si>
    <t>871184201</t>
  </si>
  <si>
    <t>Montáž kanalizačního potrubí z PE SDR11 otevřený výkop sklon do 20 % svařovaných na tupo D 40x3,7 mm</t>
  </si>
  <si>
    <t>-150469326</t>
  </si>
  <si>
    <t>Montáž kanalizačního potrubí z plastů z polyetylenu PE 100 svařovaných na tupo v otevřeném výkopu ve sklonu do 20 % SDR 11/PN16 D 40 x 3,7 mm</t>
  </si>
  <si>
    <t>https://podminky.urs.cz/item/CS_URS_2023_01/871184201</t>
  </si>
  <si>
    <t>99</t>
  </si>
  <si>
    <t>28613682</t>
  </si>
  <si>
    <t>potrubí dvouvrstvé PE100 RC se signalizační vrstvou SDR11 40x3,7mm dl 12m</t>
  </si>
  <si>
    <t>-195635229</t>
  </si>
  <si>
    <t>100</t>
  </si>
  <si>
    <t>721173315</t>
  </si>
  <si>
    <t>Potrubí kanalizační z PVC SN 4 dešťové DN 110</t>
  </si>
  <si>
    <t>1220756084</t>
  </si>
  <si>
    <t>Potrubí z trub PVC SN4 dešťové DN 110</t>
  </si>
  <si>
    <t>https://podminky.urs.cz/item/CS_URS_2023_01/721173315</t>
  </si>
  <si>
    <t>101</t>
  </si>
  <si>
    <t>721242105</t>
  </si>
  <si>
    <t>Lapač střešních splavenin z PP se zápachovou klapkou a lapacím košem DN 110</t>
  </si>
  <si>
    <t>-1939350888</t>
  </si>
  <si>
    <t>Lapače střešních splavenin polypropylenové (PP) se svislým odtokem DN 110</t>
  </si>
  <si>
    <t>https://podminky.urs.cz/item/CS_URS_2023_01/721242105</t>
  </si>
  <si>
    <t>102</t>
  </si>
  <si>
    <t>212750101</t>
  </si>
  <si>
    <t>Trativod z drenážních trubek PVC-U SN 4 perforace 360° včetně lože otevřený výkop DN 100 pro budovy plocha pro vtékání vody min. 80 cm2/m</t>
  </si>
  <si>
    <t>-1572704020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</si>
  <si>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</si>
  <si>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https://podminky.urs.cz/item/CS_URS_2023_01/212750101</t>
  </si>
  <si>
    <t>okolo objektu</t>
  </si>
  <si>
    <t>(6,75+5,0)*2</t>
  </si>
  <si>
    <t>+ v zasakovací rýze</t>
  </si>
  <si>
    <t>10,0</t>
  </si>
  <si>
    <t>103</t>
  </si>
  <si>
    <t>213141113</t>
  </si>
  <si>
    <t>Zřízení vrstvy z geotextilie v rovině nebo ve sklonu do 1:5 š přes 6 do 8,5 m</t>
  </si>
  <si>
    <t>1277680422</t>
  </si>
  <si>
    <t>Zřízení vrstvy z geotextilie filtrační, separační, odvodňovací, ochranné, výztužné nebo protierozní v rovině nebo ve sklonu do 1:5, šířky přes 6 do 8,5 m</t>
  </si>
  <si>
    <t>https://podminky.urs.cz/item/CS_URS_2023_01/213141113</t>
  </si>
  <si>
    <t>obalení trativodu</t>
  </si>
  <si>
    <t>(33,5+0,35)*2</t>
  </si>
  <si>
    <t>104</t>
  </si>
  <si>
    <t>69311081</t>
  </si>
  <si>
    <t>geotextilie netkaná separační, ochranná, filtrační, drenážní PES 300g/m2</t>
  </si>
  <si>
    <t>1697990726</t>
  </si>
  <si>
    <t>67,7*1,1845 'Přepočtené koeficientem množství</t>
  </si>
  <si>
    <t>105</t>
  </si>
  <si>
    <t>892233122</t>
  </si>
  <si>
    <t>Proplach a dezinfekce vodovodního potrubí DN od 40 do 70</t>
  </si>
  <si>
    <t>-270288464</t>
  </si>
  <si>
    <t>https://podminky.urs.cz/item/CS_URS_2023_01/892233122</t>
  </si>
  <si>
    <t>106</t>
  </si>
  <si>
    <t>892241111</t>
  </si>
  <si>
    <t>Tlaková zkouška vodou potrubí DN do 80</t>
  </si>
  <si>
    <t>1337121594</t>
  </si>
  <si>
    <t>Tlakové zkoušky vodou na potrubí DN do 80</t>
  </si>
  <si>
    <t>https://podminky.urs.cz/item/CS_URS_2023_01/892241111</t>
  </si>
  <si>
    <t>74,5+75,50</t>
  </si>
  <si>
    <t>107</t>
  </si>
  <si>
    <t>892271111</t>
  </si>
  <si>
    <t>Tlaková zkouška vodou potrubí DN 100 nebo 125</t>
  </si>
  <si>
    <t>-602766005</t>
  </si>
  <si>
    <t>Tlakové zkoušky vodou na potrubí DN 100 nebo 125</t>
  </si>
  <si>
    <t>https://podminky.urs.cz/item/CS_URS_2023_01/892271111</t>
  </si>
  <si>
    <t>108</t>
  </si>
  <si>
    <t>892372111</t>
  </si>
  <si>
    <t>Zabezpečení konců potrubí DN do 300 při tlakových zkouškách vodou</t>
  </si>
  <si>
    <t>-1670322337</t>
  </si>
  <si>
    <t>Tlakové zkoušky vodou zabezpečení konců potrubí při tlakových zkouškách DN do 300</t>
  </si>
  <si>
    <t>https://podminky.urs.cz/item/CS_URS_2023_01/892372111</t>
  </si>
  <si>
    <t>109</t>
  </si>
  <si>
    <t>R8-001</t>
  </si>
  <si>
    <t>soubor</t>
  </si>
  <si>
    <t>1033268768</t>
  </si>
  <si>
    <t>D+M domovní čerpací šachta AQ-TK-SB TSC-930-800,hl. 2,015 m, vč.poklopu a výstroje a zemních prací</t>
  </si>
  <si>
    <t>Lešení a stavební výtahy</t>
  </si>
  <si>
    <t>110</t>
  </si>
  <si>
    <t>949101111</t>
  </si>
  <si>
    <t>Lešení pomocné pro objekty pozemních staveb s lešeňovou podlahou v do 1,9 m zatížení do 150 kg/m2</t>
  </si>
  <si>
    <t>1368792976</t>
  </si>
  <si>
    <t>Lešení pomocné pracovní pro objekty pozemních staveb pro zatížení do 150 kg/m2, o výšce lešeňové podlahy do 1,9 m</t>
  </si>
  <si>
    <t>https://podminky.urs.cz/item/CS_URS_2023_01/949101111</t>
  </si>
  <si>
    <t>vnitřní</t>
  </si>
  <si>
    <t>111</t>
  </si>
  <si>
    <t>949101112</t>
  </si>
  <si>
    <t>Lešení pomocné pro objekty pozemních staveb s lešeňovou podlahou v přes 1,9 do 3,5 m zatížení do 150 kg/m2</t>
  </si>
  <si>
    <t>29283657</t>
  </si>
  <si>
    <t>Lešení pomocné pracovní pro objekty pozemních staveb pro zatížení do 150 kg/m2, o výšce lešeňové podlahy přes 1,9 do 3,5 m</t>
  </si>
  <si>
    <t>https://podminky.urs.cz/item/CS_URS_2023_01/949101112</t>
  </si>
  <si>
    <t>vnější</t>
  </si>
  <si>
    <t>1,5*(9,75+5,0)*2</t>
  </si>
  <si>
    <t>Různé dokončovací konstrukce a práce pozemních staveb</t>
  </si>
  <si>
    <t>112</t>
  </si>
  <si>
    <t>95-001</t>
  </si>
  <si>
    <t>Purenitový profil - PIR hranol 80/40 mm</t>
  </si>
  <si>
    <t>-377016489</t>
  </si>
  <si>
    <t xml:space="preserve">Purenitový profil - PIR hranol 80/40 mm </t>
  </si>
  <si>
    <t>pod okenní a dveřní rám</t>
  </si>
  <si>
    <t>4*1,0+1,125+1,0*2</t>
  </si>
  <si>
    <t>113</t>
  </si>
  <si>
    <t>952901111</t>
  </si>
  <si>
    <t>Vyčištění budov bytové a občanské výstavby při výšce podlaží do 4 m</t>
  </si>
  <si>
    <t>-897104890</t>
  </si>
  <si>
    <t>Vyčištění budov nebo objektů před předáním do užívání budov bytové nebo občanské výstavby, světlé výšky podlaží do 4 m</t>
  </si>
  <si>
    <t>https://podminky.urs.cz/item/CS_URS_2023_01/952901111</t>
  </si>
  <si>
    <t>6,75*5,0</t>
  </si>
  <si>
    <t>114</t>
  </si>
  <si>
    <t>953943211</t>
  </si>
  <si>
    <t>Osazování hasicího přístroje</t>
  </si>
  <si>
    <t>-1560343835</t>
  </si>
  <si>
    <t>Osazování drobných kovových předmětů kotvených do stěny hasicího přístroje</t>
  </si>
  <si>
    <t>https://podminky.urs.cz/item/CS_URS_2023_01/953943211</t>
  </si>
  <si>
    <t>115</t>
  </si>
  <si>
    <t>44932114</t>
  </si>
  <si>
    <t>přístroj hasicí ruční práškový PG 6 LE</t>
  </si>
  <si>
    <t>-835654274</t>
  </si>
  <si>
    <t>998</t>
  </si>
  <si>
    <t>Přesun hmot</t>
  </si>
  <si>
    <t>116</t>
  </si>
  <si>
    <t>998011001</t>
  </si>
  <si>
    <t>Přesun hmot pro budovy zděné v do 6 m</t>
  </si>
  <si>
    <t>-303913180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</si>
  <si>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</si>
  <si>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https://podminky.urs.cz/item/CS_URS_2023_01/998011001</t>
  </si>
  <si>
    <t>PSV</t>
  </si>
  <si>
    <t>Práce a dodávky PSV</t>
  </si>
  <si>
    <t>711</t>
  </si>
  <si>
    <t>Izolace proti vodě, vlhkosti a plynům</t>
  </si>
  <si>
    <t>117</t>
  </si>
  <si>
    <t>711111001</t>
  </si>
  <si>
    <t>Provedení izolace proti zemní vlhkosti vodorovné za studena nátěrem penetračním</t>
  </si>
  <si>
    <t>808935202</t>
  </si>
  <si>
    <t>Provedení izolace proti zemní vlhkosti natěradly a tmely za studena na ploše vodorovné V nátěrem penetračním</t>
  </si>
  <si>
    <t>https://podminky.urs.cz/item/CS_URS_2023_01/711111001</t>
  </si>
  <si>
    <t>118</t>
  </si>
  <si>
    <t>11163150</t>
  </si>
  <si>
    <t>lak penetrační asfaltový</t>
  </si>
  <si>
    <t>-659463972</t>
  </si>
  <si>
    <t>33,75*0,0003 'Přepočtené koeficientem množství</t>
  </si>
  <si>
    <t>119</t>
  </si>
  <si>
    <t>711112001</t>
  </si>
  <si>
    <t>Provedení izolace proti zemní vlhkosti svislé za studena nátěrem penetračním</t>
  </si>
  <si>
    <t>1071742311</t>
  </si>
  <si>
    <t>Provedení izolace proti zemní vlhkosti natěradly a tmely za studena na ploše svislé S nátěrem penetračním</t>
  </si>
  <si>
    <t>https://podminky.urs.cz/item/CS_URS_2023_01/711112001</t>
  </si>
  <si>
    <t>1,75*(6,75+4,6*2)</t>
  </si>
  <si>
    <t>120</t>
  </si>
  <si>
    <t>1177172638</t>
  </si>
  <si>
    <t>27,913*0,00034 'Přepočtené koeficientem množství</t>
  </si>
  <si>
    <t>121</t>
  </si>
  <si>
    <t>711141559</t>
  </si>
  <si>
    <t>Provedení izolace proti zemní vlhkosti pásy přitavením vodorovné NAIP</t>
  </si>
  <si>
    <t>-1735015859</t>
  </si>
  <si>
    <t>Provedení izolace proti zemní vlhkosti pásy přitavením NAIP na ploše vodorovné V</t>
  </si>
  <si>
    <t>https://podminky.urs.cz/item/CS_URS_2023_01/711141559</t>
  </si>
  <si>
    <t>122</t>
  </si>
  <si>
    <t>62836110</t>
  </si>
  <si>
    <t>pás asfaltový natavitelný oxidovaný tl 4,0mm s vložkou z hliníkové fólie / hliníkové fólie s textilií, se spalitelnou PE folií nebo jemnozrnným minerálním posypem</t>
  </si>
  <si>
    <t>-1979403720</t>
  </si>
  <si>
    <t>33,75*1,1655 'Přepočtené koeficientem množství</t>
  </si>
  <si>
    <t>123</t>
  </si>
  <si>
    <t>711142559</t>
  </si>
  <si>
    <t>Provedení izolace proti zemní vlhkosti pásy přitavením svislé NAIP</t>
  </si>
  <si>
    <t>1525028302</t>
  </si>
  <si>
    <t>Provedení izolace proti zemní vlhkosti pásy přitavením NAIP na ploše svislé S</t>
  </si>
  <si>
    <t>https://podminky.urs.cz/item/CS_URS_2023_01/711142559</t>
  </si>
  <si>
    <t>124</t>
  </si>
  <si>
    <t>-264207586</t>
  </si>
  <si>
    <t>27,913*1,221 'Přepočtené koeficientem množství</t>
  </si>
  <si>
    <t>125</t>
  </si>
  <si>
    <t>711161215</t>
  </si>
  <si>
    <t>Izolace proti zemní vlhkosti nopovou fólií svislá, nopek v 20,0 mm, tl do 1,0 mm</t>
  </si>
  <si>
    <t>-380136560</t>
  </si>
  <si>
    <t>Izolace proti zemní vlhkosti a beztlakové vodě nopovými fóliemi na ploše svislé S vrstva ochranná, odvětrávací a drenážní výška nopku 20,0 mm, tl. fólie do 1,0 mm</t>
  </si>
  <si>
    <t>https://podminky.urs.cz/item/CS_URS_2023_01/711161215</t>
  </si>
  <si>
    <t>126</t>
  </si>
  <si>
    <t>711161383</t>
  </si>
  <si>
    <t>Izolace proti zemní vlhkosti nopovou fólií ukončení horní lištou</t>
  </si>
  <si>
    <t>-1242932183</t>
  </si>
  <si>
    <t>Izolace proti zemní vlhkosti a beztlakové vodě nopovými fóliemi ostatní ukončení izolace lištou</t>
  </si>
  <si>
    <t>https://podminky.urs.cz/item/CS_URS_2023_01/711161383</t>
  </si>
  <si>
    <t>5,0*2+6,75</t>
  </si>
  <si>
    <t>127</t>
  </si>
  <si>
    <t>711161391</t>
  </si>
  <si>
    <t>Izolace proti zemní vlhkosti připevnění folie hřeby</t>
  </si>
  <si>
    <t>1792859631</t>
  </si>
  <si>
    <t>Izolace proti zemní vlhkosti a beztlakové vodě nopovými fóliemi ostatní připevnění fólie hřeby pevnostními</t>
  </si>
  <si>
    <t>https://podminky.urs.cz/item/CS_URS_2023_01/711161391</t>
  </si>
  <si>
    <t>128</t>
  </si>
  <si>
    <t>998711101</t>
  </si>
  <si>
    <t>Přesun hmot tonážní pro izolace proti vodě, vlhkosti a plynům v objektech v do 6 m</t>
  </si>
  <si>
    <t>2040874991</t>
  </si>
  <si>
    <t>Přesun hmot pro izolace proti vodě, vlhkosti a plynům stanovený z hmotnosti přesunovaného materiálu vodorovná dopravní vzdálenost do 50 m v objektech výšky do 6 m</t>
  </si>
  <si>
    <t>https://podminky.urs.cz/item/CS_URS_2023_01/998711101</t>
  </si>
  <si>
    <t>712</t>
  </si>
  <si>
    <t>Povlakové krytiny</t>
  </si>
  <si>
    <t>129</t>
  </si>
  <si>
    <t>712311101</t>
  </si>
  <si>
    <t>Provedení povlakové krytiny střech do 10° za studena lakem penetračním nebo asfaltovým</t>
  </si>
  <si>
    <t>-1254030995</t>
  </si>
  <si>
    <t>Provedení povlakové krytiny střech plochých do 10° natěradly a tmely za studena nátěrem lakem penetračním nebo asfaltovým</t>
  </si>
  <si>
    <t>https://podminky.urs.cz/item/CS_URS_2023_01/712311101</t>
  </si>
  <si>
    <t>4,75*6,25</t>
  </si>
  <si>
    <t>svisle na atiku</t>
  </si>
  <si>
    <t>0,5*(6,25+4,75*2)</t>
  </si>
  <si>
    <t>130</t>
  </si>
  <si>
    <t>13073850</t>
  </si>
  <si>
    <t>37,563*0,00032 'Přepočtené koeficientem množství</t>
  </si>
  <si>
    <t>131</t>
  </si>
  <si>
    <t>712331111</t>
  </si>
  <si>
    <t>Provedení povlakové krytiny střech do 10° podkladní vrstvy pásy na sucho samolepící</t>
  </si>
  <si>
    <t>-1695065212</t>
  </si>
  <si>
    <t>Provedení povlakové krytiny střech plochých do 10° pásy na sucho podkladní samolepící asfaltový pás</t>
  </si>
  <si>
    <t>https://podminky.urs.cz/item/CS_URS_2023_01/712331111</t>
  </si>
  <si>
    <t>parotěsná zábrana</t>
  </si>
  <si>
    <t>132</t>
  </si>
  <si>
    <t>62856001</t>
  </si>
  <si>
    <t>pás asfaltový samolepicí modifikovaný SBS tl 2,2mm s vložkou z hliníkové fólie, hliníkové fólie s textilií se spalitelnou fólií nebo jemnozrnným minerálním posypem nebo textilií na horním povrchu</t>
  </si>
  <si>
    <t>1150272130</t>
  </si>
  <si>
    <t>37,563*1,1655 'Přepočtené koeficientem množství</t>
  </si>
  <si>
    <t>133</t>
  </si>
  <si>
    <t>712341559</t>
  </si>
  <si>
    <t>Provedení povlakové krytiny střech do 10° pásy NAIP přitavením v plné ploše</t>
  </si>
  <si>
    <t>-1863949161</t>
  </si>
  <si>
    <t>Provedení povlakové krytiny střech plochých do 10° pásy přitavením NAIP v plné ploše</t>
  </si>
  <si>
    <t>https://podminky.urs.cz/item/CS_URS_2023_01/712341559</t>
  </si>
  <si>
    <t>134</t>
  </si>
  <si>
    <t>62855007</t>
  </si>
  <si>
    <t>pás asfaltový natavitelný modifikovaný SBS tl 4,5mm s vložkou z polyesterové vyztužené rohože a hrubozrnným břidličným posypem na horním povrchu</t>
  </si>
  <si>
    <t>540102047</t>
  </si>
  <si>
    <t>29,688*1,1655 'Přepočtené koeficientem množství</t>
  </si>
  <si>
    <t>135</t>
  </si>
  <si>
    <t>712363545</t>
  </si>
  <si>
    <t>Provedení povlak krytiny mechanicky kotvenou do betonu TI tl přes 200 do 240 mm krajní pole, budova v do 18 m</t>
  </si>
  <si>
    <t>-1837165172</t>
  </si>
  <si>
    <t>Provedení povlakové krytiny střech plochých do 10° s mechanicky kotvenou izolací včetně položení fólie a horkovzdušného svaření tl. tepelné izolace přes 200 do 240 mm budovy výšky do 18 m, kotvené do betonu krajní pole</t>
  </si>
  <si>
    <t>https://podminky.urs.cz/item/CS_URS_2023_01/712363545</t>
  </si>
  <si>
    <t>136</t>
  </si>
  <si>
    <t>62866281</t>
  </si>
  <si>
    <t>pás asfaltový samolepicí modifikovaný SBS tl 3,0mm s vložkou ze skleněné tkaniny se spalitelnou fólií nebo jemnozrnným minerálním posypem nebo textilií na horním povrchu</t>
  </si>
  <si>
    <t>2054985506</t>
  </si>
  <si>
    <t>137</t>
  </si>
  <si>
    <t>998712101</t>
  </si>
  <si>
    <t>Přesun hmot tonážní tonážní pro krytiny povlakové v objektech v do 6 m</t>
  </si>
  <si>
    <t>-1941368688</t>
  </si>
  <si>
    <t>Přesun hmot pro povlakové krytiny stanovený z hmotnosti přesunovaného materiálu vodorovná dopravní vzdálenost do 50 m v objektech výšky do 6 m</t>
  </si>
  <si>
    <t>https://podminky.urs.cz/item/CS_URS_2023_01/998712101</t>
  </si>
  <si>
    <t>713</t>
  </si>
  <si>
    <t>Izolace tepelné</t>
  </si>
  <si>
    <t>138</t>
  </si>
  <si>
    <t>713121111</t>
  </si>
  <si>
    <t>Montáž izolace tepelné podlah volně kladenými rohožemi, pásy, dílci, deskami 1 vrstva</t>
  </si>
  <si>
    <t>-407838428</t>
  </si>
  <si>
    <t>Montáž tepelné izolace podlah rohožemi, pásy, deskami, dílci, bloky (izolační materiál ve specifikaci) kladenými volně jednovrstvá</t>
  </si>
  <si>
    <t>https://podminky.urs.cz/item/CS_URS_2023_01/713121111</t>
  </si>
  <si>
    <t>139</t>
  </si>
  <si>
    <t>28372306</t>
  </si>
  <si>
    <t>deska EPS 100 pro konstrukce s běžným zatížením λ=0,037 tl 60mm</t>
  </si>
  <si>
    <t>132092273</t>
  </si>
  <si>
    <t>24,03*1,05 'Přepočtené koeficientem množství</t>
  </si>
  <si>
    <t>140</t>
  </si>
  <si>
    <t>713121211</t>
  </si>
  <si>
    <t>Montáž izolace tepelné podlah volně kladenými okrajovými pásky</t>
  </si>
  <si>
    <t>-2133222711</t>
  </si>
  <si>
    <t>Montáž tepelné izolace podlah okrajovými pásky kladenými volně</t>
  </si>
  <si>
    <t>https://podminky.urs.cz/item/CS_URS_2023_01/713121211</t>
  </si>
  <si>
    <t>(2,2+1,875+1,975+1,125+1,95+1,125+1,975+3,025+1,95+3,025+1,95+1,875)*2</t>
  </si>
  <si>
    <t>141</t>
  </si>
  <si>
    <t>63140274</t>
  </si>
  <si>
    <t>pásek okrajový izolační minerální plovoucích podlah š 120mm tl 12mm</t>
  </si>
  <si>
    <t>1080182642</t>
  </si>
  <si>
    <t>48,1*1,05 'Přepočtené koeficientem množství</t>
  </si>
  <si>
    <t>142</t>
  </si>
  <si>
    <t>713141131</t>
  </si>
  <si>
    <t>Montáž izolace tepelné střech plochých lepené za studena plně 1 vrstva rohoží, pásů, dílců, desek</t>
  </si>
  <si>
    <t>1452227424</t>
  </si>
  <si>
    <t>Montáž tepelné izolace střech plochých rohožemi, pásy, deskami, dílci, bloky (izolační materiál ve specifikaci) přilepenými za studena zplna, jednovrstvá</t>
  </si>
  <si>
    <t>https://podminky.urs.cz/item/CS_URS_2023_01/713141131</t>
  </si>
  <si>
    <t>143</t>
  </si>
  <si>
    <t>28372320</t>
  </si>
  <si>
    <t>deska EPS 100 pro konstrukce s běžným zatížením λ=0,037 tl 180mm</t>
  </si>
  <si>
    <t>-1048751726</t>
  </si>
  <si>
    <t>29,688*1,05 'Přepočtené koeficientem množství</t>
  </si>
  <si>
    <t>144</t>
  </si>
  <si>
    <t>713141331</t>
  </si>
  <si>
    <t>Montáž izolace tepelné střech plochých lepené za studena zplna, spádová vrstva</t>
  </si>
  <si>
    <t>-1724261651</t>
  </si>
  <si>
    <t>Montáž tepelné izolace střech plochých spádovými klíny v ploše přilepenými za studena zplna</t>
  </si>
  <si>
    <t>https://podminky.urs.cz/item/CS_URS_2023_01/713141331</t>
  </si>
  <si>
    <t>145</t>
  </si>
  <si>
    <t>28376142</t>
  </si>
  <si>
    <t>klín izolační EPS 150 spád do 5%</t>
  </si>
  <si>
    <t>1916600314</t>
  </si>
  <si>
    <t>(0,06+0,16)/2*29,688</t>
  </si>
  <si>
    <t>146</t>
  </si>
  <si>
    <t>713141358</t>
  </si>
  <si>
    <t>Montáž spádové izolace na zhlaví atiky š do 500 mm ukotvené šrouby</t>
  </si>
  <si>
    <t>481451966</t>
  </si>
  <si>
    <t>Montáž tepelné izolace střech plochých spádovými klíny na zhlaví atiky šířky do 500 mm mechanicky ukotvenými šrouby</t>
  </si>
  <si>
    <t>https://podminky.urs.cz/item/CS_URS_2023_01/713141358</t>
  </si>
  <si>
    <t>4,75*2+6,75</t>
  </si>
  <si>
    <t>147</t>
  </si>
  <si>
    <t>28376013</t>
  </si>
  <si>
    <t>deska perimetrická fasádní soklová 150kPa λ=0,035 tl 50mm</t>
  </si>
  <si>
    <t>669636466</t>
  </si>
  <si>
    <t>16,25*0,25</t>
  </si>
  <si>
    <t>148</t>
  </si>
  <si>
    <t>713191132</t>
  </si>
  <si>
    <t>Montáž izolace tepelné podlah, stropů vrchem nebo střech překrytí separační fólií z PE</t>
  </si>
  <si>
    <t>1588121632</t>
  </si>
  <si>
    <t>Montáž tepelné izolace stavebních konstrukcí - doplňky a konstrukční součásti podlah, stropů vrchem nebo střech překrytím fólií separační z PE</t>
  </si>
  <si>
    <t>https://podminky.urs.cz/item/CS_URS_2023_01/713191132</t>
  </si>
  <si>
    <t>149</t>
  </si>
  <si>
    <t>28329042</t>
  </si>
  <si>
    <t>fólie PE separační či ochranná tl 0,2mm</t>
  </si>
  <si>
    <t>-158686854</t>
  </si>
  <si>
    <t>150</t>
  </si>
  <si>
    <t>998713101</t>
  </si>
  <si>
    <t>Přesun hmot tonážní pro izolace tepelné v objektech v do 6 m</t>
  </si>
  <si>
    <t>1044676771</t>
  </si>
  <si>
    <t>Přesun hmot pro izolace tepelné stanovený z hmotnosti přesunovaného materiálu vodorovná dopravní vzdálenost do 50 m v objektech výšky do 6 m</t>
  </si>
  <si>
    <t>https://podminky.urs.cz/item/CS_URS_2023_01/998713101</t>
  </si>
  <si>
    <t>721</t>
  </si>
  <si>
    <t>Zdravotechnika - vnitřní kanalizace</t>
  </si>
  <si>
    <t>151</t>
  </si>
  <si>
    <t>721171239R</t>
  </si>
  <si>
    <t>-1269503899</t>
  </si>
  <si>
    <t>Tvarovka k připojení závěsného WC HL227, D 9/110</t>
  </si>
  <si>
    <t>152</t>
  </si>
  <si>
    <t>721173401</t>
  </si>
  <si>
    <t>Potrubí kanalizační z PVC SN 4 svodné DN 110</t>
  </si>
  <si>
    <t>-1921558821</t>
  </si>
  <si>
    <t>Potrubí z trub PVC SN4 svodné (ležaté) DN 110</t>
  </si>
  <si>
    <t>https://podminky.urs.cz/item/CS_URS_2023_01/721173401</t>
  </si>
  <si>
    <t>153</t>
  </si>
  <si>
    <t>721174025</t>
  </si>
  <si>
    <t>Potrubí kanalizační z PP odpadní DN 110</t>
  </si>
  <si>
    <t>-598553967</t>
  </si>
  <si>
    <t>Potrubí z trub polypropylenových odpadní (svislé) DN 110</t>
  </si>
  <si>
    <t>https://podminky.urs.cz/item/CS_URS_2023_01/721174025</t>
  </si>
  <si>
    <t>154</t>
  </si>
  <si>
    <t>721174043</t>
  </si>
  <si>
    <t>Potrubí kanalizační z PP připojovací DN 50</t>
  </si>
  <si>
    <t>-1603241803</t>
  </si>
  <si>
    <t>Potrubí z trub polypropylenových připojovací DN 50</t>
  </si>
  <si>
    <t>https://podminky.urs.cz/item/CS_URS_2023_01/721174043</t>
  </si>
  <si>
    <t>155</t>
  </si>
  <si>
    <t>721273153</t>
  </si>
  <si>
    <t>Hlavice ventilační polypropylen PP DN 110</t>
  </si>
  <si>
    <t>1182251606</t>
  </si>
  <si>
    <t>Ventilační hlavice z polypropylenu (PP) DN 110</t>
  </si>
  <si>
    <t>https://podminky.urs.cz/item/CS_URS_2023_01/721273153</t>
  </si>
  <si>
    <t>156</t>
  </si>
  <si>
    <t>721274123</t>
  </si>
  <si>
    <t>Přivzdušňovací ventil vnitřní odpadních potrubí DN 100</t>
  </si>
  <si>
    <t>171491573</t>
  </si>
  <si>
    <t>Ventily přivzdušňovací odpadních potrubí vnitřní DN 100</t>
  </si>
  <si>
    <t>https://podminky.urs.cz/item/CS_URS_2023_01/721274123</t>
  </si>
  <si>
    <t>157</t>
  </si>
  <si>
    <t>721290111</t>
  </si>
  <si>
    <t>Zkouška těsnosti potrubí kanalizace vodou DN do 125</t>
  </si>
  <si>
    <t>-1616928273</t>
  </si>
  <si>
    <t>Zkouška těsnosti kanalizace v objektech vodou do DN 125</t>
  </si>
  <si>
    <t>https://podminky.urs.cz/item/CS_URS_2023_01/721290111</t>
  </si>
  <si>
    <t>9,5+3,0+12,0</t>
  </si>
  <si>
    <t>158</t>
  </si>
  <si>
    <t>R721-001</t>
  </si>
  <si>
    <t>kpl</t>
  </si>
  <si>
    <t>-2043241060</t>
  </si>
  <si>
    <t>Armatury - odbočky, kolena, čistící kusy</t>
  </si>
  <si>
    <t>159</t>
  </si>
  <si>
    <t>R721-002</t>
  </si>
  <si>
    <t>hod</t>
  </si>
  <si>
    <t>-29849151</t>
  </si>
  <si>
    <t>Zednická přípomoc</t>
  </si>
  <si>
    <t>160</t>
  </si>
  <si>
    <t>998721101</t>
  </si>
  <si>
    <t>Přesun hmot tonážní pro vnitřní kanalizace v objektech v do 6 m</t>
  </si>
  <si>
    <t>-821562888</t>
  </si>
  <si>
    <t>Přesun hmot pro vnitřní kanalizace stanovený z hmotnosti přesunovaného materiálu vodorovná dopravní vzdálenost do 50 m v objektech výšky do 6 m</t>
  </si>
  <si>
    <t>https://podminky.urs.cz/item/CS_URS_2023_01/998721101</t>
  </si>
  <si>
    <t>722</t>
  </si>
  <si>
    <t>Zdravotechnika - vnitřní vodovod</t>
  </si>
  <si>
    <t>161</t>
  </si>
  <si>
    <t>722174002</t>
  </si>
  <si>
    <t>Potrubí vodovodní plastové PPR svar polyfúze PN 16 D 20x2,8 mm</t>
  </si>
  <si>
    <t>512652829</t>
  </si>
  <si>
    <t>Potrubí z plastových trubek z polypropylenu PPR svařovaných polyfúzně PN 16 (SDR 7,4) D 20 x 2,8</t>
  </si>
  <si>
    <t>https://podminky.urs.cz/item/CS_URS_2023_01/722174002</t>
  </si>
  <si>
    <t>162</t>
  </si>
  <si>
    <t>722174003</t>
  </si>
  <si>
    <t>Potrubí vodovodní plastové PPR svar polyfúze PN 16 D 25x3,5 mm</t>
  </si>
  <si>
    <t>480391184</t>
  </si>
  <si>
    <t>Potrubí z plastových trubek z polypropylenu PPR svařovaných polyfúzně PN 16 (SDR 7,4) D 25 x 3,5</t>
  </si>
  <si>
    <t>https://podminky.urs.cz/item/CS_URS_2023_01/722174003</t>
  </si>
  <si>
    <t>163</t>
  </si>
  <si>
    <t>722174006</t>
  </si>
  <si>
    <t>Potrubí vodovodní plastové PPR svar polyfúze PN 16 D 50x6,9 mm</t>
  </si>
  <si>
    <t>-407992076</t>
  </si>
  <si>
    <t>Potrubí z plastových trubek z polypropylenu PPR svařovaných polyfúzně PN 16 (SDR 7,4) D 50 x 6,9</t>
  </si>
  <si>
    <t>https://podminky.urs.cz/item/CS_URS_2023_01/722174006</t>
  </si>
  <si>
    <t>164</t>
  </si>
  <si>
    <t>722181211</t>
  </si>
  <si>
    <t>Ochrana vodovodního potrubí přilepenými termoizolačními trubicemi z PE tl do 6 mm DN do 22 mm</t>
  </si>
  <si>
    <t>-1701850455</t>
  </si>
  <si>
    <t>Ochrana potrubí termoizolačními trubicemi z pěnového polyetylenu PE přilepenými v příčných a podélných spojích, tloušťky izolace do 6 mm, vnitřního průměru izolace DN do 22 mm</t>
  </si>
  <si>
    <t>https://podminky.urs.cz/item/CS_URS_2023_01/722181211</t>
  </si>
  <si>
    <t>165</t>
  </si>
  <si>
    <t>722181212</t>
  </si>
  <si>
    <t>Ochrana vodovodního potrubí přilepenými termoizolačními trubicemi z PE tl do 6 mm DN přes 22 do 32 mm</t>
  </si>
  <si>
    <t>-243720131</t>
  </si>
  <si>
    <t>Ochrana potrubí termoizolačními trubicemi z pěnového polyetylenu PE přilepenými v příčných a podélných spojích, tloušťky izolace do 6 mm, vnitřního průměru izolace DN přes 22 do 32 mm</t>
  </si>
  <si>
    <t>https://podminky.urs.cz/item/CS_URS_2023_01/722181212</t>
  </si>
  <si>
    <t>166</t>
  </si>
  <si>
    <t>722181223</t>
  </si>
  <si>
    <t>Ochrana vodovodního potrubí přilepenými termoizolačními trubicemi z PE tl přes 6 do 9 mm DN přes 45 do 63 mm</t>
  </si>
  <si>
    <t>-1963780969</t>
  </si>
  <si>
    <t>Ochrana potrubí termoizolačními trubicemi z pěnového polyetylenu PE přilepenými v příčných a podélných spojích, tloušťky izolace přes 6 do 9 mm, vnitřního průměru izolace DN přes 45 do 63 mm</t>
  </si>
  <si>
    <t>https://podminky.urs.cz/item/CS_URS_2023_01/722181223</t>
  </si>
  <si>
    <t>167</t>
  </si>
  <si>
    <t>722190402</t>
  </si>
  <si>
    <t>Vyvedení a upevnění výpustku DN přes 25 do 50</t>
  </si>
  <si>
    <t>-314163744</t>
  </si>
  <si>
    <t>Zřízení přípojek na potrubí vyvedení a upevnění výpustek přes 25 do DN 50</t>
  </si>
  <si>
    <t>https://podminky.urs.cz/item/CS_URS_2023_01/722190402</t>
  </si>
  <si>
    <t>168</t>
  </si>
  <si>
    <t>722190901</t>
  </si>
  <si>
    <t>Uzavření nebo otevření vodovodního potrubí při opravách</t>
  </si>
  <si>
    <t>1714226771</t>
  </si>
  <si>
    <t>Opravy ostatní uzavření nebo otevření vodovodního potrubí při opravách včetně vypuštění a napuštění</t>
  </si>
  <si>
    <t>https://podminky.urs.cz/item/CS_URS_2023_01/722190901</t>
  </si>
  <si>
    <t>169</t>
  </si>
  <si>
    <t>722220132</t>
  </si>
  <si>
    <t>Nástěnka pro pevné trubky s plastovou vsuvkou k nalepení D 20xR 1/2 s jedním závitem</t>
  </si>
  <si>
    <t>162873224</t>
  </si>
  <si>
    <t>Armatury s jedním závitem nástěnky s plastovou vsuvkou k nalepení D 20 x R 1/2</t>
  </si>
  <si>
    <t>https://podminky.urs.cz/item/CS_URS_2023_01/722220132</t>
  </si>
  <si>
    <t>170</t>
  </si>
  <si>
    <t>722220152</t>
  </si>
  <si>
    <t>Nástěnka závitová plastová PPR PN 20 DN 20 x G 1/2"</t>
  </si>
  <si>
    <t>190467370</t>
  </si>
  <si>
    <t>Armatury s jedním závitem plastové (PPR) PN 20 (SDR 6) DN 20 x G 1/2"</t>
  </si>
  <si>
    <t>https://podminky.urs.cz/item/CS_URS_2023_01/722220152</t>
  </si>
  <si>
    <t>171</t>
  </si>
  <si>
    <t>722230116</t>
  </si>
  <si>
    <t>Ventil přímý G 2" s odvodněním a dvěma závity</t>
  </si>
  <si>
    <t>1905015299</t>
  </si>
  <si>
    <t>Armatury se dvěma závity ventily přímé s odvodňovacím ventilem G 2"</t>
  </si>
  <si>
    <t>https://podminky.urs.cz/item/CS_URS_2023_01/722230116</t>
  </si>
  <si>
    <t>172</t>
  </si>
  <si>
    <t>722231211</t>
  </si>
  <si>
    <t>Ventil redukční mosazný G 1/2" PN 10 do 100°C k bojleru s 2x vnitřním závitem</t>
  </si>
  <si>
    <t>419236185</t>
  </si>
  <si>
    <t>Armatury se dvěma závity ventily k bojleru PN 10 do 100 °C G 1/2"</t>
  </si>
  <si>
    <t>https://podminky.urs.cz/item/CS_URS_2023_01/722231211</t>
  </si>
  <si>
    <t>173</t>
  </si>
  <si>
    <t>722240126</t>
  </si>
  <si>
    <t>Kohout kulový plastový PPR DN 50</t>
  </si>
  <si>
    <t>621875000</t>
  </si>
  <si>
    <t>Armatury z plastických hmot kohouty (PPR) kulové DN 50</t>
  </si>
  <si>
    <t>https://podminky.urs.cz/item/CS_URS_2023_01/722240126</t>
  </si>
  <si>
    <t>174</t>
  </si>
  <si>
    <t>722290226</t>
  </si>
  <si>
    <t>Zkouška těsnosti vodovodního potrubí závitového DN do 50</t>
  </si>
  <si>
    <t>1398207959</t>
  </si>
  <si>
    <t>Zkoušky, proplach a desinfekce vodovodního potrubí zkoušky těsnosti vodovodního potrubí závitového do DN 50</t>
  </si>
  <si>
    <t>https://podminky.urs.cz/item/CS_URS_2023_01/722290226</t>
  </si>
  <si>
    <t>35+5,5+29,6</t>
  </si>
  <si>
    <t>175</t>
  </si>
  <si>
    <t>R722-01</t>
  </si>
  <si>
    <t>-738139580</t>
  </si>
  <si>
    <t>Armatury - odbočky,spojky,kolena apod.</t>
  </si>
  <si>
    <t>176</t>
  </si>
  <si>
    <t>R722-02</t>
  </si>
  <si>
    <t>229106525</t>
  </si>
  <si>
    <t>177</t>
  </si>
  <si>
    <t>998722101</t>
  </si>
  <si>
    <t>Přesun hmot tonážní pro vnitřní vodovod v objektech v do 6 m</t>
  </si>
  <si>
    <t>1910754536</t>
  </si>
  <si>
    <t>Přesun hmot pro vnitřní vodovod stanovený z hmotnosti přesunovaného materiálu vodorovná dopravní vzdálenost do 50 m v objektech výšky do 6 m</t>
  </si>
  <si>
    <t>https://podminky.urs.cz/item/CS_URS_2023_01/998722101</t>
  </si>
  <si>
    <t>725</t>
  </si>
  <si>
    <t>Zdravotechnika - zařizovací předměty</t>
  </si>
  <si>
    <t>178</t>
  </si>
  <si>
    <t>725112022</t>
  </si>
  <si>
    <t>Klozet keramický závěsný na nosné stěny s hlubokým splachováním odpad vodorovný</t>
  </si>
  <si>
    <t>477962406</t>
  </si>
  <si>
    <t>Zařízení záchodů klozety keramické závěsné na nosné stěny s hlubokým splachováním odpad vodorovný</t>
  </si>
  <si>
    <t>https://podminky.urs.cz/item/CS_URS_2023_01/725112022</t>
  </si>
  <si>
    <t>179</t>
  </si>
  <si>
    <t>725119125</t>
  </si>
  <si>
    <t>Montáž klozetových mís závěsných na nosné stěny</t>
  </si>
  <si>
    <t>2141991837</t>
  </si>
  <si>
    <t>Zařízení záchodů montáž klozetových mís závěsných na nosné stěny</t>
  </si>
  <si>
    <t>https://podminky.urs.cz/item/CS_URS_2023_01/725119125</t>
  </si>
  <si>
    <t>180</t>
  </si>
  <si>
    <t>64236051</t>
  </si>
  <si>
    <t>klozet keramický bílý závěsný hluboké splachování pro handicapované</t>
  </si>
  <si>
    <t>-1673523911</t>
  </si>
  <si>
    <t>181</t>
  </si>
  <si>
    <t>725119131</t>
  </si>
  <si>
    <t>Montáž klozetových sedátek standardních</t>
  </si>
  <si>
    <t>1218546494</t>
  </si>
  <si>
    <t>Zařízení záchodů montáž klozetových sedátek standardních</t>
  </si>
  <si>
    <t>https://podminky.urs.cz/item/CS_URS_2023_01/725119131</t>
  </si>
  <si>
    <t>182</t>
  </si>
  <si>
    <t>55167394</t>
  </si>
  <si>
    <t>sedátko klozetové duroplastové bílé antibakteriální</t>
  </si>
  <si>
    <t>CS ÚRS 2020 01</t>
  </si>
  <si>
    <t>-1452091001</t>
  </si>
  <si>
    <t>183</t>
  </si>
  <si>
    <t>725121013</t>
  </si>
  <si>
    <t>Splachovač automatický pisoáru s montážní krabicí bateriový</t>
  </si>
  <si>
    <t>-611141494</t>
  </si>
  <si>
    <t>Pisoárové záchodky splachovače automatické s montážní krabicí bateriové</t>
  </si>
  <si>
    <t>https://podminky.urs.cz/item/CS_URS_2023_01/725121013</t>
  </si>
  <si>
    <t>184</t>
  </si>
  <si>
    <t>725211616</t>
  </si>
  <si>
    <t>Umyvadlo keramické bílé šířky 550 mm s krytem na sifon připevněné na stěnu šrouby</t>
  </si>
  <si>
    <t>-1217360683</t>
  </si>
  <si>
    <t>Umyvadla keramická bílá bez výtokových armatur připevněná na stěnu šrouby s krytem na sifon (polosloupem), šířka umyvadla 550 mm</t>
  </si>
  <si>
    <t>https://podminky.urs.cz/item/CS_URS_2023_01/725211616</t>
  </si>
  <si>
    <t>185</t>
  </si>
  <si>
    <t>725211681</t>
  </si>
  <si>
    <t>Umyvadlo keramické bílé zdravotní šířky 640 mm připevněné na stěnu šrouby</t>
  </si>
  <si>
    <t>1818777683</t>
  </si>
  <si>
    <t>Umyvadla keramická bílá bez výtokových armatur připevněná na stěnu šrouby zdravotní, šířka umyvadla 640 mm</t>
  </si>
  <si>
    <t>https://podminky.urs.cz/item/CS_URS_2023_01/725211681</t>
  </si>
  <si>
    <t>186</t>
  </si>
  <si>
    <t>725291722</t>
  </si>
  <si>
    <t>Doplňky zařízení koupelen a záchodů smaltované madlo krakorcové sklopné dl 834 mm</t>
  </si>
  <si>
    <t>130642172</t>
  </si>
  <si>
    <t>Doplňky zařízení koupelen a záchodů smaltované madla krakorcová sklopná, délky 834 mm</t>
  </si>
  <si>
    <t>https://podminky.urs.cz/item/CS_URS_2023_01/725291722</t>
  </si>
  <si>
    <t>187</t>
  </si>
  <si>
    <t>725331111</t>
  </si>
  <si>
    <t>Výlevka bez výtokových armatur keramická se sklopnou plastovou mřížkou 500 mm</t>
  </si>
  <si>
    <t>513702882</t>
  </si>
  <si>
    <t>Výlevky bez výtokových armatur a splachovací nádrže keramické se sklopnou plastovou mřížkou 425 mm</t>
  </si>
  <si>
    <t>https://podminky.urs.cz/item/CS_URS_2023_01/725331111</t>
  </si>
  <si>
    <t>188</t>
  </si>
  <si>
    <t>725532114</t>
  </si>
  <si>
    <t>Elektrický ohřívač zásobníkový akumulační závěsný svislý 80 l / 3 kW</t>
  </si>
  <si>
    <t>-1630365625</t>
  </si>
  <si>
    <t>Elektrické ohřívače zásobníkové beztlakové přepadové akumulační s pojistným ventilem závěsné svislé objem nádrže (příkon) 80 l (3,0 kW) rychloohřev 220 V</t>
  </si>
  <si>
    <t>https://podminky.urs.cz/item/CS_URS_2023_01/725532114</t>
  </si>
  <si>
    <t>189</t>
  </si>
  <si>
    <t>725813111</t>
  </si>
  <si>
    <t>Ventil rohový bez připojovací trubičky nebo flexi hadičky G 1/2"</t>
  </si>
  <si>
    <t>-106669835</t>
  </si>
  <si>
    <t>Ventily rohové bez připojovací trubičky nebo flexi hadičky G 1/2"</t>
  </si>
  <si>
    <t>https://podminky.urs.cz/item/CS_URS_2023_01/725813111</t>
  </si>
  <si>
    <t>190</t>
  </si>
  <si>
    <t>725822611</t>
  </si>
  <si>
    <t>Baterie umyvadlová stojánková páková bez výpusti</t>
  </si>
  <si>
    <t>213799400</t>
  </si>
  <si>
    <t>Baterie umyvadlové stojánkové pákové bez výpusti</t>
  </si>
  <si>
    <t>https://podminky.urs.cz/item/CS_URS_2023_01/725822611</t>
  </si>
  <si>
    <t>191</t>
  </si>
  <si>
    <t>725851315</t>
  </si>
  <si>
    <t>Ventil odpadní dřezový s přepadem G 6/4"</t>
  </si>
  <si>
    <t>-457775562</t>
  </si>
  <si>
    <t>Ventily odpadní pro zařizovací předměty dřezové s přepadem G 6/4"</t>
  </si>
  <si>
    <t>https://podminky.urs.cz/item/CS_URS_2023_01/725851315</t>
  </si>
  <si>
    <t>192</t>
  </si>
  <si>
    <t>725861102</t>
  </si>
  <si>
    <t>Zápachová uzávěrka pro umyvadla DN 40</t>
  </si>
  <si>
    <t>1755395730</t>
  </si>
  <si>
    <t>Zápachové uzávěrky zařizovacích předmětů pro umyvadla DN 40</t>
  </si>
  <si>
    <t>https://podminky.urs.cz/item/CS_URS_2023_01/725861102</t>
  </si>
  <si>
    <t>193</t>
  </si>
  <si>
    <t>725863311</t>
  </si>
  <si>
    <t>Zápachová uzávěrka pro bidety DN 40</t>
  </si>
  <si>
    <t>-2057928165</t>
  </si>
  <si>
    <t>Zápachové uzávěrky zařizovacích předmětů pro bidety DN 40</t>
  </si>
  <si>
    <t>https://podminky.urs.cz/item/CS_URS_2023_01/725863311</t>
  </si>
  <si>
    <t>194</t>
  </si>
  <si>
    <t>998725101</t>
  </si>
  <si>
    <t>Přesun hmot tonážní pro zařizovací předměty v objektech v do 6 m</t>
  </si>
  <si>
    <t>436962057</t>
  </si>
  <si>
    <t>Přesun hmot pro zařizovací předměty stanovený z hmotnosti přesunovaného materiálu vodorovná dopravní vzdálenost do 50 m v objektech výšky do 6 m</t>
  </si>
  <si>
    <t>https://podminky.urs.cz/item/CS_URS_2023_01/998725101</t>
  </si>
  <si>
    <t>726</t>
  </si>
  <si>
    <t>Zdravotechnika - předstěnové instalace</t>
  </si>
  <si>
    <t>195</t>
  </si>
  <si>
    <t>726131041</t>
  </si>
  <si>
    <t>Instalační předstěna pro klozet závěsný v 1120 mm s ovládáním zepředu do lehkých stěn s kovovou kcí</t>
  </si>
  <si>
    <t>934846707</t>
  </si>
  <si>
    <t>Předstěnové instalační systémy do lehkých stěn s kovovou konstrukcí pro závěsné klozety ovládání zepředu, stavební výšky 1120 mm</t>
  </si>
  <si>
    <t>https://podminky.urs.cz/item/CS_URS_2023_01/726131041</t>
  </si>
  <si>
    <t>196</t>
  </si>
  <si>
    <t>726131043</t>
  </si>
  <si>
    <t>Instalační předstěna pro klozet závěsný v 1120 mm s ovládáním zepředu pro postižené do stěn s kov kcí</t>
  </si>
  <si>
    <t>1966342820</t>
  </si>
  <si>
    <t>Předstěnové instalační systémy do lehkých stěn s kovovou konstrukcí pro závěsné klozety ovládání zepředu, stavební výšky 1120 mm pro tělesně postižené</t>
  </si>
  <si>
    <t>https://podminky.urs.cz/item/CS_URS_2023_01/726131043</t>
  </si>
  <si>
    <t>197</t>
  </si>
  <si>
    <t>998726111</t>
  </si>
  <si>
    <t>Přesun hmot tonážní pro instalační prefabrikáty v objektech v do 6 m</t>
  </si>
  <si>
    <t>-1097719739</t>
  </si>
  <si>
    <t>Přesun hmot pro instalační prefabrikáty stanovený z hmotnosti přesunovaného materiálu vodorovná dopravní vzdálenost do 50 m v objektech výšky do 6 m</t>
  </si>
  <si>
    <t>https://podminky.urs.cz/item/CS_URS_2023_01/998726111</t>
  </si>
  <si>
    <t>741</t>
  </si>
  <si>
    <t>Elektroinstalace - silnoproud</t>
  </si>
  <si>
    <t>198</t>
  </si>
  <si>
    <t>R741-001</t>
  </si>
  <si>
    <t>-1406931354</t>
  </si>
  <si>
    <t>trubka KOPOFLEX Typ 40 R=40mm (PO)</t>
  </si>
  <si>
    <t>199</t>
  </si>
  <si>
    <t>R741-002</t>
  </si>
  <si>
    <t>-229312310</t>
  </si>
  <si>
    <t>krab.přístrojová (1901; KP 68; KZ 3) bez zapojení</t>
  </si>
  <si>
    <t>200</t>
  </si>
  <si>
    <t>R741-003</t>
  </si>
  <si>
    <t>979794985</t>
  </si>
  <si>
    <t>krab.odboč.s víčkem.svor.(1903;KR 68) kruh.vč.zap.</t>
  </si>
  <si>
    <t>201</t>
  </si>
  <si>
    <t>R741-004</t>
  </si>
  <si>
    <t>1713138542</t>
  </si>
  <si>
    <t>CYKY-CYKYm 4Bx6 mm2 750V (PU)</t>
  </si>
  <si>
    <t>202</t>
  </si>
  <si>
    <t>R741-005</t>
  </si>
  <si>
    <t>-482158245</t>
  </si>
  <si>
    <t>CYKY-CYKYm 3Cx2.5 mm2 750V (PU)</t>
  </si>
  <si>
    <t>203</t>
  </si>
  <si>
    <t>R741-006</t>
  </si>
  <si>
    <t>-1090492838</t>
  </si>
  <si>
    <t>CYKY-CYKYm 3Cx1.5 mm2 750V (PU)</t>
  </si>
  <si>
    <t>204</t>
  </si>
  <si>
    <t>R741-007</t>
  </si>
  <si>
    <t>-245292988</t>
  </si>
  <si>
    <t>CYKY-CYKYm 5Cx2.5 mm2 750V (PU)</t>
  </si>
  <si>
    <t>205</t>
  </si>
  <si>
    <t>R741-008</t>
  </si>
  <si>
    <t>-85167573</t>
  </si>
  <si>
    <t>zás.polozap./zapuštěné 10/16A 250V 2P+Z .</t>
  </si>
  <si>
    <t>206</t>
  </si>
  <si>
    <t>R741-009</t>
  </si>
  <si>
    <t>2093971192</t>
  </si>
  <si>
    <t>sv. MODUS BRS3KO300V1/NDSM
„zadavatel umožňuje nabídnout rovnocené řešení*)“</t>
  </si>
  <si>
    <t>207</t>
  </si>
  <si>
    <t>R741-010</t>
  </si>
  <si>
    <t>1883936493</t>
  </si>
  <si>
    <t>sv. MODUS BRS3KO375V2/NDSM
„zadavatel umožňuje nabídnout rovnocené řešení*)“</t>
  </si>
  <si>
    <t>208</t>
  </si>
  <si>
    <t>R741-011</t>
  </si>
  <si>
    <t>-1685804748</t>
  </si>
  <si>
    <t>sv. MODUS BRSB3KO375V2/NDSM
„zadavatel umožňuje nabídnout rovnocené řešení*)“</t>
  </si>
  <si>
    <t>209</t>
  </si>
  <si>
    <t>R741-012</t>
  </si>
  <si>
    <t>-1534173751</t>
  </si>
  <si>
    <t>rozvaděč RO</t>
  </si>
  <si>
    <t>210</t>
  </si>
  <si>
    <t>R741-013</t>
  </si>
  <si>
    <t>-1556785839</t>
  </si>
  <si>
    <t>EL. PŘÍMOTOP 500W</t>
  </si>
  <si>
    <t>211</t>
  </si>
  <si>
    <t>R741-014</t>
  </si>
  <si>
    <t>593527946</t>
  </si>
  <si>
    <t>EL. OSOUŠEČ RUKOU</t>
  </si>
  <si>
    <t>212</t>
  </si>
  <si>
    <t>R741-015</t>
  </si>
  <si>
    <t>1662923282</t>
  </si>
  <si>
    <t>revize elektro</t>
  </si>
  <si>
    <t>213</t>
  </si>
  <si>
    <t>R741-016</t>
  </si>
  <si>
    <t>891255082</t>
  </si>
  <si>
    <t>podružný materiál, prořez</t>
  </si>
  <si>
    <t>214</t>
  </si>
  <si>
    <t>R741-017</t>
  </si>
  <si>
    <t>-1326888842</t>
  </si>
  <si>
    <t>sekání, průrazy, odvoz suti</t>
  </si>
  <si>
    <t>215</t>
  </si>
  <si>
    <t>R741-018</t>
  </si>
  <si>
    <t>1785688639</t>
  </si>
  <si>
    <t>Zemní práce pro položení kabelu</t>
  </si>
  <si>
    <t>762</t>
  </si>
  <si>
    <t>Konstrukce tesařské</t>
  </si>
  <si>
    <t>216</t>
  </si>
  <si>
    <t>762996137</t>
  </si>
  <si>
    <t>Vodovzdornáná překližka pod oplechování atik</t>
  </si>
  <si>
    <t>1805014109</t>
  </si>
  <si>
    <t>(4,75*2+6,75)*0,25</t>
  </si>
  <si>
    <t>217</t>
  </si>
  <si>
    <t>998762101</t>
  </si>
  <si>
    <t>Přesun hmot tonážní pro kce tesařské v objektech v do 6 m</t>
  </si>
  <si>
    <t>-1978220332</t>
  </si>
  <si>
    <t>Přesun hmot pro konstrukce tesařské stanovený z hmotnosti přesunovaného materiálu vodorovná dopravní vzdálenost do 50 m v objektech výšky do 6 m</t>
  </si>
  <si>
    <t>https://podminky.urs.cz/item/CS_URS_2023_01/998762101</t>
  </si>
  <si>
    <t>763</t>
  </si>
  <si>
    <t>Konstrukce suché výstavby</t>
  </si>
  <si>
    <t>218</t>
  </si>
  <si>
    <t>763412111</t>
  </si>
  <si>
    <t>Sanitární příčky do suchého prostředí, desky laminované tl 12 mm</t>
  </si>
  <si>
    <t>2097221665</t>
  </si>
  <si>
    <t>Sanitární příčky vhodné do suchého prostředí dělící z dřevotřískových desek laminovaných tl. 12 mm</t>
  </si>
  <si>
    <t>https://podminky.urs.cz/item/CS_URS_2023_01/763412111</t>
  </si>
  <si>
    <t>2,25*(1,975+1,95+1,2)-0,7*2,0*3</t>
  </si>
  <si>
    <t>219</t>
  </si>
  <si>
    <t>763412121</t>
  </si>
  <si>
    <t>Dveře sanitárních příček, desky laminované tl 12 mm, š do 800 mm, v do 2000 mm</t>
  </si>
  <si>
    <t>723299224</t>
  </si>
  <si>
    <t>Sanitární příčky vhodné do suchého prostředí dveře vnitřní do sanitárních příček šířky do 800 mm, výšky do 2 000 mm z dřevotřískových desek laminovaných včetně nerezového kování tl. 12 mm</t>
  </si>
  <si>
    <t>https://podminky.urs.cz/item/CS_URS_2023_01/763412121</t>
  </si>
  <si>
    <t>220</t>
  </si>
  <si>
    <t>998763100</t>
  </si>
  <si>
    <t>Přesun hmot tonážní pro dřevostavby v objektech v do 6 m</t>
  </si>
  <si>
    <t>507860179</t>
  </si>
  <si>
    <t>Přesun hmot pro dřevostavby stanovený z hmotnosti přesunovaného materiálu vodorovná dopravní vzdálenost do 50 m v objektech výšky do 6 m</t>
  </si>
  <si>
    <t>https://podminky.urs.cz/item/CS_URS_2023_01/998763100</t>
  </si>
  <si>
    <t>764</t>
  </si>
  <si>
    <t>Konstrukce klempířské</t>
  </si>
  <si>
    <t>221</t>
  </si>
  <si>
    <t>764011614</t>
  </si>
  <si>
    <t>Podkladní plech z Pz s upraveným povrchem rš 330 mm</t>
  </si>
  <si>
    <t>-438275265</t>
  </si>
  <si>
    <t>Podkladní plech z pozinkovaného plechu s povrchovou úpravou rš 330 mm</t>
  </si>
  <si>
    <t>https://podminky.urs.cz/item/CS_URS_2023_01/764011614</t>
  </si>
  <si>
    <t>222</t>
  </si>
  <si>
    <t>764212664</t>
  </si>
  <si>
    <t>Oplechování rovné okapové hrany z Pz s povrchovou úpravou rš 330 mm</t>
  </si>
  <si>
    <t>2144831041</t>
  </si>
  <si>
    <t>Oplechování střešních prvků z pozinkovaného plechu s povrchovou úpravou okapu střechy rovné okapovým plechem rš 330 mm</t>
  </si>
  <si>
    <t>https://podminky.urs.cz/item/CS_URS_2023_01/764212664</t>
  </si>
  <si>
    <t>okapnička</t>
  </si>
  <si>
    <t>6,25</t>
  </si>
  <si>
    <t>223</t>
  </si>
  <si>
    <t>764214606</t>
  </si>
  <si>
    <t>Oplechování horních ploch a atik bez rohů z Pz s povrch úpravou mechanicky kotvené rš 500 mm</t>
  </si>
  <si>
    <t>413951858</t>
  </si>
  <si>
    <t>Oplechování horních ploch zdí a nadezdívek (atik) z pozinkovaného plechu s povrchovou úpravou mechanicky kotvené rš 500 mm</t>
  </si>
  <si>
    <t>https://podminky.urs.cz/item/CS_URS_2023_01/764214606</t>
  </si>
  <si>
    <t>224</t>
  </si>
  <si>
    <t>764226444</t>
  </si>
  <si>
    <t>Oplechování parapetů rovných celoplošně lepené z Al plechu rš 330 mm</t>
  </si>
  <si>
    <t>1218192385</t>
  </si>
  <si>
    <t>Oplechování parapetů z hliníkového plechu rovných celoplošně lepené, bez rohů rš 330 mm</t>
  </si>
  <si>
    <t>https://podminky.urs.cz/item/CS_URS_2023_01/764226444</t>
  </si>
  <si>
    <t>225</t>
  </si>
  <si>
    <t>764511602</t>
  </si>
  <si>
    <t>Žlab podokapní půlkruhový z Pz s povrchovou úpravou rš 330 mm</t>
  </si>
  <si>
    <t>-1218341842</t>
  </si>
  <si>
    <t>Žlab podokapní z pozinkovaného plechu s povrchovou úpravou včetně háků a čel půlkruhový rš 330 mm</t>
  </si>
  <si>
    <t>https://podminky.urs.cz/item/CS_URS_2023_01/764511602</t>
  </si>
  <si>
    <t>226</t>
  </si>
  <si>
    <t>764511642</t>
  </si>
  <si>
    <t>Kotlík oválný (trychtýřový) pro podokapní žlaby z Pz s povrchovou úpravou 330/100 mm</t>
  </si>
  <si>
    <t>-1360415753</t>
  </si>
  <si>
    <t>Žlab podokapní z pozinkovaného plechu s povrchovou úpravou včetně háků a čel kotlík oválný (trychtýřový), rš žlabu/průměr svodu 330/100 mm</t>
  </si>
  <si>
    <t>https://podminky.urs.cz/item/CS_URS_2023_01/764511642</t>
  </si>
  <si>
    <t>227</t>
  </si>
  <si>
    <t>764518622</t>
  </si>
  <si>
    <t>Svody kruhové včetně objímek, kolen, odskoků z Pz s povrchovou úpravou průměru 100 mm</t>
  </si>
  <si>
    <t>1703845237</t>
  </si>
  <si>
    <t>Svod z pozinkovaného plechu s upraveným povrchem včetně objímek, kolen a odskoků kruhový, průměru 100 mm</t>
  </si>
  <si>
    <t>https://podminky.urs.cz/item/CS_URS_2023_01/764518622</t>
  </si>
  <si>
    <t>228</t>
  </si>
  <si>
    <t>998764101</t>
  </si>
  <si>
    <t>Přesun hmot tonážní pro konstrukce klempířské v objektech v do 6 m</t>
  </si>
  <si>
    <t>-1120283282</t>
  </si>
  <si>
    <t>Přesun hmot pro konstrukce klempířské stanovený z hmotnosti přesunovaného materiálu vodorovná dopravní vzdálenost do 50 m v objektech výšky do 6 m</t>
  </si>
  <si>
    <t>https://podminky.urs.cz/item/CS_URS_2023_01/998764101</t>
  </si>
  <si>
    <t>766</t>
  </si>
  <si>
    <t>Konstrukce truhlářské</t>
  </si>
  <si>
    <t>229</t>
  </si>
  <si>
    <t>766622216</t>
  </si>
  <si>
    <t>Montáž plastových oken plochy do 1 m2 otevíravých s rámem do zdiva</t>
  </si>
  <si>
    <t>-1041303311</t>
  </si>
  <si>
    <t>Montáž oken plastových plochy do 1 m2 včetně montáže rámu otevíravých do zdiva</t>
  </si>
  <si>
    <t>https://podminky.urs.cz/item/CS_URS_2023_01/766622216</t>
  </si>
  <si>
    <t>230</t>
  </si>
  <si>
    <t>61140049</t>
  </si>
  <si>
    <t>okno plastové otevíravé/sklopné dvojsklo do plochy 1m2</t>
  </si>
  <si>
    <t>-2103494661</t>
  </si>
  <si>
    <t>4*1,0*0,75</t>
  </si>
  <si>
    <t>231</t>
  </si>
  <si>
    <t>766660001</t>
  </si>
  <si>
    <t>Montáž dveřních křídel otvíravých jednokřídlových š do 0,8 m do ocelové zárubně</t>
  </si>
  <si>
    <t>-1646963297</t>
  </si>
  <si>
    <t>Montáž dveřních křídel dřevěných nebo plastových otevíravých do ocelové zárubně povrchově upravených jednokřídlových, šířky do 800 mm</t>
  </si>
  <si>
    <t>https://podminky.urs.cz/item/CS_URS_2023_01/766660001</t>
  </si>
  <si>
    <t>232</t>
  </si>
  <si>
    <t>61162001</t>
  </si>
  <si>
    <t>dveře jednokřídlé dřevotřískové povrch dýhovaný plné 700x1970-2100mm</t>
  </si>
  <si>
    <t>599648345</t>
  </si>
  <si>
    <t>233</t>
  </si>
  <si>
    <t>766660411</t>
  </si>
  <si>
    <t>Montáž vchodových dveří jednokřídlových bez nadsvětlíku do zdiva</t>
  </si>
  <si>
    <t>-1896638589</t>
  </si>
  <si>
    <t>Montáž dveřních křídel dřevěných nebo plastových vchodových dveří včetně rámu do zdiva jednokřídlových bez nadsvětlíku</t>
  </si>
  <si>
    <t>https://podminky.urs.cz/item/CS_URS_2023_01/766660411</t>
  </si>
  <si>
    <t>234</t>
  </si>
  <si>
    <t>61140500</t>
  </si>
  <si>
    <t>dveře jednokřídlé plastové bílé plné max rozměru otvoru 2,42m2 bezpečnostní třídy RC2</t>
  </si>
  <si>
    <t>1726411540</t>
  </si>
  <si>
    <t>1,125*2,1</t>
  </si>
  <si>
    <t>1,0*2,1*2</t>
  </si>
  <si>
    <t>235</t>
  </si>
  <si>
    <t>766660729</t>
  </si>
  <si>
    <t>Montáž dveřního interiérového kování - štítku s klikou</t>
  </si>
  <si>
    <t>1472499208</t>
  </si>
  <si>
    <t>Montáž dveřních doplňků dveřního kování interiérového štítku s klikou</t>
  </si>
  <si>
    <t>https://podminky.urs.cz/item/CS_URS_2023_01/766660729</t>
  </si>
  <si>
    <t>236</t>
  </si>
  <si>
    <t>54914123</t>
  </si>
  <si>
    <t>kování rozetové klika/klika</t>
  </si>
  <si>
    <t>-611141708</t>
  </si>
  <si>
    <t>237</t>
  </si>
  <si>
    <t>766660730</t>
  </si>
  <si>
    <t>Montáž dveřního interiérového kování - WC kliky se zámkem</t>
  </si>
  <si>
    <t>1034054013</t>
  </si>
  <si>
    <t>Montáž dveřních doplňků dveřního kování interiérového WC kliky se zámkem</t>
  </si>
  <si>
    <t>https://podminky.urs.cz/item/CS_URS_2023_01/766660730</t>
  </si>
  <si>
    <t>238</t>
  </si>
  <si>
    <t>54914128</t>
  </si>
  <si>
    <t>kování rozetové spodní pro WC</t>
  </si>
  <si>
    <t>1621268796</t>
  </si>
  <si>
    <t>239</t>
  </si>
  <si>
    <t>766660733</t>
  </si>
  <si>
    <t>Montáž dveřního bezpečnostního kování - štítku s klikou</t>
  </si>
  <si>
    <t>1191147803</t>
  </si>
  <si>
    <t>Montáž dveřních doplňků dveřního kování bezpečnostního štítku s klikou</t>
  </si>
  <si>
    <t>https://podminky.urs.cz/item/CS_URS_2023_01/766660733</t>
  </si>
  <si>
    <t>240</t>
  </si>
  <si>
    <t>54914133</t>
  </si>
  <si>
    <t>kování bezpečnostní koule/klika RC3</t>
  </si>
  <si>
    <t>1999459794</t>
  </si>
  <si>
    <t>241</t>
  </si>
  <si>
    <t>766660741r</t>
  </si>
  <si>
    <t>Montáž držadla/madla dveří pro imobilní</t>
  </si>
  <si>
    <t>-396414137</t>
  </si>
  <si>
    <t>Montáž dveřních doplňků držadla/madla dveří pro imobilní</t>
  </si>
  <si>
    <t>242</t>
  </si>
  <si>
    <t>55147052</t>
  </si>
  <si>
    <t>madlo invalidní rovné smaltované bílé 500mm</t>
  </si>
  <si>
    <t>1828590066</t>
  </si>
  <si>
    <t>243</t>
  </si>
  <si>
    <t>766694116</t>
  </si>
  <si>
    <t>Montáž parapetních desek dřevěných nebo plastových š do 30 cm</t>
  </si>
  <si>
    <t>1480305000</t>
  </si>
  <si>
    <t>Montáž ostatních truhlářských konstrukcí parapetních desek dřevěných nebo plastových šířky do 300 mm</t>
  </si>
  <si>
    <t>https://podminky.urs.cz/item/CS_URS_2023_01/766694116</t>
  </si>
  <si>
    <t>244</t>
  </si>
  <si>
    <t>61144400</t>
  </si>
  <si>
    <t>parapet plastový vnitřní komůrkový tl 20mm š 180mm</t>
  </si>
  <si>
    <t>-934872998</t>
  </si>
  <si>
    <t>245</t>
  </si>
  <si>
    <t>61140076</t>
  </si>
  <si>
    <t>koncovka k parapetu oboustranná š 600mm, barva bílá</t>
  </si>
  <si>
    <t>-1914176986</t>
  </si>
  <si>
    <t>246</t>
  </si>
  <si>
    <t>767627306</t>
  </si>
  <si>
    <t>Připojovací spára oken a stěn parotěsnou páskou interiérovou</t>
  </si>
  <si>
    <t>1357553429</t>
  </si>
  <si>
    <t>Ostatní práce a doplňky při montáži oken a stěn připojovací spára oken a stěn mezi ostěním a rámem vnitřní parotěsná páska</t>
  </si>
  <si>
    <t>https://podminky.urs.cz/item/CS_URS_2023_01/767627306</t>
  </si>
  <si>
    <t>247</t>
  </si>
  <si>
    <t>767627307</t>
  </si>
  <si>
    <t>Připojovací spára oken a stěn paropropustnou páskou exteriérovou</t>
  </si>
  <si>
    <t>1438395489</t>
  </si>
  <si>
    <t>Ostatní práce a doplňky při montáži oken a stěn připojovací spára oken a stěn mezi ostěním a rámem venkovní paropropustna páska</t>
  </si>
  <si>
    <t>https://podminky.urs.cz/item/CS_URS_2023_01/767627307</t>
  </si>
  <si>
    <t>248</t>
  </si>
  <si>
    <t>998766101</t>
  </si>
  <si>
    <t>Přesun hmot tonážní pro kce truhlářské v objektech v do 6 m</t>
  </si>
  <si>
    <t>-266944329</t>
  </si>
  <si>
    <t>Přesun hmot pro konstrukce truhlářské stanovený z hmotnosti přesunovaného materiálu vodorovná dopravní vzdálenost do 50 m v objektech výšky do 6 m</t>
  </si>
  <si>
    <t>https://podminky.urs.cz/item/CS_URS_2023_01/998766101</t>
  </si>
  <si>
    <t>767</t>
  </si>
  <si>
    <t>Konstrukce zámečnické</t>
  </si>
  <si>
    <t>249</t>
  </si>
  <si>
    <t>767531121</t>
  </si>
  <si>
    <t>Osazení zapuštěného rámu z L profilů k čistícím rohožím</t>
  </si>
  <si>
    <t>1539692568</t>
  </si>
  <si>
    <t>Montáž vstupních čistících zón z rohoží osazení rámu mosazného nebo hliníkového zapuštěného z L profilů</t>
  </si>
  <si>
    <t>https://podminky.urs.cz/item/CS_URS_2023_01/767531121</t>
  </si>
  <si>
    <t>4*1,0*3</t>
  </si>
  <si>
    <t>250</t>
  </si>
  <si>
    <t>69752160</t>
  </si>
  <si>
    <t>rám pro zapuštění profil L-30/30 25/25 20/30 15/30-Al</t>
  </si>
  <si>
    <t>-2077330049</t>
  </si>
  <si>
    <t>12*1,1 'Přepočtené koeficientem množství</t>
  </si>
  <si>
    <t>251</t>
  </si>
  <si>
    <t>69752035</t>
  </si>
  <si>
    <t>rohož vstupní samonosná kovová - škrabák</t>
  </si>
  <si>
    <t>-637154555</t>
  </si>
  <si>
    <t>3*1,1 'Přepočtené koeficientem množství</t>
  </si>
  <si>
    <t>252</t>
  </si>
  <si>
    <t>998767101</t>
  </si>
  <si>
    <t>Přesun hmot tonážní pro zámečnické konstrukce v objektech v do 6 m</t>
  </si>
  <si>
    <t>923413431</t>
  </si>
  <si>
    <t>Přesun hmot pro zámečnické konstrukce stanovený z hmotnosti přesunovaného materiálu vodorovná dopravní vzdálenost do 50 m v objektech výšky do 6 m</t>
  </si>
  <si>
    <t>https://podminky.urs.cz/item/CS_URS_2023_01/998767101</t>
  </si>
  <si>
    <t>771</t>
  </si>
  <si>
    <t>Podlahy z dlaždic</t>
  </si>
  <si>
    <t>253</t>
  </si>
  <si>
    <t>771111011</t>
  </si>
  <si>
    <t>Vysátí podkladu před pokládkou dlažby</t>
  </si>
  <si>
    <t>1245322519</t>
  </si>
  <si>
    <t>Příprava podkladu před provedením dlažby vysátí podlah</t>
  </si>
  <si>
    <t>https://podminky.urs.cz/item/CS_URS_2023_01/771111011</t>
  </si>
  <si>
    <t>254</t>
  </si>
  <si>
    <t>771121011</t>
  </si>
  <si>
    <t>Nátěr penetrační na podlahu</t>
  </si>
  <si>
    <t>-357137591</t>
  </si>
  <si>
    <t>Příprava podkladu před provedením dlažby nátěr penetrační na podlahu</t>
  </si>
  <si>
    <t>https://podminky.urs.cz/item/CS_URS_2023_01/771121011</t>
  </si>
  <si>
    <t>255</t>
  </si>
  <si>
    <t>771151012</t>
  </si>
  <si>
    <t>Samonivelační stěrka podlah pevnosti 20 MPa tl přes 3 do 5 mm</t>
  </si>
  <si>
    <t>-799853257</t>
  </si>
  <si>
    <t>Příprava podkladu před provedením dlažby samonivelační stěrka min.pevnosti 20 MPa, tloušťky přes 3 do 5 mm</t>
  </si>
  <si>
    <t>https://podminky.urs.cz/item/CS_URS_2023_01/771151012</t>
  </si>
  <si>
    <t>256</t>
  </si>
  <si>
    <t>771574263</t>
  </si>
  <si>
    <t>Montáž podlah keramických pro mechanické zatížení protiskluzných lepených flexibilním lepidlem přes 9 do 12 ks/m2</t>
  </si>
  <si>
    <t>-1612079856</t>
  </si>
  <si>
    <t>Montáž podlah z dlaždic keramických lepených flexibilním lepidlem maloformátových pro vysoké mechanické zatížení protiskluzných nebo reliéfních (bezbariérových) přes 9 do 12 ks/m2</t>
  </si>
  <si>
    <t>https://podminky.urs.cz/item/CS_URS_2023_01/771574263</t>
  </si>
  <si>
    <t>257</t>
  </si>
  <si>
    <t>59761409</t>
  </si>
  <si>
    <t>dlažba keramická slinutá protiskluzná do interiéru i exteriéru pro vysoké mechanické namáhání přes 9 do 12ks/m2</t>
  </si>
  <si>
    <t>269137191</t>
  </si>
  <si>
    <t>24,03*1,1 'Přepočtené koeficientem množství</t>
  </si>
  <si>
    <t>258</t>
  </si>
  <si>
    <t>771579195</t>
  </si>
  <si>
    <t>Příplatek k montáži podlah keramických lepených flexibilním lepidlem za spárování bílým cementem</t>
  </si>
  <si>
    <t>-1858317790</t>
  </si>
  <si>
    <t>Montáž podlah z dlaždic keramických lepených flexibilním lepidlem Příplatek k cenám za spárování cement bílý</t>
  </si>
  <si>
    <t>https://podminky.urs.cz/item/CS_URS_2023_01/771579195</t>
  </si>
  <si>
    <t>259</t>
  </si>
  <si>
    <t>771591115</t>
  </si>
  <si>
    <t>Podlahy spárování silikonem</t>
  </si>
  <si>
    <t>2004047758</t>
  </si>
  <si>
    <t>Podlahy - dokončovací práce spárování silikonem</t>
  </si>
  <si>
    <t>https://podminky.urs.cz/item/CS_URS_2023_01/771591115</t>
  </si>
  <si>
    <t>stěna/podlaha</t>
  </si>
  <si>
    <t>-0,7*3*2</t>
  </si>
  <si>
    <t>260</t>
  </si>
  <si>
    <t>771591184</t>
  </si>
  <si>
    <t>Pracnější řezání podlah z dlaždic keramických rovné</t>
  </si>
  <si>
    <t>1709468908</t>
  </si>
  <si>
    <t>Podlahy - dokončovací práce pracnější řezání dlaždic keramických rovné</t>
  </si>
  <si>
    <t>https://podminky.urs.cz/item/CS_URS_2023_01/771591184</t>
  </si>
  <si>
    <t>261</t>
  </si>
  <si>
    <t>998771101</t>
  </si>
  <si>
    <t>Přesun hmot tonážní pro podlahy z dlaždic v objektech v do 6 m</t>
  </si>
  <si>
    <t>391233916</t>
  </si>
  <si>
    <t>Přesun hmot pro podlahy z dlaždic stanovený z hmotnosti přesunovaného materiálu vodorovná dopravní vzdálenost do 50 m v objektech výšky do 6 m</t>
  </si>
  <si>
    <t>https://podminky.urs.cz/item/CS_URS_2023_01/998771101</t>
  </si>
  <si>
    <t>781</t>
  </si>
  <si>
    <t>Dokončovací práce - obklady</t>
  </si>
  <si>
    <t>262</t>
  </si>
  <si>
    <t>781131264</t>
  </si>
  <si>
    <t>Izolace pod obklad těsnícími pásy mezi podlahou a stěnou</t>
  </si>
  <si>
    <t>1456599043</t>
  </si>
  <si>
    <t>Izolace stěny pod obklad izolace těsnícími izolačními pásy mezi podlahou a stěnu</t>
  </si>
  <si>
    <t>https://podminky.urs.cz/item/CS_URS_2023_01/781131264</t>
  </si>
  <si>
    <t>263</t>
  </si>
  <si>
    <t>781473114</t>
  </si>
  <si>
    <t>Montáž obkladů vnitřních keramických hladkých přes 19 do 22 ks/m2 lepených standardním lepidlem</t>
  </si>
  <si>
    <t>37337755</t>
  </si>
  <si>
    <t>Montáž obkladů vnitřních stěn z dlaždic keramických lepených standardním lepidlem hladkých přes 19 do 22 ks/m2</t>
  </si>
  <si>
    <t>https://podminky.urs.cz/item/CS_URS_2023_01/781473114</t>
  </si>
  <si>
    <t>2,25*(2,2+1,875)*2-(1,125*2,1+1,0*0,75)+0,2*(1,125+2,1*2+1,0+0,75*2)</t>
  </si>
  <si>
    <t>2,25*(1,125+1,975)*2-(1,0*2,1+0,7*2,0)+0,2*(1,0+2,1*2)</t>
  </si>
  <si>
    <t>2,25*(1,975+3,025)*2-(0,7*2,0*2+1,0*0,75)+0,2*(1,0+0,75*2)</t>
  </si>
  <si>
    <t>2,25*(1,95+1,125)*2-(1,0+2,1+0,7*2,0)+0,2*(1,0+2,1*2)</t>
  </si>
  <si>
    <t>2,25*(1,95+3,025)*2-(1,0*0,75+0,7*2,0)+0,2*(1,0+0,75*2)</t>
  </si>
  <si>
    <t>264</t>
  </si>
  <si>
    <t>59761040</t>
  </si>
  <si>
    <t>obklad keramický hladký přes 19 do 22ks/m2</t>
  </si>
  <si>
    <t>118878054</t>
  </si>
  <si>
    <t>78,846*1,1 'Přepočtené koeficientem množství</t>
  </si>
  <si>
    <t>265</t>
  </si>
  <si>
    <t>781494511</t>
  </si>
  <si>
    <t>Plastové profily ukončovací lepené flexibilním lepidlem</t>
  </si>
  <si>
    <t>-1687526807</t>
  </si>
  <si>
    <t>Obklad - dokončující práce profily ukončovací plastové lepené flexibilním lepidlem ukončovací</t>
  </si>
  <si>
    <t>https://podminky.urs.cz/item/CS_URS_2023_01/781494511</t>
  </si>
  <si>
    <t>0,15+0,9*2+2,125+1,125+1,95</t>
  </si>
  <si>
    <t>266</t>
  </si>
  <si>
    <t>781495111</t>
  </si>
  <si>
    <t>Nátěr penetrační na stěnu</t>
  </si>
  <si>
    <t>56857756</t>
  </si>
  <si>
    <t>Příprava podkladu před provedením obkladu nátěr penetrační na stěnu</t>
  </si>
  <si>
    <t>https://podminky.urs.cz/item/CS_URS_2023_01/781495111</t>
  </si>
  <si>
    <t>267</t>
  </si>
  <si>
    <t>781495115</t>
  </si>
  <si>
    <t>Spárování vnitřních obkladů silikonem</t>
  </si>
  <si>
    <t>922396083</t>
  </si>
  <si>
    <t>Obklad - dokončující práce ostatní práce spárování silikonem</t>
  </si>
  <si>
    <t>https://podminky.urs.cz/item/CS_URS_2023_01/781495115</t>
  </si>
  <si>
    <t>kolem zárubní</t>
  </si>
  <si>
    <t>(0,7+2,0*2)*3*2</t>
  </si>
  <si>
    <t>268</t>
  </si>
  <si>
    <t>781495142</t>
  </si>
  <si>
    <t>Průnik obkladem kruhový přes DN 30 do DN 90</t>
  </si>
  <si>
    <t>-1388099554</t>
  </si>
  <si>
    <t>Obklad - dokončující práce průnik obkladem kruhový, bez izolace přes DN 30 do DN 90</t>
  </si>
  <si>
    <t>https://podminky.urs.cz/item/CS_URS_2023_01/781495142</t>
  </si>
  <si>
    <t>269</t>
  </si>
  <si>
    <t>781495184</t>
  </si>
  <si>
    <t>Řezání pracnější rovné keramických obkladaček</t>
  </si>
  <si>
    <t>-360413448</t>
  </si>
  <si>
    <t>Obklad - dokončující práce pracnější řezání obkladaček rovné</t>
  </si>
  <si>
    <t>https://podminky.urs.cz/item/CS_URS_2023_01/781495184</t>
  </si>
  <si>
    <t>270</t>
  </si>
  <si>
    <t>781495211</t>
  </si>
  <si>
    <t>Čištění vnitřních ploch stěn po provedení obkladu chemickými prostředky</t>
  </si>
  <si>
    <t>1047832858</t>
  </si>
  <si>
    <t>Čištění vnitřních ploch po provedení obkladu stěn chemickými prostředky</t>
  </si>
  <si>
    <t>https://podminky.urs.cz/item/CS_URS_2023_01/781495211</t>
  </si>
  <si>
    <t>271</t>
  </si>
  <si>
    <t>781495213</t>
  </si>
  <si>
    <t>Roh kamenický obkladaček s klasickým střepem maloformátových</t>
  </si>
  <si>
    <t>-387120735</t>
  </si>
  <si>
    <t>Obklad - dokončující práce pracnější řezání obkladaček kamenického rohu (jolly hrana) klasický střep obkladu maloformátového</t>
  </si>
  <si>
    <t>https://podminky.urs.cz/item/CS_URS_2023_01/781495213</t>
  </si>
  <si>
    <t>2,1*3+1,25</t>
  </si>
  <si>
    <t>272</t>
  </si>
  <si>
    <t>781571131</t>
  </si>
  <si>
    <t>Montáž obkladů ostění šířky do 200 mm lepenými flexibilním lepidlem</t>
  </si>
  <si>
    <t>-904217149</t>
  </si>
  <si>
    <t>Montáž obkladů ostění z obkladaček keramických lepených flexibilním lepidlem šířky ostění do 200 mm</t>
  </si>
  <si>
    <t>https://podminky.urs.cz/item/CS_URS_2023_01/781571131</t>
  </si>
  <si>
    <t>0,65*8</t>
  </si>
  <si>
    <t>2,1*4</t>
  </si>
  <si>
    <t>273</t>
  </si>
  <si>
    <t>-1763995896</t>
  </si>
  <si>
    <t>13,6*0,22 'Přepočtené koeficientem množství</t>
  </si>
  <si>
    <t>274</t>
  </si>
  <si>
    <t>998781101</t>
  </si>
  <si>
    <t>Přesun hmot tonážní pro obklady keramické v objektech v do 6 m</t>
  </si>
  <si>
    <t>-1607260151</t>
  </si>
  <si>
    <t>Přesun hmot pro obklady keramické stanovený z hmotnosti přesunovaného materiálu vodorovná dopravní vzdálenost do 50 m v objektech výšky do 6 m</t>
  </si>
  <si>
    <t>https://podminky.urs.cz/item/CS_URS_2023_01/998781101</t>
  </si>
  <si>
    <t>783</t>
  </si>
  <si>
    <t>Dokončovací práce - nátěry</t>
  </si>
  <si>
    <t>275</t>
  </si>
  <si>
    <t>783301311</t>
  </si>
  <si>
    <t>Odmaštění zámečnických konstrukcí vodou ředitelným odmašťovačem</t>
  </si>
  <si>
    <t>1590300481</t>
  </si>
  <si>
    <t>Příprava podkladu zámečnických konstrukcí před provedením nátěru odmaštění odmašťovačem vodou ředitelným</t>
  </si>
  <si>
    <t>https://podminky.urs.cz/item/CS_URS_2023_01/783301311</t>
  </si>
  <si>
    <t>oc.zárubně</t>
  </si>
  <si>
    <t>3,0</t>
  </si>
  <si>
    <t>276</t>
  </si>
  <si>
    <t>783334201</t>
  </si>
  <si>
    <t>Základní antikorozní jednonásobný epoxidový nátěr zámečnických konstrukcí</t>
  </si>
  <si>
    <t>-1206367543</t>
  </si>
  <si>
    <t>Základní antikorozní nátěr zámečnických konstrukcí jednonásobný epoxidový</t>
  </si>
  <si>
    <t>https://podminky.urs.cz/item/CS_URS_2023_01/783334201</t>
  </si>
  <si>
    <t>277</t>
  </si>
  <si>
    <t>783337101</t>
  </si>
  <si>
    <t>Krycí jednonásobný epoxidový nátěr zámečnických konstrukcí</t>
  </si>
  <si>
    <t>1130362469</t>
  </si>
  <si>
    <t>Krycí nátěr (email) zámečnických konstrukcí jednonásobný epoxidový</t>
  </si>
  <si>
    <t>https://podminky.urs.cz/item/CS_URS_2023_01/783337101</t>
  </si>
  <si>
    <t>784</t>
  </si>
  <si>
    <t>Dokončovací práce - malby a tapety</t>
  </si>
  <si>
    <t>278</t>
  </si>
  <si>
    <t>784111001</t>
  </si>
  <si>
    <t>Oprášení (ometení ) podkladu v místnostech v do 3,80 m</t>
  </si>
  <si>
    <t>1397544422</t>
  </si>
  <si>
    <t>Oprášení (ometení) podkladu v místnostech výšky do 3,80 m</t>
  </si>
  <si>
    <t>https://podminky.urs.cz/item/CS_URS_2023_01/784111001</t>
  </si>
  <si>
    <t>stropy</t>
  </si>
  <si>
    <t>stěny</t>
  </si>
  <si>
    <t>21,55</t>
  </si>
  <si>
    <t>279</t>
  </si>
  <si>
    <t>784181121</t>
  </si>
  <si>
    <t>Hloubková jednonásobná bezbarvá penetrace podkladu v místnostech v do 3,80 m</t>
  </si>
  <si>
    <t>903507901</t>
  </si>
  <si>
    <t>Penetrace podkladu jednonásobná hloubková akrylátová bezbarvá v místnostech výšky do 3,80 m</t>
  </si>
  <si>
    <t>https://podminky.urs.cz/item/CS_URS_2023_01/784181121</t>
  </si>
  <si>
    <t>280</t>
  </si>
  <si>
    <t>784211121</t>
  </si>
  <si>
    <t>Dvojnásobné bílé malby ze směsí za mokra středně oděruvzdorných v místnostech v do 3,80 m</t>
  </si>
  <si>
    <t>-2033961057</t>
  </si>
  <si>
    <t>Malby z malířských směsí oděruvzdorných za mokra dvojnásobné, bílé za mokra oděruvzdorné středně v místnostech výšky do 3,80 m</t>
  </si>
  <si>
    <t>https://podminky.urs.cz/item/CS_URS_2023_01/784211121</t>
  </si>
  <si>
    <t>VRN</t>
  </si>
  <si>
    <t>Vedlejší rozpočtové náklady</t>
  </si>
  <si>
    <t>281</t>
  </si>
  <si>
    <t>030001000</t>
  </si>
  <si>
    <t>Zařízení staveniště</t>
  </si>
  <si>
    <t>Kč</t>
  </si>
  <si>
    <t>1024</t>
  </si>
  <si>
    <t>-2130932872</t>
  </si>
  <si>
    <t>https://podminky.urs.cz/item/CS_URS_2023_01/030001000</t>
  </si>
  <si>
    <t>282</t>
  </si>
  <si>
    <t>045002000</t>
  </si>
  <si>
    <t>Kompletační a koordinační činnost</t>
  </si>
  <si>
    <t>516257580</t>
  </si>
  <si>
    <t>https://podminky.urs.cz/item/CS_URS_2023_01/045002000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</si>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</sst>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1151203" TargetMode="External" /><Relationship Id="rId2" Type="http://schemas.openxmlformats.org/officeDocument/2006/relationships/hyperlink" Target="https://podminky.urs.cz/item/CS_URS_2023_01/132254101" TargetMode="External" /><Relationship Id="rId3" Type="http://schemas.openxmlformats.org/officeDocument/2006/relationships/hyperlink" Target="https://podminky.urs.cz/item/CS_URS_2023_01/151101201" TargetMode="External" /><Relationship Id="rId4" Type="http://schemas.openxmlformats.org/officeDocument/2006/relationships/hyperlink" Target="https://podminky.urs.cz/item/CS_URS_2023_01/151101211" TargetMode="External" /><Relationship Id="rId5" Type="http://schemas.openxmlformats.org/officeDocument/2006/relationships/hyperlink" Target="https://podminky.urs.cz/item/CS_URS_2023_01/162251102" TargetMode="External" /><Relationship Id="rId6" Type="http://schemas.openxmlformats.org/officeDocument/2006/relationships/hyperlink" Target="https://podminky.urs.cz/item/CS_URS_2023_01/167151101" TargetMode="External" /><Relationship Id="rId7" Type="http://schemas.openxmlformats.org/officeDocument/2006/relationships/hyperlink" Target="https://podminky.urs.cz/item/CS_URS_2023_01/171151103" TargetMode="External" /><Relationship Id="rId8" Type="http://schemas.openxmlformats.org/officeDocument/2006/relationships/hyperlink" Target="https://podminky.urs.cz/item/CS_URS_2023_01/171251201" TargetMode="External" /><Relationship Id="rId9" Type="http://schemas.openxmlformats.org/officeDocument/2006/relationships/hyperlink" Target="https://podminky.urs.cz/item/CS_URS_2023_01/175111201" TargetMode="External" /><Relationship Id="rId10" Type="http://schemas.openxmlformats.org/officeDocument/2006/relationships/hyperlink" Target="https://podminky.urs.cz/item/CS_URS_2023_01/181951112" TargetMode="External" /><Relationship Id="rId11" Type="http://schemas.openxmlformats.org/officeDocument/2006/relationships/hyperlink" Target="https://podminky.urs.cz/item/CS_URS_2023_01/271532212" TargetMode="External" /><Relationship Id="rId12" Type="http://schemas.openxmlformats.org/officeDocument/2006/relationships/hyperlink" Target="https://podminky.urs.cz/item/CS_URS_2023_01/273321411" TargetMode="External" /><Relationship Id="rId13" Type="http://schemas.openxmlformats.org/officeDocument/2006/relationships/hyperlink" Target="https://podminky.urs.cz/item/CS_URS_2023_01/273351121" TargetMode="External" /><Relationship Id="rId14" Type="http://schemas.openxmlformats.org/officeDocument/2006/relationships/hyperlink" Target="https://podminky.urs.cz/item/CS_URS_2023_01/273351122" TargetMode="External" /><Relationship Id="rId15" Type="http://schemas.openxmlformats.org/officeDocument/2006/relationships/hyperlink" Target="https://podminky.urs.cz/item/CS_URS_2023_01/273362021" TargetMode="External" /><Relationship Id="rId16" Type="http://schemas.openxmlformats.org/officeDocument/2006/relationships/hyperlink" Target="https://podminky.urs.cz/item/CS_URS_2023_01/274313511" TargetMode="External" /><Relationship Id="rId17" Type="http://schemas.openxmlformats.org/officeDocument/2006/relationships/hyperlink" Target="https://podminky.urs.cz/item/CS_URS_2023_01/279113125" TargetMode="External" /><Relationship Id="rId18" Type="http://schemas.openxmlformats.org/officeDocument/2006/relationships/hyperlink" Target="https://podminky.urs.cz/item/CS_URS_2023_01/279361821" TargetMode="External" /><Relationship Id="rId19" Type="http://schemas.openxmlformats.org/officeDocument/2006/relationships/hyperlink" Target="https://podminky.urs.cz/item/CS_URS_2023_01/631319175" TargetMode="External" /><Relationship Id="rId20" Type="http://schemas.openxmlformats.org/officeDocument/2006/relationships/hyperlink" Target="https://podminky.urs.cz/item/CS_URS_2023_01/311272131" TargetMode="External" /><Relationship Id="rId21" Type="http://schemas.openxmlformats.org/officeDocument/2006/relationships/hyperlink" Target="https://podminky.urs.cz/item/CS_URS_2023_01/311272331" TargetMode="External" /><Relationship Id="rId22" Type="http://schemas.openxmlformats.org/officeDocument/2006/relationships/hyperlink" Target="https://podminky.urs.cz/item/CS_URS_2023_01/317142420" TargetMode="External" /><Relationship Id="rId23" Type="http://schemas.openxmlformats.org/officeDocument/2006/relationships/hyperlink" Target="https://podminky.urs.cz/item/CS_URS_2023_01/317143462" TargetMode="External" /><Relationship Id="rId24" Type="http://schemas.openxmlformats.org/officeDocument/2006/relationships/hyperlink" Target="https://podminky.urs.cz/item/CS_URS_2023_01/317143463" TargetMode="External" /><Relationship Id="rId25" Type="http://schemas.openxmlformats.org/officeDocument/2006/relationships/hyperlink" Target="https://podminky.urs.cz/item/CS_URS_2023_01/342272225" TargetMode="External" /><Relationship Id="rId26" Type="http://schemas.openxmlformats.org/officeDocument/2006/relationships/hyperlink" Target="https://podminky.urs.cz/item/CS_URS_2023_01/342291121" TargetMode="External" /><Relationship Id="rId27" Type="http://schemas.openxmlformats.org/officeDocument/2006/relationships/hyperlink" Target="https://podminky.urs.cz/item/CS_URS_2023_01/342291131" TargetMode="External" /><Relationship Id="rId28" Type="http://schemas.openxmlformats.org/officeDocument/2006/relationships/hyperlink" Target="https://podminky.urs.cz/item/CS_URS_2023_01/346272226" TargetMode="External" /><Relationship Id="rId29" Type="http://schemas.openxmlformats.org/officeDocument/2006/relationships/hyperlink" Target="https://podminky.urs.cz/item/CS_URS_2023_01/346272256" TargetMode="External" /><Relationship Id="rId30" Type="http://schemas.openxmlformats.org/officeDocument/2006/relationships/hyperlink" Target="https://podminky.urs.cz/item/CS_URS_2023_01/348272113" TargetMode="External" /><Relationship Id="rId31" Type="http://schemas.openxmlformats.org/officeDocument/2006/relationships/hyperlink" Target="https://podminky.urs.cz/item/CS_URS_2023_01/348272293" TargetMode="External" /><Relationship Id="rId32" Type="http://schemas.openxmlformats.org/officeDocument/2006/relationships/hyperlink" Target="https://podminky.urs.cz/item/CS_URS_2023_01/348272513" TargetMode="External" /><Relationship Id="rId33" Type="http://schemas.openxmlformats.org/officeDocument/2006/relationships/hyperlink" Target="https://podminky.urs.cz/item/CS_URS_2023_01/346272226" TargetMode="External" /><Relationship Id="rId34" Type="http://schemas.openxmlformats.org/officeDocument/2006/relationships/hyperlink" Target="https://podminky.urs.cz/item/CS_URS_2023_01/317998113" TargetMode="External" /><Relationship Id="rId35" Type="http://schemas.openxmlformats.org/officeDocument/2006/relationships/hyperlink" Target="https://podminky.urs.cz/item/CS_URS_2023_01/411121125" TargetMode="External" /><Relationship Id="rId36" Type="http://schemas.openxmlformats.org/officeDocument/2006/relationships/hyperlink" Target="https://podminky.urs.cz/item/CS_URS_2023_01/417321414" TargetMode="External" /><Relationship Id="rId37" Type="http://schemas.openxmlformats.org/officeDocument/2006/relationships/hyperlink" Target="https://podminky.urs.cz/item/CS_URS_2023_01/417351115" TargetMode="External" /><Relationship Id="rId38" Type="http://schemas.openxmlformats.org/officeDocument/2006/relationships/hyperlink" Target="https://podminky.urs.cz/item/CS_URS_2023_01/417351116" TargetMode="External" /><Relationship Id="rId39" Type="http://schemas.openxmlformats.org/officeDocument/2006/relationships/hyperlink" Target="https://podminky.urs.cz/item/CS_URS_2023_01/417361821" TargetMode="External" /><Relationship Id="rId40" Type="http://schemas.openxmlformats.org/officeDocument/2006/relationships/hyperlink" Target="https://podminky.urs.cz/item/CS_URS_2023_01/564730001" TargetMode="External" /><Relationship Id="rId41" Type="http://schemas.openxmlformats.org/officeDocument/2006/relationships/hyperlink" Target="https://podminky.urs.cz/item/CS_URS_2023_01/564750101" TargetMode="External" /><Relationship Id="rId42" Type="http://schemas.openxmlformats.org/officeDocument/2006/relationships/hyperlink" Target="https://podminky.urs.cz/item/CS_URS_2023_01/596211130" TargetMode="External" /><Relationship Id="rId43" Type="http://schemas.openxmlformats.org/officeDocument/2006/relationships/hyperlink" Target="https://podminky.urs.cz/item/CS_URS_2023_01/637111112" TargetMode="External" /><Relationship Id="rId44" Type="http://schemas.openxmlformats.org/officeDocument/2006/relationships/hyperlink" Target="https://podminky.urs.cz/item/CS_URS_2023_01/637121111" TargetMode="External" /><Relationship Id="rId45" Type="http://schemas.openxmlformats.org/officeDocument/2006/relationships/hyperlink" Target="https://podminky.urs.cz/item/CS_URS_2023_01/637311131" TargetMode="External" /><Relationship Id="rId46" Type="http://schemas.openxmlformats.org/officeDocument/2006/relationships/hyperlink" Target="https://podminky.urs.cz/item/CS_URS_2023_01/916991121" TargetMode="External" /><Relationship Id="rId47" Type="http://schemas.openxmlformats.org/officeDocument/2006/relationships/hyperlink" Target="https://podminky.urs.cz/item/CS_URS_2023_01/611131321" TargetMode="External" /><Relationship Id="rId48" Type="http://schemas.openxmlformats.org/officeDocument/2006/relationships/hyperlink" Target="https://podminky.urs.cz/item/CS_URS_2023_01/611142002" TargetMode="External" /><Relationship Id="rId49" Type="http://schemas.openxmlformats.org/officeDocument/2006/relationships/hyperlink" Target="https://podminky.urs.cz/item/CS_URS_2023_01/611321141" TargetMode="External" /><Relationship Id="rId50" Type="http://schemas.openxmlformats.org/officeDocument/2006/relationships/hyperlink" Target="https://podminky.urs.cz/item/CS_URS_2023_01/611321191" TargetMode="External" /><Relationship Id="rId51" Type="http://schemas.openxmlformats.org/officeDocument/2006/relationships/hyperlink" Target="https://podminky.urs.cz/item/CS_URS_2023_01/612131321" TargetMode="External" /><Relationship Id="rId52" Type="http://schemas.openxmlformats.org/officeDocument/2006/relationships/hyperlink" Target="https://podminky.urs.cz/item/CS_URS_2023_01/612142001" TargetMode="External" /><Relationship Id="rId53" Type="http://schemas.openxmlformats.org/officeDocument/2006/relationships/hyperlink" Target="https://podminky.urs.cz/item/CS_URS_2023_01/612311131" TargetMode="External" /><Relationship Id="rId54" Type="http://schemas.openxmlformats.org/officeDocument/2006/relationships/hyperlink" Target="https://podminky.urs.cz/item/CS_URS_2023_01/612321121" TargetMode="External" /><Relationship Id="rId55" Type="http://schemas.openxmlformats.org/officeDocument/2006/relationships/hyperlink" Target="https://podminky.urs.cz/item/CS_URS_2023_01/612321191" TargetMode="External" /><Relationship Id="rId56" Type="http://schemas.openxmlformats.org/officeDocument/2006/relationships/hyperlink" Target="https://podminky.urs.cz/item/CS_URS_2023_01/619991011" TargetMode="External" /><Relationship Id="rId57" Type="http://schemas.openxmlformats.org/officeDocument/2006/relationships/hyperlink" Target="https://podminky.urs.cz/item/CS_URS_2023_01/619991021" TargetMode="External" /><Relationship Id="rId58" Type="http://schemas.openxmlformats.org/officeDocument/2006/relationships/hyperlink" Target="https://podminky.urs.cz/item/CS_URS_2023_01/622121111" TargetMode="External" /><Relationship Id="rId59" Type="http://schemas.openxmlformats.org/officeDocument/2006/relationships/hyperlink" Target="https://podminky.urs.cz/item/CS_URS_2023_01/622131321" TargetMode="External" /><Relationship Id="rId60" Type="http://schemas.openxmlformats.org/officeDocument/2006/relationships/hyperlink" Target="https://podminky.urs.cz/item/CS_URS_2023_01/622142001" TargetMode="External" /><Relationship Id="rId61" Type="http://schemas.openxmlformats.org/officeDocument/2006/relationships/hyperlink" Target="https://podminky.urs.cz/item/CS_URS_2023_01/622321121" TargetMode="External" /><Relationship Id="rId62" Type="http://schemas.openxmlformats.org/officeDocument/2006/relationships/hyperlink" Target="https://podminky.urs.cz/item/CS_URS_2021_01/622541021" TargetMode="External" /><Relationship Id="rId63" Type="http://schemas.openxmlformats.org/officeDocument/2006/relationships/hyperlink" Target="https://podminky.urs.cz/item/CS_URS_2023_01/622511122" TargetMode="External" /><Relationship Id="rId64" Type="http://schemas.openxmlformats.org/officeDocument/2006/relationships/hyperlink" Target="https://podminky.urs.cz/item/CS_URS_2023_01/622143003" TargetMode="External" /><Relationship Id="rId65" Type="http://schemas.openxmlformats.org/officeDocument/2006/relationships/hyperlink" Target="https://podminky.urs.cz/item/CS_URS_2023_01/622143004" TargetMode="External" /><Relationship Id="rId66" Type="http://schemas.openxmlformats.org/officeDocument/2006/relationships/hyperlink" Target="https://podminky.urs.cz/item/CS_URS_2023_01/622212001" TargetMode="External" /><Relationship Id="rId67" Type="http://schemas.openxmlformats.org/officeDocument/2006/relationships/hyperlink" Target="https://podminky.urs.cz/item/CS_URS_2023_01/622252002" TargetMode="External" /><Relationship Id="rId68" Type="http://schemas.openxmlformats.org/officeDocument/2006/relationships/hyperlink" Target="https://podminky.urs.cz/item/CS_URS_2023_01/629991011" TargetMode="External" /><Relationship Id="rId69" Type="http://schemas.openxmlformats.org/officeDocument/2006/relationships/hyperlink" Target="https://podminky.urs.cz/item/CS_URS_2023_01/631311114" TargetMode="External" /><Relationship Id="rId70" Type="http://schemas.openxmlformats.org/officeDocument/2006/relationships/hyperlink" Target="https://podminky.urs.cz/item/CS_URS_2023_01/631319171" TargetMode="External" /><Relationship Id="rId71" Type="http://schemas.openxmlformats.org/officeDocument/2006/relationships/hyperlink" Target="https://podminky.urs.cz/item/CS_URS_2023_01/631362021" TargetMode="External" /><Relationship Id="rId72" Type="http://schemas.openxmlformats.org/officeDocument/2006/relationships/hyperlink" Target="https://podminky.urs.cz/item/CS_URS_2023_01/631319195" TargetMode="External" /><Relationship Id="rId73" Type="http://schemas.openxmlformats.org/officeDocument/2006/relationships/hyperlink" Target="https://podminky.urs.cz/item/CS_URS_2023_01/632451032" TargetMode="External" /><Relationship Id="rId74" Type="http://schemas.openxmlformats.org/officeDocument/2006/relationships/hyperlink" Target="https://podminky.urs.cz/item/CS_URS_2023_01/632481213" TargetMode="External" /><Relationship Id="rId75" Type="http://schemas.openxmlformats.org/officeDocument/2006/relationships/hyperlink" Target="https://podminky.urs.cz/item/CS_URS_2023_01/642942111" TargetMode="External" /><Relationship Id="rId76" Type="http://schemas.openxmlformats.org/officeDocument/2006/relationships/hyperlink" Target="https://podminky.urs.cz/item/CS_URS_2023_01/132251254" TargetMode="External" /><Relationship Id="rId77" Type="http://schemas.openxmlformats.org/officeDocument/2006/relationships/hyperlink" Target="https://podminky.urs.cz/item/CS_URS_2023_01/141721214" TargetMode="External" /><Relationship Id="rId78" Type="http://schemas.openxmlformats.org/officeDocument/2006/relationships/hyperlink" Target="https://podminky.urs.cz/item/CS_URS_2023_01/460633112" TargetMode="External" /><Relationship Id="rId79" Type="http://schemas.openxmlformats.org/officeDocument/2006/relationships/hyperlink" Target="https://podminky.urs.cz/item/CS_URS_2023_01/460633212" TargetMode="External" /><Relationship Id="rId80" Type="http://schemas.openxmlformats.org/officeDocument/2006/relationships/hyperlink" Target="https://podminky.urs.cz/item/CS_URS_2023_01/162251101" TargetMode="External" /><Relationship Id="rId81" Type="http://schemas.openxmlformats.org/officeDocument/2006/relationships/hyperlink" Target="https://podminky.urs.cz/item/CS_URS_2023_01/162751117" TargetMode="External" /><Relationship Id="rId82" Type="http://schemas.openxmlformats.org/officeDocument/2006/relationships/hyperlink" Target="https://podminky.urs.cz/item/CS_URS_2023_01/171251201" TargetMode="External" /><Relationship Id="rId83" Type="http://schemas.openxmlformats.org/officeDocument/2006/relationships/hyperlink" Target="https://podminky.urs.cz/item/CS_URS_2023_01/451572111" TargetMode="External" /><Relationship Id="rId84" Type="http://schemas.openxmlformats.org/officeDocument/2006/relationships/hyperlink" Target="https://podminky.urs.cz/item/CS_URS_2023_01/175151101" TargetMode="External" /><Relationship Id="rId85" Type="http://schemas.openxmlformats.org/officeDocument/2006/relationships/hyperlink" Target="https://podminky.urs.cz/item/CS_URS_2023_01/174151101" TargetMode="External" /><Relationship Id="rId86" Type="http://schemas.openxmlformats.org/officeDocument/2006/relationships/hyperlink" Target="https://podminky.urs.cz/item/CS_URS_2023_01/871181141" TargetMode="External" /><Relationship Id="rId87" Type="http://schemas.openxmlformats.org/officeDocument/2006/relationships/hyperlink" Target="https://podminky.urs.cz/item/CS_URS_2023_01/871184201" TargetMode="External" /><Relationship Id="rId88" Type="http://schemas.openxmlformats.org/officeDocument/2006/relationships/hyperlink" Target="https://podminky.urs.cz/item/CS_URS_2023_01/721173315" TargetMode="External" /><Relationship Id="rId89" Type="http://schemas.openxmlformats.org/officeDocument/2006/relationships/hyperlink" Target="https://podminky.urs.cz/item/CS_URS_2023_01/721242105" TargetMode="External" /><Relationship Id="rId90" Type="http://schemas.openxmlformats.org/officeDocument/2006/relationships/hyperlink" Target="https://podminky.urs.cz/item/CS_URS_2023_01/212750101" TargetMode="External" /><Relationship Id="rId91" Type="http://schemas.openxmlformats.org/officeDocument/2006/relationships/hyperlink" Target="https://podminky.urs.cz/item/CS_URS_2023_01/213141113" TargetMode="External" /><Relationship Id="rId92" Type="http://schemas.openxmlformats.org/officeDocument/2006/relationships/hyperlink" Target="https://podminky.urs.cz/item/CS_URS_2023_01/892233122" TargetMode="External" /><Relationship Id="rId93" Type="http://schemas.openxmlformats.org/officeDocument/2006/relationships/hyperlink" Target="https://podminky.urs.cz/item/CS_URS_2023_01/892241111" TargetMode="External" /><Relationship Id="rId94" Type="http://schemas.openxmlformats.org/officeDocument/2006/relationships/hyperlink" Target="https://podminky.urs.cz/item/CS_URS_2023_01/892271111" TargetMode="External" /><Relationship Id="rId95" Type="http://schemas.openxmlformats.org/officeDocument/2006/relationships/hyperlink" Target="https://podminky.urs.cz/item/CS_URS_2023_01/892372111" TargetMode="External" /><Relationship Id="rId96" Type="http://schemas.openxmlformats.org/officeDocument/2006/relationships/hyperlink" Target="https://podminky.urs.cz/item/CS_URS_2023_01/949101111" TargetMode="External" /><Relationship Id="rId97" Type="http://schemas.openxmlformats.org/officeDocument/2006/relationships/hyperlink" Target="https://podminky.urs.cz/item/CS_URS_2023_01/949101112" TargetMode="External" /><Relationship Id="rId98" Type="http://schemas.openxmlformats.org/officeDocument/2006/relationships/hyperlink" Target="https://podminky.urs.cz/item/CS_URS_2023_01/952901111" TargetMode="External" /><Relationship Id="rId99" Type="http://schemas.openxmlformats.org/officeDocument/2006/relationships/hyperlink" Target="https://podminky.urs.cz/item/CS_URS_2023_01/953943211" TargetMode="External" /><Relationship Id="rId100" Type="http://schemas.openxmlformats.org/officeDocument/2006/relationships/hyperlink" Target="https://podminky.urs.cz/item/CS_URS_2023_01/998011001" TargetMode="External" /><Relationship Id="rId101" Type="http://schemas.openxmlformats.org/officeDocument/2006/relationships/hyperlink" Target="https://podminky.urs.cz/item/CS_URS_2023_01/711111001" TargetMode="External" /><Relationship Id="rId102" Type="http://schemas.openxmlformats.org/officeDocument/2006/relationships/hyperlink" Target="https://podminky.urs.cz/item/CS_URS_2023_01/711112001" TargetMode="External" /><Relationship Id="rId103" Type="http://schemas.openxmlformats.org/officeDocument/2006/relationships/hyperlink" Target="https://podminky.urs.cz/item/CS_URS_2023_01/711141559" TargetMode="External" /><Relationship Id="rId104" Type="http://schemas.openxmlformats.org/officeDocument/2006/relationships/hyperlink" Target="https://podminky.urs.cz/item/CS_URS_2023_01/711142559" TargetMode="External" /><Relationship Id="rId105" Type="http://schemas.openxmlformats.org/officeDocument/2006/relationships/hyperlink" Target="https://podminky.urs.cz/item/CS_URS_2023_01/711161215" TargetMode="External" /><Relationship Id="rId106" Type="http://schemas.openxmlformats.org/officeDocument/2006/relationships/hyperlink" Target="https://podminky.urs.cz/item/CS_URS_2023_01/711161383" TargetMode="External" /><Relationship Id="rId107" Type="http://schemas.openxmlformats.org/officeDocument/2006/relationships/hyperlink" Target="https://podminky.urs.cz/item/CS_URS_2023_01/711161391" TargetMode="External" /><Relationship Id="rId108" Type="http://schemas.openxmlformats.org/officeDocument/2006/relationships/hyperlink" Target="https://podminky.urs.cz/item/CS_URS_2023_01/998711101" TargetMode="External" /><Relationship Id="rId109" Type="http://schemas.openxmlformats.org/officeDocument/2006/relationships/hyperlink" Target="https://podminky.urs.cz/item/CS_URS_2023_01/712311101" TargetMode="External" /><Relationship Id="rId110" Type="http://schemas.openxmlformats.org/officeDocument/2006/relationships/hyperlink" Target="https://podminky.urs.cz/item/CS_URS_2023_01/712331111" TargetMode="External" /><Relationship Id="rId111" Type="http://schemas.openxmlformats.org/officeDocument/2006/relationships/hyperlink" Target="https://podminky.urs.cz/item/CS_URS_2023_01/712341559" TargetMode="External" /><Relationship Id="rId112" Type="http://schemas.openxmlformats.org/officeDocument/2006/relationships/hyperlink" Target="https://podminky.urs.cz/item/CS_URS_2023_01/712363545" TargetMode="External" /><Relationship Id="rId113" Type="http://schemas.openxmlformats.org/officeDocument/2006/relationships/hyperlink" Target="https://podminky.urs.cz/item/CS_URS_2023_01/998712101" TargetMode="External" /><Relationship Id="rId114" Type="http://schemas.openxmlformats.org/officeDocument/2006/relationships/hyperlink" Target="https://podminky.urs.cz/item/CS_URS_2023_01/713121111" TargetMode="External" /><Relationship Id="rId115" Type="http://schemas.openxmlformats.org/officeDocument/2006/relationships/hyperlink" Target="https://podminky.urs.cz/item/CS_URS_2023_01/713121211" TargetMode="External" /><Relationship Id="rId116" Type="http://schemas.openxmlformats.org/officeDocument/2006/relationships/hyperlink" Target="https://podminky.urs.cz/item/CS_URS_2023_01/713141131" TargetMode="External" /><Relationship Id="rId117" Type="http://schemas.openxmlformats.org/officeDocument/2006/relationships/hyperlink" Target="https://podminky.urs.cz/item/CS_URS_2023_01/713141331" TargetMode="External" /><Relationship Id="rId118" Type="http://schemas.openxmlformats.org/officeDocument/2006/relationships/hyperlink" Target="https://podminky.urs.cz/item/CS_URS_2023_01/713141358" TargetMode="External" /><Relationship Id="rId119" Type="http://schemas.openxmlformats.org/officeDocument/2006/relationships/hyperlink" Target="https://podminky.urs.cz/item/CS_URS_2023_01/713191132" TargetMode="External" /><Relationship Id="rId120" Type="http://schemas.openxmlformats.org/officeDocument/2006/relationships/hyperlink" Target="https://podminky.urs.cz/item/CS_URS_2023_01/998713101" TargetMode="External" /><Relationship Id="rId121" Type="http://schemas.openxmlformats.org/officeDocument/2006/relationships/hyperlink" Target="https://podminky.urs.cz/item/CS_URS_2023_01/721173401" TargetMode="External" /><Relationship Id="rId122" Type="http://schemas.openxmlformats.org/officeDocument/2006/relationships/hyperlink" Target="https://podminky.urs.cz/item/CS_URS_2023_01/721174025" TargetMode="External" /><Relationship Id="rId123" Type="http://schemas.openxmlformats.org/officeDocument/2006/relationships/hyperlink" Target="https://podminky.urs.cz/item/CS_URS_2023_01/721174043" TargetMode="External" /><Relationship Id="rId124" Type="http://schemas.openxmlformats.org/officeDocument/2006/relationships/hyperlink" Target="https://podminky.urs.cz/item/CS_URS_2023_01/721273153" TargetMode="External" /><Relationship Id="rId125" Type="http://schemas.openxmlformats.org/officeDocument/2006/relationships/hyperlink" Target="https://podminky.urs.cz/item/CS_URS_2023_01/721274123" TargetMode="External" /><Relationship Id="rId126" Type="http://schemas.openxmlformats.org/officeDocument/2006/relationships/hyperlink" Target="https://podminky.urs.cz/item/CS_URS_2023_01/721290111" TargetMode="External" /><Relationship Id="rId127" Type="http://schemas.openxmlformats.org/officeDocument/2006/relationships/hyperlink" Target="https://podminky.urs.cz/item/CS_URS_2023_01/998721101" TargetMode="External" /><Relationship Id="rId128" Type="http://schemas.openxmlformats.org/officeDocument/2006/relationships/hyperlink" Target="https://podminky.urs.cz/item/CS_URS_2023_01/722174002" TargetMode="External" /><Relationship Id="rId129" Type="http://schemas.openxmlformats.org/officeDocument/2006/relationships/hyperlink" Target="https://podminky.urs.cz/item/CS_URS_2023_01/722174003" TargetMode="External" /><Relationship Id="rId130" Type="http://schemas.openxmlformats.org/officeDocument/2006/relationships/hyperlink" Target="https://podminky.urs.cz/item/CS_URS_2023_01/722174006" TargetMode="External" /><Relationship Id="rId131" Type="http://schemas.openxmlformats.org/officeDocument/2006/relationships/hyperlink" Target="https://podminky.urs.cz/item/CS_URS_2023_01/722181211" TargetMode="External" /><Relationship Id="rId132" Type="http://schemas.openxmlformats.org/officeDocument/2006/relationships/hyperlink" Target="https://podminky.urs.cz/item/CS_URS_2023_01/722181212" TargetMode="External" /><Relationship Id="rId133" Type="http://schemas.openxmlformats.org/officeDocument/2006/relationships/hyperlink" Target="https://podminky.urs.cz/item/CS_URS_2023_01/722181223" TargetMode="External" /><Relationship Id="rId134" Type="http://schemas.openxmlformats.org/officeDocument/2006/relationships/hyperlink" Target="https://podminky.urs.cz/item/CS_URS_2023_01/722190402" TargetMode="External" /><Relationship Id="rId135" Type="http://schemas.openxmlformats.org/officeDocument/2006/relationships/hyperlink" Target="https://podminky.urs.cz/item/CS_URS_2023_01/722190901" TargetMode="External" /><Relationship Id="rId136" Type="http://schemas.openxmlformats.org/officeDocument/2006/relationships/hyperlink" Target="https://podminky.urs.cz/item/CS_URS_2023_01/722220132" TargetMode="External" /><Relationship Id="rId137" Type="http://schemas.openxmlformats.org/officeDocument/2006/relationships/hyperlink" Target="https://podminky.urs.cz/item/CS_URS_2023_01/722220152" TargetMode="External" /><Relationship Id="rId138" Type="http://schemas.openxmlformats.org/officeDocument/2006/relationships/hyperlink" Target="https://podminky.urs.cz/item/CS_URS_2023_01/722230116" TargetMode="External" /><Relationship Id="rId139" Type="http://schemas.openxmlformats.org/officeDocument/2006/relationships/hyperlink" Target="https://podminky.urs.cz/item/CS_URS_2023_01/722231211" TargetMode="External" /><Relationship Id="rId140" Type="http://schemas.openxmlformats.org/officeDocument/2006/relationships/hyperlink" Target="https://podminky.urs.cz/item/CS_URS_2023_01/722240126" TargetMode="External" /><Relationship Id="rId141" Type="http://schemas.openxmlformats.org/officeDocument/2006/relationships/hyperlink" Target="https://podminky.urs.cz/item/CS_URS_2023_01/722290226" TargetMode="External" /><Relationship Id="rId142" Type="http://schemas.openxmlformats.org/officeDocument/2006/relationships/hyperlink" Target="https://podminky.urs.cz/item/CS_URS_2023_01/998722101" TargetMode="External" /><Relationship Id="rId143" Type="http://schemas.openxmlformats.org/officeDocument/2006/relationships/hyperlink" Target="https://podminky.urs.cz/item/CS_URS_2023_01/725112022" TargetMode="External" /><Relationship Id="rId144" Type="http://schemas.openxmlformats.org/officeDocument/2006/relationships/hyperlink" Target="https://podminky.urs.cz/item/CS_URS_2023_01/725119125" TargetMode="External" /><Relationship Id="rId145" Type="http://schemas.openxmlformats.org/officeDocument/2006/relationships/hyperlink" Target="https://podminky.urs.cz/item/CS_URS_2023_01/725119131" TargetMode="External" /><Relationship Id="rId146" Type="http://schemas.openxmlformats.org/officeDocument/2006/relationships/hyperlink" Target="https://podminky.urs.cz/item/CS_URS_2023_01/725121013" TargetMode="External" /><Relationship Id="rId147" Type="http://schemas.openxmlformats.org/officeDocument/2006/relationships/hyperlink" Target="https://podminky.urs.cz/item/CS_URS_2023_01/725211616" TargetMode="External" /><Relationship Id="rId148" Type="http://schemas.openxmlformats.org/officeDocument/2006/relationships/hyperlink" Target="https://podminky.urs.cz/item/CS_URS_2023_01/725211681" TargetMode="External" /><Relationship Id="rId149" Type="http://schemas.openxmlformats.org/officeDocument/2006/relationships/hyperlink" Target="https://podminky.urs.cz/item/CS_URS_2023_01/725291722" TargetMode="External" /><Relationship Id="rId150" Type="http://schemas.openxmlformats.org/officeDocument/2006/relationships/hyperlink" Target="https://podminky.urs.cz/item/CS_URS_2023_01/725331111" TargetMode="External" /><Relationship Id="rId151" Type="http://schemas.openxmlformats.org/officeDocument/2006/relationships/hyperlink" Target="https://podminky.urs.cz/item/CS_URS_2023_01/725532114" TargetMode="External" /><Relationship Id="rId152" Type="http://schemas.openxmlformats.org/officeDocument/2006/relationships/hyperlink" Target="https://podminky.urs.cz/item/CS_URS_2023_01/725813111" TargetMode="External" /><Relationship Id="rId153" Type="http://schemas.openxmlformats.org/officeDocument/2006/relationships/hyperlink" Target="https://podminky.urs.cz/item/CS_URS_2023_01/725822611" TargetMode="External" /><Relationship Id="rId154" Type="http://schemas.openxmlformats.org/officeDocument/2006/relationships/hyperlink" Target="https://podminky.urs.cz/item/CS_URS_2023_01/725851315" TargetMode="External" /><Relationship Id="rId155" Type="http://schemas.openxmlformats.org/officeDocument/2006/relationships/hyperlink" Target="https://podminky.urs.cz/item/CS_URS_2023_01/725861102" TargetMode="External" /><Relationship Id="rId156" Type="http://schemas.openxmlformats.org/officeDocument/2006/relationships/hyperlink" Target="https://podminky.urs.cz/item/CS_URS_2023_01/725863311" TargetMode="External" /><Relationship Id="rId157" Type="http://schemas.openxmlformats.org/officeDocument/2006/relationships/hyperlink" Target="https://podminky.urs.cz/item/CS_URS_2023_01/998725101" TargetMode="External" /><Relationship Id="rId158" Type="http://schemas.openxmlformats.org/officeDocument/2006/relationships/hyperlink" Target="https://podminky.urs.cz/item/CS_URS_2023_01/726131041" TargetMode="External" /><Relationship Id="rId159" Type="http://schemas.openxmlformats.org/officeDocument/2006/relationships/hyperlink" Target="https://podminky.urs.cz/item/CS_URS_2023_01/726131043" TargetMode="External" /><Relationship Id="rId160" Type="http://schemas.openxmlformats.org/officeDocument/2006/relationships/hyperlink" Target="https://podminky.urs.cz/item/CS_URS_2023_01/998726111" TargetMode="External" /><Relationship Id="rId161" Type="http://schemas.openxmlformats.org/officeDocument/2006/relationships/hyperlink" Target="https://podminky.urs.cz/item/CS_URS_2023_01/998762101" TargetMode="External" /><Relationship Id="rId162" Type="http://schemas.openxmlformats.org/officeDocument/2006/relationships/hyperlink" Target="https://podminky.urs.cz/item/CS_URS_2023_01/763412111" TargetMode="External" /><Relationship Id="rId163" Type="http://schemas.openxmlformats.org/officeDocument/2006/relationships/hyperlink" Target="https://podminky.urs.cz/item/CS_URS_2023_01/763412121" TargetMode="External" /><Relationship Id="rId164" Type="http://schemas.openxmlformats.org/officeDocument/2006/relationships/hyperlink" Target="https://podminky.urs.cz/item/CS_URS_2023_01/998763100" TargetMode="External" /><Relationship Id="rId165" Type="http://schemas.openxmlformats.org/officeDocument/2006/relationships/hyperlink" Target="https://podminky.urs.cz/item/CS_URS_2023_01/764011614" TargetMode="External" /><Relationship Id="rId166" Type="http://schemas.openxmlformats.org/officeDocument/2006/relationships/hyperlink" Target="https://podminky.urs.cz/item/CS_URS_2023_01/764212664" TargetMode="External" /><Relationship Id="rId167" Type="http://schemas.openxmlformats.org/officeDocument/2006/relationships/hyperlink" Target="https://podminky.urs.cz/item/CS_URS_2023_01/764214606" TargetMode="External" /><Relationship Id="rId168" Type="http://schemas.openxmlformats.org/officeDocument/2006/relationships/hyperlink" Target="https://podminky.urs.cz/item/CS_URS_2023_01/764226444" TargetMode="External" /><Relationship Id="rId169" Type="http://schemas.openxmlformats.org/officeDocument/2006/relationships/hyperlink" Target="https://podminky.urs.cz/item/CS_URS_2023_01/764511602" TargetMode="External" /><Relationship Id="rId170" Type="http://schemas.openxmlformats.org/officeDocument/2006/relationships/hyperlink" Target="https://podminky.urs.cz/item/CS_URS_2023_01/764511642" TargetMode="External" /><Relationship Id="rId171" Type="http://schemas.openxmlformats.org/officeDocument/2006/relationships/hyperlink" Target="https://podminky.urs.cz/item/CS_URS_2023_01/764518622" TargetMode="External" /><Relationship Id="rId172" Type="http://schemas.openxmlformats.org/officeDocument/2006/relationships/hyperlink" Target="https://podminky.urs.cz/item/CS_URS_2023_01/998764101" TargetMode="External" /><Relationship Id="rId173" Type="http://schemas.openxmlformats.org/officeDocument/2006/relationships/hyperlink" Target="https://podminky.urs.cz/item/CS_URS_2023_01/766622216" TargetMode="External" /><Relationship Id="rId174" Type="http://schemas.openxmlformats.org/officeDocument/2006/relationships/hyperlink" Target="https://podminky.urs.cz/item/CS_URS_2023_01/766660001" TargetMode="External" /><Relationship Id="rId175" Type="http://schemas.openxmlformats.org/officeDocument/2006/relationships/hyperlink" Target="https://podminky.urs.cz/item/CS_URS_2023_01/766660411" TargetMode="External" /><Relationship Id="rId176" Type="http://schemas.openxmlformats.org/officeDocument/2006/relationships/hyperlink" Target="https://podminky.urs.cz/item/CS_URS_2023_01/766660729" TargetMode="External" /><Relationship Id="rId177" Type="http://schemas.openxmlformats.org/officeDocument/2006/relationships/hyperlink" Target="https://podminky.urs.cz/item/CS_URS_2023_01/766660730" TargetMode="External" /><Relationship Id="rId178" Type="http://schemas.openxmlformats.org/officeDocument/2006/relationships/hyperlink" Target="https://podminky.urs.cz/item/CS_URS_2023_01/766660733" TargetMode="External" /><Relationship Id="rId179" Type="http://schemas.openxmlformats.org/officeDocument/2006/relationships/hyperlink" Target="https://podminky.urs.cz/item/CS_URS_2023_01/766694116" TargetMode="External" /><Relationship Id="rId180" Type="http://schemas.openxmlformats.org/officeDocument/2006/relationships/hyperlink" Target="https://podminky.urs.cz/item/CS_URS_2023_01/767627306" TargetMode="External" /><Relationship Id="rId181" Type="http://schemas.openxmlformats.org/officeDocument/2006/relationships/hyperlink" Target="https://podminky.urs.cz/item/CS_URS_2023_01/767627307" TargetMode="External" /><Relationship Id="rId182" Type="http://schemas.openxmlformats.org/officeDocument/2006/relationships/hyperlink" Target="https://podminky.urs.cz/item/CS_URS_2023_01/998766101" TargetMode="External" /><Relationship Id="rId183" Type="http://schemas.openxmlformats.org/officeDocument/2006/relationships/hyperlink" Target="https://podminky.urs.cz/item/CS_URS_2023_01/767531121" TargetMode="External" /><Relationship Id="rId184" Type="http://schemas.openxmlformats.org/officeDocument/2006/relationships/hyperlink" Target="https://podminky.urs.cz/item/CS_URS_2023_01/998767101" TargetMode="External" /><Relationship Id="rId185" Type="http://schemas.openxmlformats.org/officeDocument/2006/relationships/hyperlink" Target="https://podminky.urs.cz/item/CS_URS_2023_01/771111011" TargetMode="External" /><Relationship Id="rId186" Type="http://schemas.openxmlformats.org/officeDocument/2006/relationships/hyperlink" Target="https://podminky.urs.cz/item/CS_URS_2023_01/771121011" TargetMode="External" /><Relationship Id="rId187" Type="http://schemas.openxmlformats.org/officeDocument/2006/relationships/hyperlink" Target="https://podminky.urs.cz/item/CS_URS_2023_01/771151012" TargetMode="External" /><Relationship Id="rId188" Type="http://schemas.openxmlformats.org/officeDocument/2006/relationships/hyperlink" Target="https://podminky.urs.cz/item/CS_URS_2023_01/771574263" TargetMode="External" /><Relationship Id="rId189" Type="http://schemas.openxmlformats.org/officeDocument/2006/relationships/hyperlink" Target="https://podminky.urs.cz/item/CS_URS_2023_01/771579195" TargetMode="External" /><Relationship Id="rId190" Type="http://schemas.openxmlformats.org/officeDocument/2006/relationships/hyperlink" Target="https://podminky.urs.cz/item/CS_URS_2023_01/771591115" TargetMode="External" /><Relationship Id="rId191" Type="http://schemas.openxmlformats.org/officeDocument/2006/relationships/hyperlink" Target="https://podminky.urs.cz/item/CS_URS_2023_01/771591184" TargetMode="External" /><Relationship Id="rId192" Type="http://schemas.openxmlformats.org/officeDocument/2006/relationships/hyperlink" Target="https://podminky.urs.cz/item/CS_URS_2023_01/998771101" TargetMode="External" /><Relationship Id="rId193" Type="http://schemas.openxmlformats.org/officeDocument/2006/relationships/hyperlink" Target="https://podminky.urs.cz/item/CS_URS_2023_01/781131264" TargetMode="External" /><Relationship Id="rId194" Type="http://schemas.openxmlformats.org/officeDocument/2006/relationships/hyperlink" Target="https://podminky.urs.cz/item/CS_URS_2023_01/781473114" TargetMode="External" /><Relationship Id="rId195" Type="http://schemas.openxmlformats.org/officeDocument/2006/relationships/hyperlink" Target="https://podminky.urs.cz/item/CS_URS_2023_01/781494511" TargetMode="External" /><Relationship Id="rId196" Type="http://schemas.openxmlformats.org/officeDocument/2006/relationships/hyperlink" Target="https://podminky.urs.cz/item/CS_URS_2023_01/781495111" TargetMode="External" /><Relationship Id="rId197" Type="http://schemas.openxmlformats.org/officeDocument/2006/relationships/hyperlink" Target="https://podminky.urs.cz/item/CS_URS_2023_01/781495115" TargetMode="External" /><Relationship Id="rId198" Type="http://schemas.openxmlformats.org/officeDocument/2006/relationships/hyperlink" Target="https://podminky.urs.cz/item/CS_URS_2023_01/781495142" TargetMode="External" /><Relationship Id="rId199" Type="http://schemas.openxmlformats.org/officeDocument/2006/relationships/hyperlink" Target="https://podminky.urs.cz/item/CS_URS_2023_01/781495184" TargetMode="External" /><Relationship Id="rId200" Type="http://schemas.openxmlformats.org/officeDocument/2006/relationships/hyperlink" Target="https://podminky.urs.cz/item/CS_URS_2023_01/781495211" TargetMode="External" /><Relationship Id="rId201" Type="http://schemas.openxmlformats.org/officeDocument/2006/relationships/hyperlink" Target="https://podminky.urs.cz/item/CS_URS_2023_01/781495213" TargetMode="External" /><Relationship Id="rId202" Type="http://schemas.openxmlformats.org/officeDocument/2006/relationships/hyperlink" Target="https://podminky.urs.cz/item/CS_URS_2023_01/781571131" TargetMode="External" /><Relationship Id="rId203" Type="http://schemas.openxmlformats.org/officeDocument/2006/relationships/hyperlink" Target="https://podminky.urs.cz/item/CS_URS_2023_01/998781101" TargetMode="External" /><Relationship Id="rId204" Type="http://schemas.openxmlformats.org/officeDocument/2006/relationships/hyperlink" Target="https://podminky.urs.cz/item/CS_URS_2023_01/783301311" TargetMode="External" /><Relationship Id="rId205" Type="http://schemas.openxmlformats.org/officeDocument/2006/relationships/hyperlink" Target="https://podminky.urs.cz/item/CS_URS_2023_01/783334201" TargetMode="External" /><Relationship Id="rId206" Type="http://schemas.openxmlformats.org/officeDocument/2006/relationships/hyperlink" Target="https://podminky.urs.cz/item/CS_URS_2023_01/783337101" TargetMode="External" /><Relationship Id="rId207" Type="http://schemas.openxmlformats.org/officeDocument/2006/relationships/hyperlink" Target="https://podminky.urs.cz/item/CS_URS_2023_01/784111001" TargetMode="External" /><Relationship Id="rId208" Type="http://schemas.openxmlformats.org/officeDocument/2006/relationships/hyperlink" Target="https://podminky.urs.cz/item/CS_URS_2023_01/784181121" TargetMode="External" /><Relationship Id="rId209" Type="http://schemas.openxmlformats.org/officeDocument/2006/relationships/hyperlink" Target="https://podminky.urs.cz/item/CS_URS_2023_01/784211121" TargetMode="External" /><Relationship Id="rId210" Type="http://schemas.openxmlformats.org/officeDocument/2006/relationships/hyperlink" Target="https://podminky.urs.cz/item/CS_URS_2023_01/030001000" TargetMode="External" /><Relationship Id="rId211" Type="http://schemas.openxmlformats.org/officeDocument/2006/relationships/hyperlink" Target="https://podminky.urs.cz/item/CS_URS_2023_01/045002000" TargetMode="External" /><Relationship Id="rId2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36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Ro0010042023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Objekt WC v areálu Vesnického muzea v Halži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k.ú. Halže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17. 4. 2023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Obec Halže, Žďárská 187, 347 01 Halže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Ing. Jan Rossler, Na Terase 1914, 34701 Tachov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25.6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3" t="str">
        <f>IF(E20="","",E20)</f>
        <v>Martina Havířová, Vranovská 1348, 34901 Stříbro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73</v>
      </c>
      <c r="BT54" s="109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pans="1:90" s="7" customFormat="1" ht="24.75" customHeight="1">
      <c r="A55" s="110" t="s">
        <v>77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'Ro0010042023 - Objekt WC 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78</v>
      </c>
      <c r="AR55" s="117"/>
      <c r="AS55" s="118">
        <v>0</v>
      </c>
      <c r="AT55" s="119">
        <f>ROUND(SUM(AV55:AW55),2)</f>
        <v>0</v>
      </c>
      <c r="AU55" s="120">
        <f>'Ro0010042023 - Objekt WC ...'!P106</f>
        <v>0</v>
      </c>
      <c r="AV55" s="119">
        <f>'Ro0010042023 - Objekt WC ...'!J31</f>
        <v>0</v>
      </c>
      <c r="AW55" s="119">
        <f>'Ro0010042023 - Objekt WC ...'!J32</f>
        <v>0</v>
      </c>
      <c r="AX55" s="119">
        <f>'Ro0010042023 - Objekt WC ...'!J33</f>
        <v>0</v>
      </c>
      <c r="AY55" s="119">
        <f>'Ro0010042023 - Objekt WC ...'!J34</f>
        <v>0</v>
      </c>
      <c r="AZ55" s="119">
        <f>'Ro0010042023 - Objekt WC ...'!F31</f>
        <v>0</v>
      </c>
      <c r="BA55" s="119">
        <f>'Ro0010042023 - Objekt WC ...'!F32</f>
        <v>0</v>
      </c>
      <c r="BB55" s="119">
        <f>'Ro0010042023 - Objekt WC ...'!F33</f>
        <v>0</v>
      </c>
      <c r="BC55" s="119">
        <f>'Ro0010042023 - Objekt WC ...'!F34</f>
        <v>0</v>
      </c>
      <c r="BD55" s="121">
        <f>'Ro0010042023 - Objekt WC ...'!F35</f>
        <v>0</v>
      </c>
      <c r="BE55" s="7"/>
      <c r="BT55" s="122" t="s">
        <v>79</v>
      </c>
      <c r="BU55" s="122" t="s">
        <v>80</v>
      </c>
      <c r="BV55" s="122" t="s">
        <v>75</v>
      </c>
      <c r="BW55" s="122" t="s">
        <v>5</v>
      </c>
      <c r="BX55" s="122" t="s">
        <v>76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Ro0010042023 - Objekt WC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81</v>
      </c>
    </row>
    <row r="4" spans="2:46" s="1" customFormat="1" ht="24.95" customHeight="1">
      <c r="B4" s="20"/>
      <c r="D4" s="125" t="s">
        <v>82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17. 4. 2023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27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28</v>
      </c>
      <c r="F13" s="38"/>
      <c r="G13" s="38"/>
      <c r="H13" s="38"/>
      <c r="I13" s="127" t="s">
        <v>29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30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29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32</v>
      </c>
      <c r="E18" s="38"/>
      <c r="F18" s="38"/>
      <c r="G18" s="38"/>
      <c r="H18" s="38"/>
      <c r="I18" s="127" t="s">
        <v>26</v>
      </c>
      <c r="J18" s="130" t="s">
        <v>19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">
        <v>33</v>
      </c>
      <c r="F19" s="38"/>
      <c r="G19" s="38"/>
      <c r="H19" s="38"/>
      <c r="I19" s="127" t="s">
        <v>29</v>
      </c>
      <c r="J19" s="130" t="s">
        <v>19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35</v>
      </c>
      <c r="E21" s="38"/>
      <c r="F21" s="38"/>
      <c r="G21" s="38"/>
      <c r="H21" s="38"/>
      <c r="I21" s="127" t="s">
        <v>26</v>
      </c>
      <c r="J21" s="130" t="s">
        <v>36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37</v>
      </c>
      <c r="F22" s="38"/>
      <c r="G22" s="38"/>
      <c r="H22" s="38"/>
      <c r="I22" s="127" t="s">
        <v>29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38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39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40</v>
      </c>
      <c r="E28" s="38"/>
      <c r="F28" s="38"/>
      <c r="G28" s="38"/>
      <c r="H28" s="38"/>
      <c r="I28" s="38"/>
      <c r="J28" s="138">
        <f>ROUND(J106,2)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42</v>
      </c>
      <c r="G30" s="38"/>
      <c r="H30" s="38"/>
      <c r="I30" s="139" t="s">
        <v>41</v>
      </c>
      <c r="J30" s="139" t="s">
        <v>43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44</v>
      </c>
      <c r="E31" s="127" t="s">
        <v>45</v>
      </c>
      <c r="F31" s="141">
        <f>ROUND((SUM(BE106:BE1145)),2)</f>
        <v>0</v>
      </c>
      <c r="G31" s="38"/>
      <c r="H31" s="38"/>
      <c r="I31" s="142">
        <v>0.21</v>
      </c>
      <c r="J31" s="141">
        <f>ROUND(((SUM(BE106:BE1145))*I31),2)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46</v>
      </c>
      <c r="F32" s="141">
        <f>ROUND((SUM(BF106:BF1145)),2)</f>
        <v>0</v>
      </c>
      <c r="G32" s="38"/>
      <c r="H32" s="38"/>
      <c r="I32" s="142">
        <v>0.15</v>
      </c>
      <c r="J32" s="141">
        <f>ROUND(((SUM(BF106:BF1145))*I32),2)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47</v>
      </c>
      <c r="F33" s="141">
        <f>ROUND((SUM(BG106:BG1145)),2)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48</v>
      </c>
      <c r="F34" s="141">
        <f>ROUND((SUM(BH106:BH1145)),2)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49</v>
      </c>
      <c r="F35" s="141">
        <f>ROUND((SUM(BI106:BI1145)),2)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50</v>
      </c>
      <c r="E37" s="145"/>
      <c r="F37" s="145"/>
      <c r="G37" s="146" t="s">
        <v>51</v>
      </c>
      <c r="H37" s="147" t="s">
        <v>52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83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Objekt WC v areálu Vesnického muzea v Halži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k.ú. Halže</v>
      </c>
      <c r="G48" s="40"/>
      <c r="H48" s="40"/>
      <c r="I48" s="32" t="s">
        <v>23</v>
      </c>
      <c r="J48" s="72" t="str">
        <f>IF(J10="","",J10)</f>
        <v>17. 4. 2023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40.05" customHeight="1">
      <c r="A50" s="38"/>
      <c r="B50" s="39"/>
      <c r="C50" s="32" t="s">
        <v>25</v>
      </c>
      <c r="D50" s="40"/>
      <c r="E50" s="40"/>
      <c r="F50" s="27" t="str">
        <f>E13</f>
        <v>Obec Halže, Žďárská 187, 347 01 Halže</v>
      </c>
      <c r="G50" s="40"/>
      <c r="H50" s="40"/>
      <c r="I50" s="32" t="s">
        <v>32</v>
      </c>
      <c r="J50" s="36" t="str">
        <f>E19</f>
        <v>Ing. Jan Rossler, Na Terase 1914, 34701 Tachov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40.05" customHeight="1">
      <c r="A51" s="38"/>
      <c r="B51" s="39"/>
      <c r="C51" s="32" t="s">
        <v>30</v>
      </c>
      <c r="D51" s="40"/>
      <c r="E51" s="40"/>
      <c r="F51" s="27" t="str">
        <f>IF(E16="","",E16)</f>
        <v>Vyplň údaj</v>
      </c>
      <c r="G51" s="40"/>
      <c r="H51" s="40"/>
      <c r="I51" s="32" t="s">
        <v>35</v>
      </c>
      <c r="J51" s="36" t="str">
        <f>E22</f>
        <v>Martina Havířová, Vranovská 1348, 34901 Stříbro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84</v>
      </c>
      <c r="D53" s="155"/>
      <c r="E53" s="155"/>
      <c r="F53" s="155"/>
      <c r="G53" s="155"/>
      <c r="H53" s="155"/>
      <c r="I53" s="155"/>
      <c r="J53" s="156" t="s">
        <v>85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72</v>
      </c>
      <c r="D55" s="40"/>
      <c r="E55" s="40"/>
      <c r="F55" s="40"/>
      <c r="G55" s="40"/>
      <c r="H55" s="40"/>
      <c r="I55" s="40"/>
      <c r="J55" s="102">
        <f>J106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86</v>
      </c>
    </row>
    <row r="56" spans="1:31" s="9" customFormat="1" ht="24.95" customHeight="1">
      <c r="A56" s="9"/>
      <c r="B56" s="158"/>
      <c r="C56" s="159"/>
      <c r="D56" s="160" t="s">
        <v>87</v>
      </c>
      <c r="E56" s="161"/>
      <c r="F56" s="161"/>
      <c r="G56" s="161"/>
      <c r="H56" s="161"/>
      <c r="I56" s="161"/>
      <c r="J56" s="162">
        <f>J107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88</v>
      </c>
      <c r="E57" s="167"/>
      <c r="F57" s="167"/>
      <c r="G57" s="167"/>
      <c r="H57" s="167"/>
      <c r="I57" s="167"/>
      <c r="J57" s="168">
        <f>J108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4"/>
      <c r="C58" s="165"/>
      <c r="D58" s="166" t="s">
        <v>89</v>
      </c>
      <c r="E58" s="167"/>
      <c r="F58" s="167"/>
      <c r="G58" s="167"/>
      <c r="H58" s="167"/>
      <c r="I58" s="167"/>
      <c r="J58" s="168">
        <f>J152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4"/>
      <c r="C59" s="165"/>
      <c r="D59" s="166" t="s">
        <v>90</v>
      </c>
      <c r="E59" s="167"/>
      <c r="F59" s="167"/>
      <c r="G59" s="167"/>
      <c r="H59" s="167"/>
      <c r="I59" s="167"/>
      <c r="J59" s="168">
        <f>J191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4"/>
      <c r="C60" s="165"/>
      <c r="D60" s="166" t="s">
        <v>91</v>
      </c>
      <c r="E60" s="167"/>
      <c r="F60" s="167"/>
      <c r="G60" s="167"/>
      <c r="H60" s="167"/>
      <c r="I60" s="167"/>
      <c r="J60" s="168">
        <f>J248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4"/>
      <c r="C61" s="165"/>
      <c r="D61" s="166" t="s">
        <v>92</v>
      </c>
      <c r="E61" s="167"/>
      <c r="F61" s="167"/>
      <c r="G61" s="167"/>
      <c r="H61" s="167"/>
      <c r="I61" s="167"/>
      <c r="J61" s="168">
        <f>J280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4"/>
      <c r="C62" s="165"/>
      <c r="D62" s="166" t="s">
        <v>93</v>
      </c>
      <c r="E62" s="167"/>
      <c r="F62" s="167"/>
      <c r="G62" s="167"/>
      <c r="H62" s="167"/>
      <c r="I62" s="167"/>
      <c r="J62" s="168">
        <f>J312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4"/>
      <c r="C63" s="165"/>
      <c r="D63" s="166" t="s">
        <v>94</v>
      </c>
      <c r="E63" s="167"/>
      <c r="F63" s="167"/>
      <c r="G63" s="167"/>
      <c r="H63" s="167"/>
      <c r="I63" s="167"/>
      <c r="J63" s="168">
        <f>J366</f>
        <v>0</v>
      </c>
      <c r="K63" s="165"/>
      <c r="L63" s="16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4"/>
      <c r="C64" s="165"/>
      <c r="D64" s="166" t="s">
        <v>95</v>
      </c>
      <c r="E64" s="167"/>
      <c r="F64" s="167"/>
      <c r="G64" s="167"/>
      <c r="H64" s="167"/>
      <c r="I64" s="167"/>
      <c r="J64" s="168">
        <f>J439</f>
        <v>0</v>
      </c>
      <c r="K64" s="165"/>
      <c r="L64" s="16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4"/>
      <c r="C65" s="165"/>
      <c r="D65" s="166" t="s">
        <v>96</v>
      </c>
      <c r="E65" s="167"/>
      <c r="F65" s="167"/>
      <c r="G65" s="167"/>
      <c r="H65" s="167"/>
      <c r="I65" s="167"/>
      <c r="J65" s="168">
        <f>J466</f>
        <v>0</v>
      </c>
      <c r="K65" s="165"/>
      <c r="L65" s="16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4"/>
      <c r="C66" s="165"/>
      <c r="D66" s="166" t="s">
        <v>97</v>
      </c>
      <c r="E66" s="167"/>
      <c r="F66" s="167"/>
      <c r="G66" s="167"/>
      <c r="H66" s="167"/>
      <c r="I66" s="167"/>
      <c r="J66" s="168">
        <f>J472</f>
        <v>0</v>
      </c>
      <c r="K66" s="165"/>
      <c r="L66" s="16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4"/>
      <c r="C67" s="165"/>
      <c r="D67" s="166" t="s">
        <v>98</v>
      </c>
      <c r="E67" s="167"/>
      <c r="F67" s="167"/>
      <c r="G67" s="167"/>
      <c r="H67" s="167"/>
      <c r="I67" s="167"/>
      <c r="J67" s="168">
        <f>J572</f>
        <v>0</v>
      </c>
      <c r="K67" s="165"/>
      <c r="L67" s="16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4"/>
      <c r="C68" s="165"/>
      <c r="D68" s="166" t="s">
        <v>99</v>
      </c>
      <c r="E68" s="167"/>
      <c r="F68" s="167"/>
      <c r="G68" s="167"/>
      <c r="H68" s="167"/>
      <c r="I68" s="167"/>
      <c r="J68" s="168">
        <f>J583</f>
        <v>0</v>
      </c>
      <c r="K68" s="165"/>
      <c r="L68" s="16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4"/>
      <c r="C69" s="165"/>
      <c r="D69" s="166" t="s">
        <v>100</v>
      </c>
      <c r="E69" s="167"/>
      <c r="F69" s="167"/>
      <c r="G69" s="167"/>
      <c r="H69" s="167"/>
      <c r="I69" s="167"/>
      <c r="J69" s="168">
        <f>J597</f>
        <v>0</v>
      </c>
      <c r="K69" s="165"/>
      <c r="L69" s="16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58"/>
      <c r="C70" s="159"/>
      <c r="D70" s="160" t="s">
        <v>101</v>
      </c>
      <c r="E70" s="161"/>
      <c r="F70" s="161"/>
      <c r="G70" s="161"/>
      <c r="H70" s="161"/>
      <c r="I70" s="161"/>
      <c r="J70" s="162">
        <f>J601</f>
        <v>0</v>
      </c>
      <c r="K70" s="159"/>
      <c r="L70" s="16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64"/>
      <c r="C71" s="165"/>
      <c r="D71" s="166" t="s">
        <v>102</v>
      </c>
      <c r="E71" s="167"/>
      <c r="F71" s="167"/>
      <c r="G71" s="167"/>
      <c r="H71" s="167"/>
      <c r="I71" s="167"/>
      <c r="J71" s="168">
        <f>J602</f>
        <v>0</v>
      </c>
      <c r="K71" s="165"/>
      <c r="L71" s="16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4"/>
      <c r="C72" s="165"/>
      <c r="D72" s="166" t="s">
        <v>103</v>
      </c>
      <c r="E72" s="167"/>
      <c r="F72" s="167"/>
      <c r="G72" s="167"/>
      <c r="H72" s="167"/>
      <c r="I72" s="167"/>
      <c r="J72" s="168">
        <f>J642</f>
        <v>0</v>
      </c>
      <c r="K72" s="165"/>
      <c r="L72" s="16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4"/>
      <c r="C73" s="165"/>
      <c r="D73" s="166" t="s">
        <v>104</v>
      </c>
      <c r="E73" s="167"/>
      <c r="F73" s="167"/>
      <c r="G73" s="167"/>
      <c r="H73" s="167"/>
      <c r="I73" s="167"/>
      <c r="J73" s="168">
        <f>J679</f>
        <v>0</v>
      </c>
      <c r="K73" s="165"/>
      <c r="L73" s="16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4"/>
      <c r="C74" s="165"/>
      <c r="D74" s="166" t="s">
        <v>105</v>
      </c>
      <c r="E74" s="167"/>
      <c r="F74" s="167"/>
      <c r="G74" s="167"/>
      <c r="H74" s="167"/>
      <c r="I74" s="167"/>
      <c r="J74" s="168">
        <f>J724</f>
        <v>0</v>
      </c>
      <c r="K74" s="165"/>
      <c r="L74" s="16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4"/>
      <c r="C75" s="165"/>
      <c r="D75" s="166" t="s">
        <v>106</v>
      </c>
      <c r="E75" s="167"/>
      <c r="F75" s="167"/>
      <c r="G75" s="167"/>
      <c r="H75" s="167"/>
      <c r="I75" s="167"/>
      <c r="J75" s="168">
        <f>J753</f>
        <v>0</v>
      </c>
      <c r="K75" s="165"/>
      <c r="L75" s="16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4"/>
      <c r="C76" s="165"/>
      <c r="D76" s="166" t="s">
        <v>107</v>
      </c>
      <c r="E76" s="167"/>
      <c r="F76" s="167"/>
      <c r="G76" s="167"/>
      <c r="H76" s="167"/>
      <c r="I76" s="167"/>
      <c r="J76" s="168">
        <f>J804</f>
        <v>0</v>
      </c>
      <c r="K76" s="165"/>
      <c r="L76" s="16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4"/>
      <c r="C77" s="165"/>
      <c r="D77" s="166" t="s">
        <v>108</v>
      </c>
      <c r="E77" s="167"/>
      <c r="F77" s="167"/>
      <c r="G77" s="167"/>
      <c r="H77" s="167"/>
      <c r="I77" s="167"/>
      <c r="J77" s="168">
        <f>J854</f>
        <v>0</v>
      </c>
      <c r="K77" s="165"/>
      <c r="L77" s="16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64"/>
      <c r="C78" s="165"/>
      <c r="D78" s="166" t="s">
        <v>109</v>
      </c>
      <c r="E78" s="167"/>
      <c r="F78" s="167"/>
      <c r="G78" s="167"/>
      <c r="H78" s="167"/>
      <c r="I78" s="167"/>
      <c r="J78" s="168">
        <f>J864</f>
        <v>0</v>
      </c>
      <c r="K78" s="165"/>
      <c r="L78" s="16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4"/>
      <c r="C79" s="165"/>
      <c r="D79" s="166" t="s">
        <v>110</v>
      </c>
      <c r="E79" s="167"/>
      <c r="F79" s="167"/>
      <c r="G79" s="167"/>
      <c r="H79" s="167"/>
      <c r="I79" s="167"/>
      <c r="J79" s="168">
        <f>J901</f>
        <v>0</v>
      </c>
      <c r="K79" s="165"/>
      <c r="L79" s="16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64"/>
      <c r="C80" s="165"/>
      <c r="D80" s="166" t="s">
        <v>111</v>
      </c>
      <c r="E80" s="167"/>
      <c r="F80" s="167"/>
      <c r="G80" s="167"/>
      <c r="H80" s="167"/>
      <c r="I80" s="167"/>
      <c r="J80" s="168">
        <f>J908</f>
        <v>0</v>
      </c>
      <c r="K80" s="165"/>
      <c r="L80" s="16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64"/>
      <c r="C81" s="165"/>
      <c r="D81" s="166" t="s">
        <v>112</v>
      </c>
      <c r="E81" s="167"/>
      <c r="F81" s="167"/>
      <c r="G81" s="167"/>
      <c r="H81" s="167"/>
      <c r="I81" s="167"/>
      <c r="J81" s="168">
        <f>J919</f>
        <v>0</v>
      </c>
      <c r="K81" s="165"/>
      <c r="L81" s="16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64"/>
      <c r="C82" s="165"/>
      <c r="D82" s="166" t="s">
        <v>113</v>
      </c>
      <c r="E82" s="167"/>
      <c r="F82" s="167"/>
      <c r="G82" s="167"/>
      <c r="H82" s="167"/>
      <c r="I82" s="167"/>
      <c r="J82" s="168">
        <f>J949</f>
        <v>0</v>
      </c>
      <c r="K82" s="165"/>
      <c r="L82" s="16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64"/>
      <c r="C83" s="165"/>
      <c r="D83" s="166" t="s">
        <v>114</v>
      </c>
      <c r="E83" s="167"/>
      <c r="F83" s="167"/>
      <c r="G83" s="167"/>
      <c r="H83" s="167"/>
      <c r="I83" s="167"/>
      <c r="J83" s="168">
        <f>J1006</f>
        <v>0</v>
      </c>
      <c r="K83" s="165"/>
      <c r="L83" s="16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64"/>
      <c r="C84" s="165"/>
      <c r="D84" s="166" t="s">
        <v>115</v>
      </c>
      <c r="E84" s="167"/>
      <c r="F84" s="167"/>
      <c r="G84" s="167"/>
      <c r="H84" s="167"/>
      <c r="I84" s="167"/>
      <c r="J84" s="168">
        <f>J1020</f>
        <v>0</v>
      </c>
      <c r="K84" s="165"/>
      <c r="L84" s="16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64"/>
      <c r="C85" s="165"/>
      <c r="D85" s="166" t="s">
        <v>116</v>
      </c>
      <c r="E85" s="167"/>
      <c r="F85" s="167"/>
      <c r="G85" s="167"/>
      <c r="H85" s="167"/>
      <c r="I85" s="167"/>
      <c r="J85" s="168">
        <f>J1053</f>
        <v>0</v>
      </c>
      <c r="K85" s="165"/>
      <c r="L85" s="16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64"/>
      <c r="C86" s="165"/>
      <c r="D86" s="166" t="s">
        <v>117</v>
      </c>
      <c r="E86" s="167"/>
      <c r="F86" s="167"/>
      <c r="G86" s="167"/>
      <c r="H86" s="167"/>
      <c r="I86" s="167"/>
      <c r="J86" s="168">
        <f>J1113</f>
        <v>0</v>
      </c>
      <c r="K86" s="165"/>
      <c r="L86" s="16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64"/>
      <c r="C87" s="165"/>
      <c r="D87" s="166" t="s">
        <v>118</v>
      </c>
      <c r="E87" s="167"/>
      <c r="F87" s="167"/>
      <c r="G87" s="167"/>
      <c r="H87" s="167"/>
      <c r="I87" s="167"/>
      <c r="J87" s="168">
        <f>J1125</f>
        <v>0</v>
      </c>
      <c r="K87" s="165"/>
      <c r="L87" s="16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64"/>
      <c r="C88" s="165"/>
      <c r="D88" s="166" t="s">
        <v>119</v>
      </c>
      <c r="E88" s="167"/>
      <c r="F88" s="167"/>
      <c r="G88" s="167"/>
      <c r="H88" s="167"/>
      <c r="I88" s="167"/>
      <c r="J88" s="168">
        <f>J1139</f>
        <v>0</v>
      </c>
      <c r="K88" s="165"/>
      <c r="L88" s="16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2" customFormat="1" ht="21.8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2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12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4" spans="1:31" s="2" customFormat="1" ht="6.95" customHeight="1">
      <c r="A94" s="38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12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4.95" customHeight="1">
      <c r="A95" s="38"/>
      <c r="B95" s="39"/>
      <c r="C95" s="23" t="s">
        <v>120</v>
      </c>
      <c r="D95" s="40"/>
      <c r="E95" s="40"/>
      <c r="F95" s="40"/>
      <c r="G95" s="40"/>
      <c r="H95" s="40"/>
      <c r="I95" s="40"/>
      <c r="J95" s="40"/>
      <c r="K95" s="40"/>
      <c r="L95" s="12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6.95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12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2" customHeight="1">
      <c r="A97" s="38"/>
      <c r="B97" s="39"/>
      <c r="C97" s="32" t="s">
        <v>16</v>
      </c>
      <c r="D97" s="40"/>
      <c r="E97" s="40"/>
      <c r="F97" s="40"/>
      <c r="G97" s="40"/>
      <c r="H97" s="40"/>
      <c r="I97" s="40"/>
      <c r="J97" s="40"/>
      <c r="K97" s="40"/>
      <c r="L97" s="12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6.5" customHeight="1">
      <c r="A98" s="38"/>
      <c r="B98" s="39"/>
      <c r="C98" s="40"/>
      <c r="D98" s="40"/>
      <c r="E98" s="69" t="str">
        <f>E7</f>
        <v>Objekt WC v areálu Vesnického muzea v Halži</v>
      </c>
      <c r="F98" s="40"/>
      <c r="G98" s="40"/>
      <c r="H98" s="40"/>
      <c r="I98" s="40"/>
      <c r="J98" s="40"/>
      <c r="K98" s="40"/>
      <c r="L98" s="12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12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12" customHeight="1">
      <c r="A100" s="38"/>
      <c r="B100" s="39"/>
      <c r="C100" s="32" t="s">
        <v>21</v>
      </c>
      <c r="D100" s="40"/>
      <c r="E100" s="40"/>
      <c r="F100" s="27" t="str">
        <f>F10</f>
        <v>k.ú. Halže</v>
      </c>
      <c r="G100" s="40"/>
      <c r="H100" s="40"/>
      <c r="I100" s="32" t="s">
        <v>23</v>
      </c>
      <c r="J100" s="72" t="str">
        <f>IF(J10="","",J10)</f>
        <v>17. 4. 2023</v>
      </c>
      <c r="K100" s="40"/>
      <c r="L100" s="12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12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40.05" customHeight="1">
      <c r="A102" s="38"/>
      <c r="B102" s="39"/>
      <c r="C102" s="32" t="s">
        <v>25</v>
      </c>
      <c r="D102" s="40"/>
      <c r="E102" s="40"/>
      <c r="F102" s="27" t="str">
        <f>E13</f>
        <v>Obec Halže, Žďárská 187, 347 01 Halže</v>
      </c>
      <c r="G102" s="40"/>
      <c r="H102" s="40"/>
      <c r="I102" s="32" t="s">
        <v>32</v>
      </c>
      <c r="J102" s="36" t="str">
        <f>E19</f>
        <v>Ing. Jan Rossler, Na Terase 1914, 34701 Tachov</v>
      </c>
      <c r="K102" s="40"/>
      <c r="L102" s="12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40.05" customHeight="1">
      <c r="A103" s="38"/>
      <c r="B103" s="39"/>
      <c r="C103" s="32" t="s">
        <v>30</v>
      </c>
      <c r="D103" s="40"/>
      <c r="E103" s="40"/>
      <c r="F103" s="27" t="str">
        <f>IF(E16="","",E16)</f>
        <v>Vyplň údaj</v>
      </c>
      <c r="G103" s="40"/>
      <c r="H103" s="40"/>
      <c r="I103" s="32" t="s">
        <v>35</v>
      </c>
      <c r="J103" s="36" t="str">
        <f>E22</f>
        <v>Martina Havířová, Vranovská 1348, 34901 Stříbro</v>
      </c>
      <c r="K103" s="40"/>
      <c r="L103" s="12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10.3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12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11" customFormat="1" ht="29.25" customHeight="1">
      <c r="A105" s="170"/>
      <c r="B105" s="171"/>
      <c r="C105" s="172" t="s">
        <v>121</v>
      </c>
      <c r="D105" s="173" t="s">
        <v>59</v>
      </c>
      <c r="E105" s="173" t="s">
        <v>55</v>
      </c>
      <c r="F105" s="173" t="s">
        <v>56</v>
      </c>
      <c r="G105" s="173" t="s">
        <v>122</v>
      </c>
      <c r="H105" s="173" t="s">
        <v>123</v>
      </c>
      <c r="I105" s="173" t="s">
        <v>124</v>
      </c>
      <c r="J105" s="173" t="s">
        <v>85</v>
      </c>
      <c r="K105" s="174" t="s">
        <v>125</v>
      </c>
      <c r="L105" s="175"/>
      <c r="M105" s="92" t="s">
        <v>19</v>
      </c>
      <c r="N105" s="93" t="s">
        <v>44</v>
      </c>
      <c r="O105" s="93" t="s">
        <v>126</v>
      </c>
      <c r="P105" s="93" t="s">
        <v>127</v>
      </c>
      <c r="Q105" s="93" t="s">
        <v>128</v>
      </c>
      <c r="R105" s="93" t="s">
        <v>129</v>
      </c>
      <c r="S105" s="93" t="s">
        <v>130</v>
      </c>
      <c r="T105" s="94" t="s">
        <v>131</v>
      </c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</row>
    <row r="106" spans="1:63" s="2" customFormat="1" ht="22.8" customHeight="1">
      <c r="A106" s="38"/>
      <c r="B106" s="39"/>
      <c r="C106" s="99" t="s">
        <v>132</v>
      </c>
      <c r="D106" s="40"/>
      <c r="E106" s="40"/>
      <c r="F106" s="40"/>
      <c r="G106" s="40"/>
      <c r="H106" s="40"/>
      <c r="I106" s="40"/>
      <c r="J106" s="176">
        <f>BK106</f>
        <v>0</v>
      </c>
      <c r="K106" s="40"/>
      <c r="L106" s="44"/>
      <c r="M106" s="95"/>
      <c r="N106" s="177"/>
      <c r="O106" s="96"/>
      <c r="P106" s="178">
        <f>P107+P601</f>
        <v>0</v>
      </c>
      <c r="Q106" s="96"/>
      <c r="R106" s="178">
        <f>R107+R601</f>
        <v>133.1387384673229</v>
      </c>
      <c r="S106" s="96"/>
      <c r="T106" s="179">
        <f>T107+T601</f>
        <v>0.13126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73</v>
      </c>
      <c r="AU106" s="17" t="s">
        <v>86</v>
      </c>
      <c r="BK106" s="180">
        <f>BK107+BK601</f>
        <v>0</v>
      </c>
    </row>
    <row r="107" spans="1:63" s="12" customFormat="1" ht="25.9" customHeight="1">
      <c r="A107" s="12"/>
      <c r="B107" s="181"/>
      <c r="C107" s="182"/>
      <c r="D107" s="183" t="s">
        <v>73</v>
      </c>
      <c r="E107" s="184" t="s">
        <v>133</v>
      </c>
      <c r="F107" s="184" t="s">
        <v>134</v>
      </c>
      <c r="G107" s="182"/>
      <c r="H107" s="182"/>
      <c r="I107" s="185"/>
      <c r="J107" s="186">
        <f>BK107</f>
        <v>0</v>
      </c>
      <c r="K107" s="182"/>
      <c r="L107" s="187"/>
      <c r="M107" s="188"/>
      <c r="N107" s="189"/>
      <c r="O107" s="189"/>
      <c r="P107" s="190">
        <f>P108+P152+P191+P248+P280+P312+P366+P439+P466+P472+P572+P583+P597</f>
        <v>0</v>
      </c>
      <c r="Q107" s="189"/>
      <c r="R107" s="190">
        <f>R108+R152+R191+R248+R280+R312+R366+R439+R466+R472+R572+R583+R597</f>
        <v>127.9649615711229</v>
      </c>
      <c r="S107" s="189"/>
      <c r="T107" s="191">
        <f>T108+T152+T191+T248+T280+T312+T366+T439+T466+T472+T572+T583+T597</f>
        <v>0.05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2" t="s">
        <v>79</v>
      </c>
      <c r="AT107" s="193" t="s">
        <v>73</v>
      </c>
      <c r="AU107" s="193" t="s">
        <v>74</v>
      </c>
      <c r="AY107" s="192" t="s">
        <v>135</v>
      </c>
      <c r="BK107" s="194">
        <f>BK108+BK152+BK191+BK248+BK280+BK312+BK366+BK439+BK466+BK472+BK572+BK583+BK597</f>
        <v>0</v>
      </c>
    </row>
    <row r="108" spans="1:63" s="12" customFormat="1" ht="22.8" customHeight="1">
      <c r="A108" s="12"/>
      <c r="B108" s="181"/>
      <c r="C108" s="182"/>
      <c r="D108" s="183" t="s">
        <v>73</v>
      </c>
      <c r="E108" s="195" t="s">
        <v>79</v>
      </c>
      <c r="F108" s="195" t="s">
        <v>136</v>
      </c>
      <c r="G108" s="182"/>
      <c r="H108" s="182"/>
      <c r="I108" s="185"/>
      <c r="J108" s="196">
        <f>BK108</f>
        <v>0</v>
      </c>
      <c r="K108" s="182"/>
      <c r="L108" s="187"/>
      <c r="M108" s="188"/>
      <c r="N108" s="189"/>
      <c r="O108" s="189"/>
      <c r="P108" s="190">
        <f>SUM(P109:P151)</f>
        <v>0</v>
      </c>
      <c r="Q108" s="189"/>
      <c r="R108" s="190">
        <f>SUM(R109:R151)</f>
        <v>0.021119000000000002</v>
      </c>
      <c r="S108" s="189"/>
      <c r="T108" s="191">
        <f>SUM(T109:T151)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2" t="s">
        <v>79</v>
      </c>
      <c r="AT108" s="193" t="s">
        <v>73</v>
      </c>
      <c r="AU108" s="193" t="s">
        <v>79</v>
      </c>
      <c r="AY108" s="192" t="s">
        <v>135</v>
      </c>
      <c r="BK108" s="194">
        <f>SUM(BK109:BK151)</f>
        <v>0</v>
      </c>
    </row>
    <row r="109" spans="1:65" s="2" customFormat="1" ht="16.5" customHeight="1">
      <c r="A109" s="38"/>
      <c r="B109" s="39"/>
      <c r="C109" s="197" t="s">
        <v>79</v>
      </c>
      <c r="D109" s="197" t="s">
        <v>137</v>
      </c>
      <c r="E109" s="198" t="s">
        <v>138</v>
      </c>
      <c r="F109" s="199" t="s">
        <v>139</v>
      </c>
      <c r="G109" s="200" t="s">
        <v>140</v>
      </c>
      <c r="H109" s="201">
        <v>57.366</v>
      </c>
      <c r="I109" s="202"/>
      <c r="J109" s="203">
        <f>ROUND(I109*H109,2)</f>
        <v>0</v>
      </c>
      <c r="K109" s="199" t="s">
        <v>141</v>
      </c>
      <c r="L109" s="44"/>
      <c r="M109" s="204" t="s">
        <v>19</v>
      </c>
      <c r="N109" s="205" t="s">
        <v>45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8" t="s">
        <v>142</v>
      </c>
      <c r="AT109" s="208" t="s">
        <v>137</v>
      </c>
      <c r="AU109" s="208" t="s">
        <v>81</v>
      </c>
      <c r="AY109" s="17" t="s">
        <v>135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7" t="s">
        <v>79</v>
      </c>
      <c r="BK109" s="209">
        <f>ROUND(I109*H109,2)</f>
        <v>0</v>
      </c>
      <c r="BL109" s="17" t="s">
        <v>142</v>
      </c>
      <c r="BM109" s="208" t="s">
        <v>143</v>
      </c>
    </row>
    <row r="110" spans="1:47" s="2" customFormat="1" ht="12">
      <c r="A110" s="38"/>
      <c r="B110" s="39"/>
      <c r="C110" s="40"/>
      <c r="D110" s="210" t="s">
        <v>144</v>
      </c>
      <c r="E110" s="40"/>
      <c r="F110" s="211" t="s">
        <v>145</v>
      </c>
      <c r="G110" s="40"/>
      <c r="H110" s="40"/>
      <c r="I110" s="212"/>
      <c r="J110" s="40"/>
      <c r="K110" s="40"/>
      <c r="L110" s="44"/>
      <c r="M110" s="213"/>
      <c r="N110" s="21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144</v>
      </c>
      <c r="AU110" s="17" t="s">
        <v>81</v>
      </c>
    </row>
    <row r="111" spans="1:47" s="2" customFormat="1" ht="12">
      <c r="A111" s="38"/>
      <c r="B111" s="39"/>
      <c r="C111" s="40"/>
      <c r="D111" s="215" t="s">
        <v>146</v>
      </c>
      <c r="E111" s="40"/>
      <c r="F111" s="216" t="s">
        <v>147</v>
      </c>
      <c r="G111" s="40"/>
      <c r="H111" s="40"/>
      <c r="I111" s="212"/>
      <c r="J111" s="40"/>
      <c r="K111" s="40"/>
      <c r="L111" s="44"/>
      <c r="M111" s="213"/>
      <c r="N111" s="214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146</v>
      </c>
      <c r="AU111" s="17" t="s">
        <v>81</v>
      </c>
    </row>
    <row r="112" spans="1:51" s="13" customFormat="1" ht="12">
      <c r="A112" s="13"/>
      <c r="B112" s="217"/>
      <c r="C112" s="218"/>
      <c r="D112" s="210" t="s">
        <v>148</v>
      </c>
      <c r="E112" s="219" t="s">
        <v>19</v>
      </c>
      <c r="F112" s="220" t="s">
        <v>149</v>
      </c>
      <c r="G112" s="218"/>
      <c r="H112" s="221">
        <v>42.068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7" t="s">
        <v>148</v>
      </c>
      <c r="AU112" s="227" t="s">
        <v>81</v>
      </c>
      <c r="AV112" s="13" t="s">
        <v>81</v>
      </c>
      <c r="AW112" s="13" t="s">
        <v>34</v>
      </c>
      <c r="AX112" s="13" t="s">
        <v>74</v>
      </c>
      <c r="AY112" s="227" t="s">
        <v>135</v>
      </c>
    </row>
    <row r="113" spans="1:51" s="13" customFormat="1" ht="12">
      <c r="A113" s="13"/>
      <c r="B113" s="217"/>
      <c r="C113" s="218"/>
      <c r="D113" s="210" t="s">
        <v>148</v>
      </c>
      <c r="E113" s="219" t="s">
        <v>19</v>
      </c>
      <c r="F113" s="220" t="s">
        <v>150</v>
      </c>
      <c r="G113" s="218"/>
      <c r="H113" s="221">
        <v>15.298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7" t="s">
        <v>148</v>
      </c>
      <c r="AU113" s="227" t="s">
        <v>81</v>
      </c>
      <c r="AV113" s="13" t="s">
        <v>81</v>
      </c>
      <c r="AW113" s="13" t="s">
        <v>34</v>
      </c>
      <c r="AX113" s="13" t="s">
        <v>74</v>
      </c>
      <c r="AY113" s="227" t="s">
        <v>135</v>
      </c>
    </row>
    <row r="114" spans="1:65" s="2" customFormat="1" ht="21.75" customHeight="1">
      <c r="A114" s="38"/>
      <c r="B114" s="39"/>
      <c r="C114" s="197" t="s">
        <v>81</v>
      </c>
      <c r="D114" s="197" t="s">
        <v>137</v>
      </c>
      <c r="E114" s="198" t="s">
        <v>151</v>
      </c>
      <c r="F114" s="199" t="s">
        <v>152</v>
      </c>
      <c r="G114" s="200" t="s">
        <v>140</v>
      </c>
      <c r="H114" s="201">
        <v>12.24</v>
      </c>
      <c r="I114" s="202"/>
      <c r="J114" s="203">
        <f>ROUND(I114*H114,2)</f>
        <v>0</v>
      </c>
      <c r="K114" s="199" t="s">
        <v>141</v>
      </c>
      <c r="L114" s="44"/>
      <c r="M114" s="204" t="s">
        <v>19</v>
      </c>
      <c r="N114" s="205" t="s">
        <v>45</v>
      </c>
      <c r="O114" s="84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8" t="s">
        <v>142</v>
      </c>
      <c r="AT114" s="208" t="s">
        <v>137</v>
      </c>
      <c r="AU114" s="208" t="s">
        <v>81</v>
      </c>
      <c r="AY114" s="17" t="s">
        <v>135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7" t="s">
        <v>79</v>
      </c>
      <c r="BK114" s="209">
        <f>ROUND(I114*H114,2)</f>
        <v>0</v>
      </c>
      <c r="BL114" s="17" t="s">
        <v>142</v>
      </c>
      <c r="BM114" s="208" t="s">
        <v>153</v>
      </c>
    </row>
    <row r="115" spans="1:47" s="2" customFormat="1" ht="12">
      <c r="A115" s="38"/>
      <c r="B115" s="39"/>
      <c r="C115" s="40"/>
      <c r="D115" s="210" t="s">
        <v>144</v>
      </c>
      <c r="E115" s="40"/>
      <c r="F115" s="211" t="s">
        <v>154</v>
      </c>
      <c r="G115" s="40"/>
      <c r="H115" s="40"/>
      <c r="I115" s="212"/>
      <c r="J115" s="40"/>
      <c r="K115" s="40"/>
      <c r="L115" s="44"/>
      <c r="M115" s="213"/>
      <c r="N115" s="214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144</v>
      </c>
      <c r="AU115" s="17" t="s">
        <v>81</v>
      </c>
    </row>
    <row r="116" spans="1:47" s="2" customFormat="1" ht="12">
      <c r="A116" s="38"/>
      <c r="B116" s="39"/>
      <c r="C116" s="40"/>
      <c r="D116" s="215" t="s">
        <v>146</v>
      </c>
      <c r="E116" s="40"/>
      <c r="F116" s="216" t="s">
        <v>155</v>
      </c>
      <c r="G116" s="40"/>
      <c r="H116" s="40"/>
      <c r="I116" s="212"/>
      <c r="J116" s="40"/>
      <c r="K116" s="40"/>
      <c r="L116" s="44"/>
      <c r="M116" s="213"/>
      <c r="N116" s="214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146</v>
      </c>
      <c r="AU116" s="17" t="s">
        <v>81</v>
      </c>
    </row>
    <row r="117" spans="1:51" s="13" customFormat="1" ht="12">
      <c r="A117" s="13"/>
      <c r="B117" s="217"/>
      <c r="C117" s="218"/>
      <c r="D117" s="210" t="s">
        <v>148</v>
      </c>
      <c r="E117" s="219" t="s">
        <v>19</v>
      </c>
      <c r="F117" s="220" t="s">
        <v>156</v>
      </c>
      <c r="G117" s="218"/>
      <c r="H117" s="221">
        <v>10.512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7" t="s">
        <v>148</v>
      </c>
      <c r="AU117" s="227" t="s">
        <v>81</v>
      </c>
      <c r="AV117" s="13" t="s">
        <v>81</v>
      </c>
      <c r="AW117" s="13" t="s">
        <v>34</v>
      </c>
      <c r="AX117" s="13" t="s">
        <v>74</v>
      </c>
      <c r="AY117" s="227" t="s">
        <v>135</v>
      </c>
    </row>
    <row r="118" spans="1:51" s="13" customFormat="1" ht="12">
      <c r="A118" s="13"/>
      <c r="B118" s="217"/>
      <c r="C118" s="218"/>
      <c r="D118" s="210" t="s">
        <v>148</v>
      </c>
      <c r="E118" s="219" t="s">
        <v>19</v>
      </c>
      <c r="F118" s="220" t="s">
        <v>157</v>
      </c>
      <c r="G118" s="218"/>
      <c r="H118" s="221">
        <v>1.728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7" t="s">
        <v>148</v>
      </c>
      <c r="AU118" s="227" t="s">
        <v>81</v>
      </c>
      <c r="AV118" s="13" t="s">
        <v>81</v>
      </c>
      <c r="AW118" s="13" t="s">
        <v>34</v>
      </c>
      <c r="AX118" s="13" t="s">
        <v>74</v>
      </c>
      <c r="AY118" s="227" t="s">
        <v>135</v>
      </c>
    </row>
    <row r="119" spans="1:65" s="2" customFormat="1" ht="16.5" customHeight="1">
      <c r="A119" s="38"/>
      <c r="B119" s="39"/>
      <c r="C119" s="197" t="s">
        <v>158</v>
      </c>
      <c r="D119" s="197" t="s">
        <v>137</v>
      </c>
      <c r="E119" s="198" t="s">
        <v>159</v>
      </c>
      <c r="F119" s="199" t="s">
        <v>160</v>
      </c>
      <c r="G119" s="200" t="s">
        <v>161</v>
      </c>
      <c r="H119" s="201">
        <v>30.17</v>
      </c>
      <c r="I119" s="202"/>
      <c r="J119" s="203">
        <f>ROUND(I119*H119,2)</f>
        <v>0</v>
      </c>
      <c r="K119" s="199" t="s">
        <v>141</v>
      </c>
      <c r="L119" s="44"/>
      <c r="M119" s="204" t="s">
        <v>19</v>
      </c>
      <c r="N119" s="205" t="s">
        <v>45</v>
      </c>
      <c r="O119" s="84"/>
      <c r="P119" s="206">
        <f>O119*H119</f>
        <v>0</v>
      </c>
      <c r="Q119" s="206">
        <v>0.0007</v>
      </c>
      <c r="R119" s="206">
        <f>Q119*H119</f>
        <v>0.021119000000000002</v>
      </c>
      <c r="S119" s="206">
        <v>0</v>
      </c>
      <c r="T119" s="20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8" t="s">
        <v>142</v>
      </c>
      <c r="AT119" s="208" t="s">
        <v>137</v>
      </c>
      <c r="AU119" s="208" t="s">
        <v>81</v>
      </c>
      <c r="AY119" s="17" t="s">
        <v>135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7" t="s">
        <v>79</v>
      </c>
      <c r="BK119" s="209">
        <f>ROUND(I119*H119,2)</f>
        <v>0</v>
      </c>
      <c r="BL119" s="17" t="s">
        <v>142</v>
      </c>
      <c r="BM119" s="208" t="s">
        <v>162</v>
      </c>
    </row>
    <row r="120" spans="1:47" s="2" customFormat="1" ht="12">
      <c r="A120" s="38"/>
      <c r="B120" s="39"/>
      <c r="C120" s="40"/>
      <c r="D120" s="210" t="s">
        <v>144</v>
      </c>
      <c r="E120" s="40"/>
      <c r="F120" s="211" t="s">
        <v>163</v>
      </c>
      <c r="G120" s="40"/>
      <c r="H120" s="40"/>
      <c r="I120" s="212"/>
      <c r="J120" s="40"/>
      <c r="K120" s="40"/>
      <c r="L120" s="44"/>
      <c r="M120" s="213"/>
      <c r="N120" s="214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144</v>
      </c>
      <c r="AU120" s="17" t="s">
        <v>81</v>
      </c>
    </row>
    <row r="121" spans="1:47" s="2" customFormat="1" ht="12">
      <c r="A121" s="38"/>
      <c r="B121" s="39"/>
      <c r="C121" s="40"/>
      <c r="D121" s="215" t="s">
        <v>146</v>
      </c>
      <c r="E121" s="40"/>
      <c r="F121" s="216" t="s">
        <v>164</v>
      </c>
      <c r="G121" s="40"/>
      <c r="H121" s="40"/>
      <c r="I121" s="212"/>
      <c r="J121" s="40"/>
      <c r="K121" s="40"/>
      <c r="L121" s="44"/>
      <c r="M121" s="213"/>
      <c r="N121" s="21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146</v>
      </c>
      <c r="AU121" s="17" t="s">
        <v>81</v>
      </c>
    </row>
    <row r="122" spans="1:51" s="13" customFormat="1" ht="12">
      <c r="A122" s="13"/>
      <c r="B122" s="217"/>
      <c r="C122" s="218"/>
      <c r="D122" s="210" t="s">
        <v>148</v>
      </c>
      <c r="E122" s="219" t="s">
        <v>19</v>
      </c>
      <c r="F122" s="220" t="s">
        <v>165</v>
      </c>
      <c r="G122" s="218"/>
      <c r="H122" s="221">
        <v>30.17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7" t="s">
        <v>148</v>
      </c>
      <c r="AU122" s="227" t="s">
        <v>81</v>
      </c>
      <c r="AV122" s="13" t="s">
        <v>81</v>
      </c>
      <c r="AW122" s="13" t="s">
        <v>34</v>
      </c>
      <c r="AX122" s="13" t="s">
        <v>74</v>
      </c>
      <c r="AY122" s="227" t="s">
        <v>135</v>
      </c>
    </row>
    <row r="123" spans="1:65" s="2" customFormat="1" ht="16.5" customHeight="1">
      <c r="A123" s="38"/>
      <c r="B123" s="39"/>
      <c r="C123" s="197" t="s">
        <v>142</v>
      </c>
      <c r="D123" s="197" t="s">
        <v>137</v>
      </c>
      <c r="E123" s="198" t="s">
        <v>166</v>
      </c>
      <c r="F123" s="199" t="s">
        <v>167</v>
      </c>
      <c r="G123" s="200" t="s">
        <v>161</v>
      </c>
      <c r="H123" s="201">
        <v>30.17</v>
      </c>
      <c r="I123" s="202"/>
      <c r="J123" s="203">
        <f>ROUND(I123*H123,2)</f>
        <v>0</v>
      </c>
      <c r="K123" s="199" t="s">
        <v>141</v>
      </c>
      <c r="L123" s="44"/>
      <c r="M123" s="204" t="s">
        <v>19</v>
      </c>
      <c r="N123" s="205" t="s">
        <v>45</v>
      </c>
      <c r="O123" s="84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8" t="s">
        <v>142</v>
      </c>
      <c r="AT123" s="208" t="s">
        <v>137</v>
      </c>
      <c r="AU123" s="208" t="s">
        <v>81</v>
      </c>
      <c r="AY123" s="17" t="s">
        <v>135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7" t="s">
        <v>79</v>
      </c>
      <c r="BK123" s="209">
        <f>ROUND(I123*H123,2)</f>
        <v>0</v>
      </c>
      <c r="BL123" s="17" t="s">
        <v>142</v>
      </c>
      <c r="BM123" s="208" t="s">
        <v>168</v>
      </c>
    </row>
    <row r="124" spans="1:47" s="2" customFormat="1" ht="12">
      <c r="A124" s="38"/>
      <c r="B124" s="39"/>
      <c r="C124" s="40"/>
      <c r="D124" s="210" t="s">
        <v>144</v>
      </c>
      <c r="E124" s="40"/>
      <c r="F124" s="211" t="s">
        <v>169</v>
      </c>
      <c r="G124" s="40"/>
      <c r="H124" s="40"/>
      <c r="I124" s="212"/>
      <c r="J124" s="40"/>
      <c r="K124" s="40"/>
      <c r="L124" s="44"/>
      <c r="M124" s="213"/>
      <c r="N124" s="214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144</v>
      </c>
      <c r="AU124" s="17" t="s">
        <v>81</v>
      </c>
    </row>
    <row r="125" spans="1:47" s="2" customFormat="1" ht="12">
      <c r="A125" s="38"/>
      <c r="B125" s="39"/>
      <c r="C125" s="40"/>
      <c r="D125" s="215" t="s">
        <v>146</v>
      </c>
      <c r="E125" s="40"/>
      <c r="F125" s="216" t="s">
        <v>170</v>
      </c>
      <c r="G125" s="40"/>
      <c r="H125" s="40"/>
      <c r="I125" s="212"/>
      <c r="J125" s="40"/>
      <c r="K125" s="40"/>
      <c r="L125" s="44"/>
      <c r="M125" s="213"/>
      <c r="N125" s="214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146</v>
      </c>
      <c r="AU125" s="17" t="s">
        <v>81</v>
      </c>
    </row>
    <row r="126" spans="1:65" s="2" customFormat="1" ht="21.75" customHeight="1">
      <c r="A126" s="38"/>
      <c r="B126" s="39"/>
      <c r="C126" s="197" t="s">
        <v>171</v>
      </c>
      <c r="D126" s="197" t="s">
        <v>137</v>
      </c>
      <c r="E126" s="198" t="s">
        <v>172</v>
      </c>
      <c r="F126" s="199" t="s">
        <v>173</v>
      </c>
      <c r="G126" s="200" t="s">
        <v>140</v>
      </c>
      <c r="H126" s="201">
        <v>99.606</v>
      </c>
      <c r="I126" s="202"/>
      <c r="J126" s="203">
        <f>ROUND(I126*H126,2)</f>
        <v>0</v>
      </c>
      <c r="K126" s="199" t="s">
        <v>141</v>
      </c>
      <c r="L126" s="44"/>
      <c r="M126" s="204" t="s">
        <v>19</v>
      </c>
      <c r="N126" s="205" t="s">
        <v>45</v>
      </c>
      <c r="O126" s="84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8" t="s">
        <v>142</v>
      </c>
      <c r="AT126" s="208" t="s">
        <v>137</v>
      </c>
      <c r="AU126" s="208" t="s">
        <v>81</v>
      </c>
      <c r="AY126" s="17" t="s">
        <v>135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7" t="s">
        <v>79</v>
      </c>
      <c r="BK126" s="209">
        <f>ROUND(I126*H126,2)</f>
        <v>0</v>
      </c>
      <c r="BL126" s="17" t="s">
        <v>142</v>
      </c>
      <c r="BM126" s="208" t="s">
        <v>174</v>
      </c>
    </row>
    <row r="127" spans="1:47" s="2" customFormat="1" ht="12">
      <c r="A127" s="38"/>
      <c r="B127" s="39"/>
      <c r="C127" s="40"/>
      <c r="D127" s="210" t="s">
        <v>144</v>
      </c>
      <c r="E127" s="40"/>
      <c r="F127" s="211" t="s">
        <v>175</v>
      </c>
      <c r="G127" s="40"/>
      <c r="H127" s="40"/>
      <c r="I127" s="212"/>
      <c r="J127" s="40"/>
      <c r="K127" s="40"/>
      <c r="L127" s="44"/>
      <c r="M127" s="213"/>
      <c r="N127" s="21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144</v>
      </c>
      <c r="AU127" s="17" t="s">
        <v>81</v>
      </c>
    </row>
    <row r="128" spans="1:47" s="2" customFormat="1" ht="12">
      <c r="A128" s="38"/>
      <c r="B128" s="39"/>
      <c r="C128" s="40"/>
      <c r="D128" s="215" t="s">
        <v>146</v>
      </c>
      <c r="E128" s="40"/>
      <c r="F128" s="216" t="s">
        <v>176</v>
      </c>
      <c r="G128" s="40"/>
      <c r="H128" s="40"/>
      <c r="I128" s="212"/>
      <c r="J128" s="40"/>
      <c r="K128" s="40"/>
      <c r="L128" s="44"/>
      <c r="M128" s="213"/>
      <c r="N128" s="214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146</v>
      </c>
      <c r="AU128" s="17" t="s">
        <v>81</v>
      </c>
    </row>
    <row r="129" spans="1:51" s="14" customFormat="1" ht="12">
      <c r="A129" s="14"/>
      <c r="B129" s="228"/>
      <c r="C129" s="229"/>
      <c r="D129" s="210" t="s">
        <v>148</v>
      </c>
      <c r="E129" s="230" t="s">
        <v>19</v>
      </c>
      <c r="F129" s="231" t="s">
        <v>177</v>
      </c>
      <c r="G129" s="229"/>
      <c r="H129" s="230" t="s">
        <v>19</v>
      </c>
      <c r="I129" s="232"/>
      <c r="J129" s="229"/>
      <c r="K129" s="229"/>
      <c r="L129" s="233"/>
      <c r="M129" s="234"/>
      <c r="N129" s="235"/>
      <c r="O129" s="235"/>
      <c r="P129" s="235"/>
      <c r="Q129" s="235"/>
      <c r="R129" s="235"/>
      <c r="S129" s="235"/>
      <c r="T129" s="23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7" t="s">
        <v>148</v>
      </c>
      <c r="AU129" s="237" t="s">
        <v>81</v>
      </c>
      <c r="AV129" s="14" t="s">
        <v>79</v>
      </c>
      <c r="AW129" s="14" t="s">
        <v>34</v>
      </c>
      <c r="AX129" s="14" t="s">
        <v>74</v>
      </c>
      <c r="AY129" s="237" t="s">
        <v>135</v>
      </c>
    </row>
    <row r="130" spans="1:51" s="13" customFormat="1" ht="12">
      <c r="A130" s="13"/>
      <c r="B130" s="217"/>
      <c r="C130" s="218"/>
      <c r="D130" s="210" t="s">
        <v>148</v>
      </c>
      <c r="E130" s="219" t="s">
        <v>19</v>
      </c>
      <c r="F130" s="220" t="s">
        <v>178</v>
      </c>
      <c r="G130" s="218"/>
      <c r="H130" s="221">
        <v>69.606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7" t="s">
        <v>148</v>
      </c>
      <c r="AU130" s="227" t="s">
        <v>81</v>
      </c>
      <c r="AV130" s="13" t="s">
        <v>81</v>
      </c>
      <c r="AW130" s="13" t="s">
        <v>34</v>
      </c>
      <c r="AX130" s="13" t="s">
        <v>74</v>
      </c>
      <c r="AY130" s="227" t="s">
        <v>135</v>
      </c>
    </row>
    <row r="131" spans="1:51" s="14" customFormat="1" ht="12">
      <c r="A131" s="14"/>
      <c r="B131" s="228"/>
      <c r="C131" s="229"/>
      <c r="D131" s="210" t="s">
        <v>148</v>
      </c>
      <c r="E131" s="230" t="s">
        <v>19</v>
      </c>
      <c r="F131" s="231" t="s">
        <v>179</v>
      </c>
      <c r="G131" s="229"/>
      <c r="H131" s="230" t="s">
        <v>19</v>
      </c>
      <c r="I131" s="232"/>
      <c r="J131" s="229"/>
      <c r="K131" s="229"/>
      <c r="L131" s="233"/>
      <c r="M131" s="234"/>
      <c r="N131" s="235"/>
      <c r="O131" s="235"/>
      <c r="P131" s="235"/>
      <c r="Q131" s="235"/>
      <c r="R131" s="235"/>
      <c r="S131" s="235"/>
      <c r="T131" s="23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37" t="s">
        <v>148</v>
      </c>
      <c r="AU131" s="237" t="s">
        <v>81</v>
      </c>
      <c r="AV131" s="14" t="s">
        <v>79</v>
      </c>
      <c r="AW131" s="14" t="s">
        <v>34</v>
      </c>
      <c r="AX131" s="14" t="s">
        <v>74</v>
      </c>
      <c r="AY131" s="237" t="s">
        <v>135</v>
      </c>
    </row>
    <row r="132" spans="1:51" s="13" customFormat="1" ht="12">
      <c r="A132" s="13"/>
      <c r="B132" s="217"/>
      <c r="C132" s="218"/>
      <c r="D132" s="210" t="s">
        <v>148</v>
      </c>
      <c r="E132" s="219" t="s">
        <v>19</v>
      </c>
      <c r="F132" s="220" t="s">
        <v>180</v>
      </c>
      <c r="G132" s="218"/>
      <c r="H132" s="221">
        <v>30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7" t="s">
        <v>148</v>
      </c>
      <c r="AU132" s="227" t="s">
        <v>81</v>
      </c>
      <c r="AV132" s="13" t="s">
        <v>81</v>
      </c>
      <c r="AW132" s="13" t="s">
        <v>34</v>
      </c>
      <c r="AX132" s="13" t="s">
        <v>74</v>
      </c>
      <c r="AY132" s="227" t="s">
        <v>135</v>
      </c>
    </row>
    <row r="133" spans="1:65" s="2" customFormat="1" ht="16.5" customHeight="1">
      <c r="A133" s="38"/>
      <c r="B133" s="39"/>
      <c r="C133" s="197" t="s">
        <v>181</v>
      </c>
      <c r="D133" s="197" t="s">
        <v>137</v>
      </c>
      <c r="E133" s="198" t="s">
        <v>182</v>
      </c>
      <c r="F133" s="199" t="s">
        <v>183</v>
      </c>
      <c r="G133" s="200" t="s">
        <v>140</v>
      </c>
      <c r="H133" s="201">
        <v>30</v>
      </c>
      <c r="I133" s="202"/>
      <c r="J133" s="203">
        <f>ROUND(I133*H133,2)</f>
        <v>0</v>
      </c>
      <c r="K133" s="199" t="s">
        <v>141</v>
      </c>
      <c r="L133" s="44"/>
      <c r="M133" s="204" t="s">
        <v>19</v>
      </c>
      <c r="N133" s="205" t="s">
        <v>45</v>
      </c>
      <c r="O133" s="84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142</v>
      </c>
      <c r="AT133" s="208" t="s">
        <v>137</v>
      </c>
      <c r="AU133" s="208" t="s">
        <v>81</v>
      </c>
      <c r="AY133" s="17" t="s">
        <v>135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7" t="s">
        <v>79</v>
      </c>
      <c r="BK133" s="209">
        <f>ROUND(I133*H133,2)</f>
        <v>0</v>
      </c>
      <c r="BL133" s="17" t="s">
        <v>142</v>
      </c>
      <c r="BM133" s="208" t="s">
        <v>184</v>
      </c>
    </row>
    <row r="134" spans="1:47" s="2" customFormat="1" ht="12">
      <c r="A134" s="38"/>
      <c r="B134" s="39"/>
      <c r="C134" s="40"/>
      <c r="D134" s="210" t="s">
        <v>144</v>
      </c>
      <c r="E134" s="40"/>
      <c r="F134" s="211" t="s">
        <v>185</v>
      </c>
      <c r="G134" s="40"/>
      <c r="H134" s="40"/>
      <c r="I134" s="212"/>
      <c r="J134" s="40"/>
      <c r="K134" s="40"/>
      <c r="L134" s="44"/>
      <c r="M134" s="213"/>
      <c r="N134" s="214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144</v>
      </c>
      <c r="AU134" s="17" t="s">
        <v>81</v>
      </c>
    </row>
    <row r="135" spans="1:47" s="2" customFormat="1" ht="12">
      <c r="A135" s="38"/>
      <c r="B135" s="39"/>
      <c r="C135" s="40"/>
      <c r="D135" s="215" t="s">
        <v>146</v>
      </c>
      <c r="E135" s="40"/>
      <c r="F135" s="216" t="s">
        <v>186</v>
      </c>
      <c r="G135" s="40"/>
      <c r="H135" s="40"/>
      <c r="I135" s="212"/>
      <c r="J135" s="40"/>
      <c r="K135" s="40"/>
      <c r="L135" s="44"/>
      <c r="M135" s="213"/>
      <c r="N135" s="214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146</v>
      </c>
      <c r="AU135" s="17" t="s">
        <v>81</v>
      </c>
    </row>
    <row r="136" spans="1:51" s="14" customFormat="1" ht="12">
      <c r="A136" s="14"/>
      <c r="B136" s="228"/>
      <c r="C136" s="229"/>
      <c r="D136" s="210" t="s">
        <v>148</v>
      </c>
      <c r="E136" s="230" t="s">
        <v>19</v>
      </c>
      <c r="F136" s="231" t="s">
        <v>187</v>
      </c>
      <c r="G136" s="229"/>
      <c r="H136" s="230" t="s">
        <v>19</v>
      </c>
      <c r="I136" s="232"/>
      <c r="J136" s="229"/>
      <c r="K136" s="229"/>
      <c r="L136" s="233"/>
      <c r="M136" s="234"/>
      <c r="N136" s="235"/>
      <c r="O136" s="235"/>
      <c r="P136" s="235"/>
      <c r="Q136" s="235"/>
      <c r="R136" s="235"/>
      <c r="S136" s="235"/>
      <c r="T136" s="23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37" t="s">
        <v>148</v>
      </c>
      <c r="AU136" s="237" t="s">
        <v>81</v>
      </c>
      <c r="AV136" s="14" t="s">
        <v>79</v>
      </c>
      <c r="AW136" s="14" t="s">
        <v>34</v>
      </c>
      <c r="AX136" s="14" t="s">
        <v>74</v>
      </c>
      <c r="AY136" s="237" t="s">
        <v>135</v>
      </c>
    </row>
    <row r="137" spans="1:51" s="13" customFormat="1" ht="12">
      <c r="A137" s="13"/>
      <c r="B137" s="217"/>
      <c r="C137" s="218"/>
      <c r="D137" s="210" t="s">
        <v>148</v>
      </c>
      <c r="E137" s="219" t="s">
        <v>19</v>
      </c>
      <c r="F137" s="220" t="s">
        <v>180</v>
      </c>
      <c r="G137" s="218"/>
      <c r="H137" s="221">
        <v>30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7" t="s">
        <v>148</v>
      </c>
      <c r="AU137" s="227" t="s">
        <v>81</v>
      </c>
      <c r="AV137" s="13" t="s">
        <v>81</v>
      </c>
      <c r="AW137" s="13" t="s">
        <v>34</v>
      </c>
      <c r="AX137" s="13" t="s">
        <v>74</v>
      </c>
      <c r="AY137" s="227" t="s">
        <v>135</v>
      </c>
    </row>
    <row r="138" spans="1:65" s="2" customFormat="1" ht="16.5" customHeight="1">
      <c r="A138" s="38"/>
      <c r="B138" s="39"/>
      <c r="C138" s="197" t="s">
        <v>188</v>
      </c>
      <c r="D138" s="197" t="s">
        <v>137</v>
      </c>
      <c r="E138" s="198" t="s">
        <v>189</v>
      </c>
      <c r="F138" s="199" t="s">
        <v>190</v>
      </c>
      <c r="G138" s="200" t="s">
        <v>140</v>
      </c>
      <c r="H138" s="201">
        <v>15</v>
      </c>
      <c r="I138" s="202"/>
      <c r="J138" s="203">
        <f>ROUND(I138*H138,2)</f>
        <v>0</v>
      </c>
      <c r="K138" s="199" t="s">
        <v>141</v>
      </c>
      <c r="L138" s="44"/>
      <c r="M138" s="204" t="s">
        <v>19</v>
      </c>
      <c r="N138" s="205" t="s">
        <v>45</v>
      </c>
      <c r="O138" s="84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142</v>
      </c>
      <c r="AT138" s="208" t="s">
        <v>137</v>
      </c>
      <c r="AU138" s="208" t="s">
        <v>81</v>
      </c>
      <c r="AY138" s="17" t="s">
        <v>135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7" t="s">
        <v>79</v>
      </c>
      <c r="BK138" s="209">
        <f>ROUND(I138*H138,2)</f>
        <v>0</v>
      </c>
      <c r="BL138" s="17" t="s">
        <v>142</v>
      </c>
      <c r="BM138" s="208" t="s">
        <v>191</v>
      </c>
    </row>
    <row r="139" spans="1:47" s="2" customFormat="1" ht="12">
      <c r="A139" s="38"/>
      <c r="B139" s="39"/>
      <c r="C139" s="40"/>
      <c r="D139" s="210" t="s">
        <v>144</v>
      </c>
      <c r="E139" s="40"/>
      <c r="F139" s="211" t="s">
        <v>192</v>
      </c>
      <c r="G139" s="40"/>
      <c r="H139" s="40"/>
      <c r="I139" s="212"/>
      <c r="J139" s="40"/>
      <c r="K139" s="40"/>
      <c r="L139" s="44"/>
      <c r="M139" s="213"/>
      <c r="N139" s="214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144</v>
      </c>
      <c r="AU139" s="17" t="s">
        <v>81</v>
      </c>
    </row>
    <row r="140" spans="1:47" s="2" customFormat="1" ht="12">
      <c r="A140" s="38"/>
      <c r="B140" s="39"/>
      <c r="C140" s="40"/>
      <c r="D140" s="215" t="s">
        <v>146</v>
      </c>
      <c r="E140" s="40"/>
      <c r="F140" s="216" t="s">
        <v>193</v>
      </c>
      <c r="G140" s="40"/>
      <c r="H140" s="40"/>
      <c r="I140" s="212"/>
      <c r="J140" s="40"/>
      <c r="K140" s="40"/>
      <c r="L140" s="44"/>
      <c r="M140" s="213"/>
      <c r="N140" s="214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146</v>
      </c>
      <c r="AU140" s="17" t="s">
        <v>81</v>
      </c>
    </row>
    <row r="141" spans="1:65" s="2" customFormat="1" ht="16.5" customHeight="1">
      <c r="A141" s="38"/>
      <c r="B141" s="39"/>
      <c r="C141" s="197" t="s">
        <v>194</v>
      </c>
      <c r="D141" s="197" t="s">
        <v>137</v>
      </c>
      <c r="E141" s="198" t="s">
        <v>195</v>
      </c>
      <c r="F141" s="199" t="s">
        <v>196</v>
      </c>
      <c r="G141" s="200" t="s">
        <v>140</v>
      </c>
      <c r="H141" s="201">
        <v>69.606</v>
      </c>
      <c r="I141" s="202"/>
      <c r="J141" s="203">
        <f>ROUND(I141*H141,2)</f>
        <v>0</v>
      </c>
      <c r="K141" s="199" t="s">
        <v>141</v>
      </c>
      <c r="L141" s="44"/>
      <c r="M141" s="204" t="s">
        <v>19</v>
      </c>
      <c r="N141" s="205" t="s">
        <v>45</v>
      </c>
      <c r="O141" s="84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142</v>
      </c>
      <c r="AT141" s="208" t="s">
        <v>137</v>
      </c>
      <c r="AU141" s="208" t="s">
        <v>81</v>
      </c>
      <c r="AY141" s="17" t="s">
        <v>135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7" t="s">
        <v>79</v>
      </c>
      <c r="BK141" s="209">
        <f>ROUND(I141*H141,2)</f>
        <v>0</v>
      </c>
      <c r="BL141" s="17" t="s">
        <v>142</v>
      </c>
      <c r="BM141" s="208" t="s">
        <v>197</v>
      </c>
    </row>
    <row r="142" spans="1:47" s="2" customFormat="1" ht="12">
      <c r="A142" s="38"/>
      <c r="B142" s="39"/>
      <c r="C142" s="40"/>
      <c r="D142" s="210" t="s">
        <v>144</v>
      </c>
      <c r="E142" s="40"/>
      <c r="F142" s="211" t="s">
        <v>198</v>
      </c>
      <c r="G142" s="40"/>
      <c r="H142" s="40"/>
      <c r="I142" s="212"/>
      <c r="J142" s="40"/>
      <c r="K142" s="40"/>
      <c r="L142" s="44"/>
      <c r="M142" s="213"/>
      <c r="N142" s="214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144</v>
      </c>
      <c r="AU142" s="17" t="s">
        <v>81</v>
      </c>
    </row>
    <row r="143" spans="1:47" s="2" customFormat="1" ht="12">
      <c r="A143" s="38"/>
      <c r="B143" s="39"/>
      <c r="C143" s="40"/>
      <c r="D143" s="215" t="s">
        <v>146</v>
      </c>
      <c r="E143" s="40"/>
      <c r="F143" s="216" t="s">
        <v>199</v>
      </c>
      <c r="G143" s="40"/>
      <c r="H143" s="40"/>
      <c r="I143" s="212"/>
      <c r="J143" s="40"/>
      <c r="K143" s="40"/>
      <c r="L143" s="44"/>
      <c r="M143" s="213"/>
      <c r="N143" s="214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146</v>
      </c>
      <c r="AU143" s="17" t="s">
        <v>81</v>
      </c>
    </row>
    <row r="144" spans="1:51" s="13" customFormat="1" ht="12">
      <c r="A144" s="13"/>
      <c r="B144" s="217"/>
      <c r="C144" s="218"/>
      <c r="D144" s="210" t="s">
        <v>148</v>
      </c>
      <c r="E144" s="219" t="s">
        <v>19</v>
      </c>
      <c r="F144" s="220" t="s">
        <v>178</v>
      </c>
      <c r="G144" s="218"/>
      <c r="H144" s="221">
        <v>69.606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7" t="s">
        <v>148</v>
      </c>
      <c r="AU144" s="227" t="s">
        <v>81</v>
      </c>
      <c r="AV144" s="13" t="s">
        <v>81</v>
      </c>
      <c r="AW144" s="13" t="s">
        <v>34</v>
      </c>
      <c r="AX144" s="13" t="s">
        <v>74</v>
      </c>
      <c r="AY144" s="227" t="s">
        <v>135</v>
      </c>
    </row>
    <row r="145" spans="1:65" s="2" customFormat="1" ht="21.75" customHeight="1">
      <c r="A145" s="38"/>
      <c r="B145" s="39"/>
      <c r="C145" s="197" t="s">
        <v>200</v>
      </c>
      <c r="D145" s="197" t="s">
        <v>137</v>
      </c>
      <c r="E145" s="198" t="s">
        <v>201</v>
      </c>
      <c r="F145" s="199" t="s">
        <v>202</v>
      </c>
      <c r="G145" s="200" t="s">
        <v>140</v>
      </c>
      <c r="H145" s="201">
        <v>15</v>
      </c>
      <c r="I145" s="202"/>
      <c r="J145" s="203">
        <f>ROUND(I145*H145,2)</f>
        <v>0</v>
      </c>
      <c r="K145" s="199" t="s">
        <v>141</v>
      </c>
      <c r="L145" s="44"/>
      <c r="M145" s="204" t="s">
        <v>19</v>
      </c>
      <c r="N145" s="205" t="s">
        <v>45</v>
      </c>
      <c r="O145" s="84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8" t="s">
        <v>142</v>
      </c>
      <c r="AT145" s="208" t="s">
        <v>137</v>
      </c>
      <c r="AU145" s="208" t="s">
        <v>81</v>
      </c>
      <c r="AY145" s="17" t="s">
        <v>135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7" t="s">
        <v>79</v>
      </c>
      <c r="BK145" s="209">
        <f>ROUND(I145*H145,2)</f>
        <v>0</v>
      </c>
      <c r="BL145" s="17" t="s">
        <v>142</v>
      </c>
      <c r="BM145" s="208" t="s">
        <v>203</v>
      </c>
    </row>
    <row r="146" spans="1:47" s="2" customFormat="1" ht="12">
      <c r="A146" s="38"/>
      <c r="B146" s="39"/>
      <c r="C146" s="40"/>
      <c r="D146" s="210" t="s">
        <v>144</v>
      </c>
      <c r="E146" s="40"/>
      <c r="F146" s="211" t="s">
        <v>204</v>
      </c>
      <c r="G146" s="40"/>
      <c r="H146" s="40"/>
      <c r="I146" s="212"/>
      <c r="J146" s="40"/>
      <c r="K146" s="40"/>
      <c r="L146" s="44"/>
      <c r="M146" s="213"/>
      <c r="N146" s="214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144</v>
      </c>
      <c r="AU146" s="17" t="s">
        <v>81</v>
      </c>
    </row>
    <row r="147" spans="1:47" s="2" customFormat="1" ht="12">
      <c r="A147" s="38"/>
      <c r="B147" s="39"/>
      <c r="C147" s="40"/>
      <c r="D147" s="215" t="s">
        <v>146</v>
      </c>
      <c r="E147" s="40"/>
      <c r="F147" s="216" t="s">
        <v>205</v>
      </c>
      <c r="G147" s="40"/>
      <c r="H147" s="40"/>
      <c r="I147" s="212"/>
      <c r="J147" s="40"/>
      <c r="K147" s="40"/>
      <c r="L147" s="44"/>
      <c r="M147" s="213"/>
      <c r="N147" s="214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146</v>
      </c>
      <c r="AU147" s="17" t="s">
        <v>81</v>
      </c>
    </row>
    <row r="148" spans="1:65" s="2" customFormat="1" ht="16.5" customHeight="1">
      <c r="A148" s="38"/>
      <c r="B148" s="39"/>
      <c r="C148" s="197" t="s">
        <v>206</v>
      </c>
      <c r="D148" s="197" t="s">
        <v>137</v>
      </c>
      <c r="E148" s="198" t="s">
        <v>207</v>
      </c>
      <c r="F148" s="199" t="s">
        <v>208</v>
      </c>
      <c r="G148" s="200" t="s">
        <v>161</v>
      </c>
      <c r="H148" s="201">
        <v>36.14</v>
      </c>
      <c r="I148" s="202"/>
      <c r="J148" s="203">
        <f>ROUND(I148*H148,2)</f>
        <v>0</v>
      </c>
      <c r="K148" s="199" t="s">
        <v>141</v>
      </c>
      <c r="L148" s="44"/>
      <c r="M148" s="204" t="s">
        <v>19</v>
      </c>
      <c r="N148" s="205" t="s">
        <v>45</v>
      </c>
      <c r="O148" s="84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8" t="s">
        <v>142</v>
      </c>
      <c r="AT148" s="208" t="s">
        <v>137</v>
      </c>
      <c r="AU148" s="208" t="s">
        <v>81</v>
      </c>
      <c r="AY148" s="17" t="s">
        <v>135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7" t="s">
        <v>79</v>
      </c>
      <c r="BK148" s="209">
        <f>ROUND(I148*H148,2)</f>
        <v>0</v>
      </c>
      <c r="BL148" s="17" t="s">
        <v>142</v>
      </c>
      <c r="BM148" s="208" t="s">
        <v>209</v>
      </c>
    </row>
    <row r="149" spans="1:47" s="2" customFormat="1" ht="12">
      <c r="A149" s="38"/>
      <c r="B149" s="39"/>
      <c r="C149" s="40"/>
      <c r="D149" s="210" t="s">
        <v>144</v>
      </c>
      <c r="E149" s="40"/>
      <c r="F149" s="211" t="s">
        <v>210</v>
      </c>
      <c r="G149" s="40"/>
      <c r="H149" s="40"/>
      <c r="I149" s="212"/>
      <c r="J149" s="40"/>
      <c r="K149" s="40"/>
      <c r="L149" s="44"/>
      <c r="M149" s="213"/>
      <c r="N149" s="214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144</v>
      </c>
      <c r="AU149" s="17" t="s">
        <v>81</v>
      </c>
    </row>
    <row r="150" spans="1:47" s="2" customFormat="1" ht="12">
      <c r="A150" s="38"/>
      <c r="B150" s="39"/>
      <c r="C150" s="40"/>
      <c r="D150" s="215" t="s">
        <v>146</v>
      </c>
      <c r="E150" s="40"/>
      <c r="F150" s="216" t="s">
        <v>211</v>
      </c>
      <c r="G150" s="40"/>
      <c r="H150" s="40"/>
      <c r="I150" s="212"/>
      <c r="J150" s="40"/>
      <c r="K150" s="40"/>
      <c r="L150" s="44"/>
      <c r="M150" s="213"/>
      <c r="N150" s="214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146</v>
      </c>
      <c r="AU150" s="17" t="s">
        <v>81</v>
      </c>
    </row>
    <row r="151" spans="1:51" s="13" customFormat="1" ht="12">
      <c r="A151" s="13"/>
      <c r="B151" s="217"/>
      <c r="C151" s="218"/>
      <c r="D151" s="210" t="s">
        <v>148</v>
      </c>
      <c r="E151" s="219" t="s">
        <v>19</v>
      </c>
      <c r="F151" s="220" t="s">
        <v>212</v>
      </c>
      <c r="G151" s="218"/>
      <c r="H151" s="221">
        <v>36.14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7" t="s">
        <v>148</v>
      </c>
      <c r="AU151" s="227" t="s">
        <v>81</v>
      </c>
      <c r="AV151" s="13" t="s">
        <v>81</v>
      </c>
      <c r="AW151" s="13" t="s">
        <v>34</v>
      </c>
      <c r="AX151" s="13" t="s">
        <v>74</v>
      </c>
      <c r="AY151" s="227" t="s">
        <v>135</v>
      </c>
    </row>
    <row r="152" spans="1:63" s="12" customFormat="1" ht="22.8" customHeight="1">
      <c r="A152" s="12"/>
      <c r="B152" s="181"/>
      <c r="C152" s="182"/>
      <c r="D152" s="183" t="s">
        <v>73</v>
      </c>
      <c r="E152" s="195" t="s">
        <v>81</v>
      </c>
      <c r="F152" s="195" t="s">
        <v>213</v>
      </c>
      <c r="G152" s="182"/>
      <c r="H152" s="182"/>
      <c r="I152" s="185"/>
      <c r="J152" s="196">
        <f>BK152</f>
        <v>0</v>
      </c>
      <c r="K152" s="182"/>
      <c r="L152" s="187"/>
      <c r="M152" s="188"/>
      <c r="N152" s="189"/>
      <c r="O152" s="189"/>
      <c r="P152" s="190">
        <f>SUM(P153:P190)</f>
        <v>0</v>
      </c>
      <c r="Q152" s="189"/>
      <c r="R152" s="190">
        <f>SUM(R153:R190)</f>
        <v>46.50973432200289</v>
      </c>
      <c r="S152" s="189"/>
      <c r="T152" s="191">
        <f>SUM(T153:T190)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92" t="s">
        <v>79</v>
      </c>
      <c r="AT152" s="193" t="s">
        <v>73</v>
      </c>
      <c r="AU152" s="193" t="s">
        <v>79</v>
      </c>
      <c r="AY152" s="192" t="s">
        <v>135</v>
      </c>
      <c r="BK152" s="194">
        <f>SUM(BK153:BK190)</f>
        <v>0</v>
      </c>
    </row>
    <row r="153" spans="1:65" s="2" customFormat="1" ht="16.5" customHeight="1">
      <c r="A153" s="38"/>
      <c r="B153" s="39"/>
      <c r="C153" s="197" t="s">
        <v>214</v>
      </c>
      <c r="D153" s="197" t="s">
        <v>137</v>
      </c>
      <c r="E153" s="198" t="s">
        <v>215</v>
      </c>
      <c r="F153" s="199" t="s">
        <v>216</v>
      </c>
      <c r="G153" s="200" t="s">
        <v>140</v>
      </c>
      <c r="H153" s="201">
        <v>3.749</v>
      </c>
      <c r="I153" s="202"/>
      <c r="J153" s="203">
        <f>ROUND(I153*H153,2)</f>
        <v>0</v>
      </c>
      <c r="K153" s="199" t="s">
        <v>141</v>
      </c>
      <c r="L153" s="44"/>
      <c r="M153" s="204" t="s">
        <v>19</v>
      </c>
      <c r="N153" s="205" t="s">
        <v>45</v>
      </c>
      <c r="O153" s="84"/>
      <c r="P153" s="206">
        <f>O153*H153</f>
        <v>0</v>
      </c>
      <c r="Q153" s="206">
        <v>2.16</v>
      </c>
      <c r="R153" s="206">
        <f>Q153*H153</f>
        <v>8.097840000000001</v>
      </c>
      <c r="S153" s="206">
        <v>0</v>
      </c>
      <c r="T153" s="20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142</v>
      </c>
      <c r="AT153" s="208" t="s">
        <v>137</v>
      </c>
      <c r="AU153" s="208" t="s">
        <v>81</v>
      </c>
      <c r="AY153" s="17" t="s">
        <v>135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7" t="s">
        <v>79</v>
      </c>
      <c r="BK153" s="209">
        <f>ROUND(I153*H153,2)</f>
        <v>0</v>
      </c>
      <c r="BL153" s="17" t="s">
        <v>142</v>
      </c>
      <c r="BM153" s="208" t="s">
        <v>217</v>
      </c>
    </row>
    <row r="154" spans="1:47" s="2" customFormat="1" ht="12">
      <c r="A154" s="38"/>
      <c r="B154" s="39"/>
      <c r="C154" s="40"/>
      <c r="D154" s="210" t="s">
        <v>144</v>
      </c>
      <c r="E154" s="40"/>
      <c r="F154" s="211" t="s">
        <v>218</v>
      </c>
      <c r="G154" s="40"/>
      <c r="H154" s="40"/>
      <c r="I154" s="212"/>
      <c r="J154" s="40"/>
      <c r="K154" s="40"/>
      <c r="L154" s="44"/>
      <c r="M154" s="213"/>
      <c r="N154" s="214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144</v>
      </c>
      <c r="AU154" s="17" t="s">
        <v>81</v>
      </c>
    </row>
    <row r="155" spans="1:47" s="2" customFormat="1" ht="12">
      <c r="A155" s="38"/>
      <c r="B155" s="39"/>
      <c r="C155" s="40"/>
      <c r="D155" s="215" t="s">
        <v>146</v>
      </c>
      <c r="E155" s="40"/>
      <c r="F155" s="216" t="s">
        <v>219</v>
      </c>
      <c r="G155" s="40"/>
      <c r="H155" s="40"/>
      <c r="I155" s="212"/>
      <c r="J155" s="40"/>
      <c r="K155" s="40"/>
      <c r="L155" s="44"/>
      <c r="M155" s="213"/>
      <c r="N155" s="214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146</v>
      </c>
      <c r="AU155" s="17" t="s">
        <v>81</v>
      </c>
    </row>
    <row r="156" spans="1:51" s="13" customFormat="1" ht="12">
      <c r="A156" s="13"/>
      <c r="B156" s="217"/>
      <c r="C156" s="218"/>
      <c r="D156" s="210" t="s">
        <v>148</v>
      </c>
      <c r="E156" s="219" t="s">
        <v>19</v>
      </c>
      <c r="F156" s="220" t="s">
        <v>220</v>
      </c>
      <c r="G156" s="218"/>
      <c r="H156" s="221">
        <v>3.749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7" t="s">
        <v>148</v>
      </c>
      <c r="AU156" s="227" t="s">
        <v>81</v>
      </c>
      <c r="AV156" s="13" t="s">
        <v>81</v>
      </c>
      <c r="AW156" s="13" t="s">
        <v>34</v>
      </c>
      <c r="AX156" s="13" t="s">
        <v>74</v>
      </c>
      <c r="AY156" s="227" t="s">
        <v>135</v>
      </c>
    </row>
    <row r="157" spans="1:65" s="2" customFormat="1" ht="16.5" customHeight="1">
      <c r="A157" s="38"/>
      <c r="B157" s="39"/>
      <c r="C157" s="197" t="s">
        <v>221</v>
      </c>
      <c r="D157" s="197" t="s">
        <v>137</v>
      </c>
      <c r="E157" s="198" t="s">
        <v>222</v>
      </c>
      <c r="F157" s="199" t="s">
        <v>223</v>
      </c>
      <c r="G157" s="200" t="s">
        <v>140</v>
      </c>
      <c r="H157" s="201">
        <v>5.063</v>
      </c>
      <c r="I157" s="202"/>
      <c r="J157" s="203">
        <f>ROUND(I157*H157,2)</f>
        <v>0</v>
      </c>
      <c r="K157" s="199" t="s">
        <v>141</v>
      </c>
      <c r="L157" s="44"/>
      <c r="M157" s="204" t="s">
        <v>19</v>
      </c>
      <c r="N157" s="205" t="s">
        <v>45</v>
      </c>
      <c r="O157" s="84"/>
      <c r="P157" s="206">
        <f>O157*H157</f>
        <v>0</v>
      </c>
      <c r="Q157" s="206">
        <v>2.501872204</v>
      </c>
      <c r="R157" s="206">
        <f>Q157*H157</f>
        <v>12.666978968852</v>
      </c>
      <c r="S157" s="206">
        <v>0</v>
      </c>
      <c r="T157" s="20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8" t="s">
        <v>142</v>
      </c>
      <c r="AT157" s="208" t="s">
        <v>137</v>
      </c>
      <c r="AU157" s="208" t="s">
        <v>81</v>
      </c>
      <c r="AY157" s="17" t="s">
        <v>135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7" t="s">
        <v>79</v>
      </c>
      <c r="BK157" s="209">
        <f>ROUND(I157*H157,2)</f>
        <v>0</v>
      </c>
      <c r="BL157" s="17" t="s">
        <v>142</v>
      </c>
      <c r="BM157" s="208" t="s">
        <v>224</v>
      </c>
    </row>
    <row r="158" spans="1:47" s="2" customFormat="1" ht="12">
      <c r="A158" s="38"/>
      <c r="B158" s="39"/>
      <c r="C158" s="40"/>
      <c r="D158" s="210" t="s">
        <v>144</v>
      </c>
      <c r="E158" s="40"/>
      <c r="F158" s="211" t="s">
        <v>225</v>
      </c>
      <c r="G158" s="40"/>
      <c r="H158" s="40"/>
      <c r="I158" s="212"/>
      <c r="J158" s="40"/>
      <c r="K158" s="40"/>
      <c r="L158" s="44"/>
      <c r="M158" s="213"/>
      <c r="N158" s="214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144</v>
      </c>
      <c r="AU158" s="17" t="s">
        <v>81</v>
      </c>
    </row>
    <row r="159" spans="1:47" s="2" customFormat="1" ht="12">
      <c r="A159" s="38"/>
      <c r="B159" s="39"/>
      <c r="C159" s="40"/>
      <c r="D159" s="215" t="s">
        <v>146</v>
      </c>
      <c r="E159" s="40"/>
      <c r="F159" s="216" t="s">
        <v>226</v>
      </c>
      <c r="G159" s="40"/>
      <c r="H159" s="40"/>
      <c r="I159" s="212"/>
      <c r="J159" s="40"/>
      <c r="K159" s="40"/>
      <c r="L159" s="44"/>
      <c r="M159" s="213"/>
      <c r="N159" s="214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146</v>
      </c>
      <c r="AU159" s="17" t="s">
        <v>81</v>
      </c>
    </row>
    <row r="160" spans="1:51" s="13" customFormat="1" ht="12">
      <c r="A160" s="13"/>
      <c r="B160" s="217"/>
      <c r="C160" s="218"/>
      <c r="D160" s="210" t="s">
        <v>148</v>
      </c>
      <c r="E160" s="219" t="s">
        <v>19</v>
      </c>
      <c r="F160" s="220" t="s">
        <v>227</v>
      </c>
      <c r="G160" s="218"/>
      <c r="H160" s="221">
        <v>5.063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7" t="s">
        <v>148</v>
      </c>
      <c r="AU160" s="227" t="s">
        <v>81</v>
      </c>
      <c r="AV160" s="13" t="s">
        <v>81</v>
      </c>
      <c r="AW160" s="13" t="s">
        <v>34</v>
      </c>
      <c r="AX160" s="13" t="s">
        <v>74</v>
      </c>
      <c r="AY160" s="227" t="s">
        <v>135</v>
      </c>
    </row>
    <row r="161" spans="1:65" s="2" customFormat="1" ht="16.5" customHeight="1">
      <c r="A161" s="38"/>
      <c r="B161" s="39"/>
      <c r="C161" s="197" t="s">
        <v>228</v>
      </c>
      <c r="D161" s="197" t="s">
        <v>137</v>
      </c>
      <c r="E161" s="198" t="s">
        <v>229</v>
      </c>
      <c r="F161" s="199" t="s">
        <v>230</v>
      </c>
      <c r="G161" s="200" t="s">
        <v>161</v>
      </c>
      <c r="H161" s="201">
        <v>3.525</v>
      </c>
      <c r="I161" s="202"/>
      <c r="J161" s="203">
        <f>ROUND(I161*H161,2)</f>
        <v>0</v>
      </c>
      <c r="K161" s="199" t="s">
        <v>141</v>
      </c>
      <c r="L161" s="44"/>
      <c r="M161" s="204" t="s">
        <v>19</v>
      </c>
      <c r="N161" s="205" t="s">
        <v>45</v>
      </c>
      <c r="O161" s="84"/>
      <c r="P161" s="206">
        <f>O161*H161</f>
        <v>0</v>
      </c>
      <c r="Q161" s="206">
        <v>0.0024719</v>
      </c>
      <c r="R161" s="206">
        <f>Q161*H161</f>
        <v>0.008713447499999999</v>
      </c>
      <c r="S161" s="206">
        <v>0</v>
      </c>
      <c r="T161" s="20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8" t="s">
        <v>142</v>
      </c>
      <c r="AT161" s="208" t="s">
        <v>137</v>
      </c>
      <c r="AU161" s="208" t="s">
        <v>81</v>
      </c>
      <c r="AY161" s="17" t="s">
        <v>135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7" t="s">
        <v>79</v>
      </c>
      <c r="BK161" s="209">
        <f>ROUND(I161*H161,2)</f>
        <v>0</v>
      </c>
      <c r="BL161" s="17" t="s">
        <v>142</v>
      </c>
      <c r="BM161" s="208" t="s">
        <v>231</v>
      </c>
    </row>
    <row r="162" spans="1:47" s="2" customFormat="1" ht="12">
      <c r="A162" s="38"/>
      <c r="B162" s="39"/>
      <c r="C162" s="40"/>
      <c r="D162" s="210" t="s">
        <v>144</v>
      </c>
      <c r="E162" s="40"/>
      <c r="F162" s="211" t="s">
        <v>232</v>
      </c>
      <c r="G162" s="40"/>
      <c r="H162" s="40"/>
      <c r="I162" s="212"/>
      <c r="J162" s="40"/>
      <c r="K162" s="40"/>
      <c r="L162" s="44"/>
      <c r="M162" s="213"/>
      <c r="N162" s="214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144</v>
      </c>
      <c r="AU162" s="17" t="s">
        <v>81</v>
      </c>
    </row>
    <row r="163" spans="1:47" s="2" customFormat="1" ht="12">
      <c r="A163" s="38"/>
      <c r="B163" s="39"/>
      <c r="C163" s="40"/>
      <c r="D163" s="215" t="s">
        <v>146</v>
      </c>
      <c r="E163" s="40"/>
      <c r="F163" s="216" t="s">
        <v>233</v>
      </c>
      <c r="G163" s="40"/>
      <c r="H163" s="40"/>
      <c r="I163" s="212"/>
      <c r="J163" s="40"/>
      <c r="K163" s="40"/>
      <c r="L163" s="44"/>
      <c r="M163" s="213"/>
      <c r="N163" s="214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146</v>
      </c>
      <c r="AU163" s="17" t="s">
        <v>81</v>
      </c>
    </row>
    <row r="164" spans="1:51" s="13" customFormat="1" ht="12">
      <c r="A164" s="13"/>
      <c r="B164" s="217"/>
      <c r="C164" s="218"/>
      <c r="D164" s="210" t="s">
        <v>148</v>
      </c>
      <c r="E164" s="219" t="s">
        <v>19</v>
      </c>
      <c r="F164" s="220" t="s">
        <v>234</v>
      </c>
      <c r="G164" s="218"/>
      <c r="H164" s="221">
        <v>3.525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7" t="s">
        <v>148</v>
      </c>
      <c r="AU164" s="227" t="s">
        <v>81</v>
      </c>
      <c r="AV164" s="13" t="s">
        <v>81</v>
      </c>
      <c r="AW164" s="13" t="s">
        <v>34</v>
      </c>
      <c r="AX164" s="13" t="s">
        <v>74</v>
      </c>
      <c r="AY164" s="227" t="s">
        <v>135</v>
      </c>
    </row>
    <row r="165" spans="1:65" s="2" customFormat="1" ht="16.5" customHeight="1">
      <c r="A165" s="38"/>
      <c r="B165" s="39"/>
      <c r="C165" s="197" t="s">
        <v>235</v>
      </c>
      <c r="D165" s="197" t="s">
        <v>137</v>
      </c>
      <c r="E165" s="198" t="s">
        <v>236</v>
      </c>
      <c r="F165" s="199" t="s">
        <v>237</v>
      </c>
      <c r="G165" s="200" t="s">
        <v>161</v>
      </c>
      <c r="H165" s="201">
        <v>3.525</v>
      </c>
      <c r="I165" s="202"/>
      <c r="J165" s="203">
        <f>ROUND(I165*H165,2)</f>
        <v>0</v>
      </c>
      <c r="K165" s="199" t="s">
        <v>141</v>
      </c>
      <c r="L165" s="44"/>
      <c r="M165" s="204" t="s">
        <v>19</v>
      </c>
      <c r="N165" s="205" t="s">
        <v>45</v>
      </c>
      <c r="O165" s="84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142</v>
      </c>
      <c r="AT165" s="208" t="s">
        <v>137</v>
      </c>
      <c r="AU165" s="208" t="s">
        <v>81</v>
      </c>
      <c r="AY165" s="17" t="s">
        <v>135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7" t="s">
        <v>79</v>
      </c>
      <c r="BK165" s="209">
        <f>ROUND(I165*H165,2)</f>
        <v>0</v>
      </c>
      <c r="BL165" s="17" t="s">
        <v>142</v>
      </c>
      <c r="BM165" s="208" t="s">
        <v>238</v>
      </c>
    </row>
    <row r="166" spans="1:47" s="2" customFormat="1" ht="12">
      <c r="A166" s="38"/>
      <c r="B166" s="39"/>
      <c r="C166" s="40"/>
      <c r="D166" s="210" t="s">
        <v>144</v>
      </c>
      <c r="E166" s="40"/>
      <c r="F166" s="211" t="s">
        <v>239</v>
      </c>
      <c r="G166" s="40"/>
      <c r="H166" s="40"/>
      <c r="I166" s="212"/>
      <c r="J166" s="40"/>
      <c r="K166" s="40"/>
      <c r="L166" s="44"/>
      <c r="M166" s="213"/>
      <c r="N166" s="214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144</v>
      </c>
      <c r="AU166" s="17" t="s">
        <v>81</v>
      </c>
    </row>
    <row r="167" spans="1:47" s="2" customFormat="1" ht="12">
      <c r="A167" s="38"/>
      <c r="B167" s="39"/>
      <c r="C167" s="40"/>
      <c r="D167" s="215" t="s">
        <v>146</v>
      </c>
      <c r="E167" s="40"/>
      <c r="F167" s="216" t="s">
        <v>240</v>
      </c>
      <c r="G167" s="40"/>
      <c r="H167" s="40"/>
      <c r="I167" s="212"/>
      <c r="J167" s="40"/>
      <c r="K167" s="40"/>
      <c r="L167" s="44"/>
      <c r="M167" s="213"/>
      <c r="N167" s="214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146</v>
      </c>
      <c r="AU167" s="17" t="s">
        <v>81</v>
      </c>
    </row>
    <row r="168" spans="1:65" s="2" customFormat="1" ht="16.5" customHeight="1">
      <c r="A168" s="38"/>
      <c r="B168" s="39"/>
      <c r="C168" s="197" t="s">
        <v>8</v>
      </c>
      <c r="D168" s="197" t="s">
        <v>137</v>
      </c>
      <c r="E168" s="198" t="s">
        <v>241</v>
      </c>
      <c r="F168" s="199" t="s">
        <v>242</v>
      </c>
      <c r="G168" s="200" t="s">
        <v>243</v>
      </c>
      <c r="H168" s="201">
        <v>0.097</v>
      </c>
      <c r="I168" s="202"/>
      <c r="J168" s="203">
        <f>ROUND(I168*H168,2)</f>
        <v>0</v>
      </c>
      <c r="K168" s="199" t="s">
        <v>141</v>
      </c>
      <c r="L168" s="44"/>
      <c r="M168" s="204" t="s">
        <v>19</v>
      </c>
      <c r="N168" s="205" t="s">
        <v>45</v>
      </c>
      <c r="O168" s="84"/>
      <c r="P168" s="206">
        <f>O168*H168</f>
        <v>0</v>
      </c>
      <c r="Q168" s="206">
        <v>1.0627727797</v>
      </c>
      <c r="R168" s="206">
        <f>Q168*H168</f>
        <v>0.10308895963089999</v>
      </c>
      <c r="S168" s="206">
        <v>0</v>
      </c>
      <c r="T168" s="20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8" t="s">
        <v>142</v>
      </c>
      <c r="AT168" s="208" t="s">
        <v>137</v>
      </c>
      <c r="AU168" s="208" t="s">
        <v>81</v>
      </c>
      <c r="AY168" s="17" t="s">
        <v>135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7" t="s">
        <v>79</v>
      </c>
      <c r="BK168" s="209">
        <f>ROUND(I168*H168,2)</f>
        <v>0</v>
      </c>
      <c r="BL168" s="17" t="s">
        <v>142</v>
      </c>
      <c r="BM168" s="208" t="s">
        <v>244</v>
      </c>
    </row>
    <row r="169" spans="1:47" s="2" customFormat="1" ht="12">
      <c r="A169" s="38"/>
      <c r="B169" s="39"/>
      <c r="C169" s="40"/>
      <c r="D169" s="210" t="s">
        <v>144</v>
      </c>
      <c r="E169" s="40"/>
      <c r="F169" s="211" t="s">
        <v>245</v>
      </c>
      <c r="G169" s="40"/>
      <c r="H169" s="40"/>
      <c r="I169" s="212"/>
      <c r="J169" s="40"/>
      <c r="K169" s="40"/>
      <c r="L169" s="44"/>
      <c r="M169" s="213"/>
      <c r="N169" s="214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144</v>
      </c>
      <c r="AU169" s="17" t="s">
        <v>81</v>
      </c>
    </row>
    <row r="170" spans="1:47" s="2" customFormat="1" ht="12">
      <c r="A170" s="38"/>
      <c r="B170" s="39"/>
      <c r="C170" s="40"/>
      <c r="D170" s="215" t="s">
        <v>146</v>
      </c>
      <c r="E170" s="40"/>
      <c r="F170" s="216" t="s">
        <v>246</v>
      </c>
      <c r="G170" s="40"/>
      <c r="H170" s="40"/>
      <c r="I170" s="212"/>
      <c r="J170" s="40"/>
      <c r="K170" s="40"/>
      <c r="L170" s="44"/>
      <c r="M170" s="213"/>
      <c r="N170" s="214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146</v>
      </c>
      <c r="AU170" s="17" t="s">
        <v>81</v>
      </c>
    </row>
    <row r="171" spans="1:51" s="13" customFormat="1" ht="12">
      <c r="A171" s="13"/>
      <c r="B171" s="217"/>
      <c r="C171" s="218"/>
      <c r="D171" s="210" t="s">
        <v>148</v>
      </c>
      <c r="E171" s="219" t="s">
        <v>19</v>
      </c>
      <c r="F171" s="220" t="s">
        <v>247</v>
      </c>
      <c r="G171" s="218"/>
      <c r="H171" s="221">
        <v>0.097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7" t="s">
        <v>148</v>
      </c>
      <c r="AU171" s="227" t="s">
        <v>81</v>
      </c>
      <c r="AV171" s="13" t="s">
        <v>81</v>
      </c>
      <c r="AW171" s="13" t="s">
        <v>34</v>
      </c>
      <c r="AX171" s="13" t="s">
        <v>74</v>
      </c>
      <c r="AY171" s="227" t="s">
        <v>135</v>
      </c>
    </row>
    <row r="172" spans="1:65" s="2" customFormat="1" ht="16.5" customHeight="1">
      <c r="A172" s="38"/>
      <c r="B172" s="39"/>
      <c r="C172" s="197" t="s">
        <v>248</v>
      </c>
      <c r="D172" s="197" t="s">
        <v>137</v>
      </c>
      <c r="E172" s="198" t="s">
        <v>249</v>
      </c>
      <c r="F172" s="199" t="s">
        <v>250</v>
      </c>
      <c r="G172" s="200" t="s">
        <v>140</v>
      </c>
      <c r="H172" s="201">
        <v>8.415</v>
      </c>
      <c r="I172" s="202"/>
      <c r="J172" s="203">
        <f>ROUND(I172*H172,2)</f>
        <v>0</v>
      </c>
      <c r="K172" s="199" t="s">
        <v>141</v>
      </c>
      <c r="L172" s="44"/>
      <c r="M172" s="204" t="s">
        <v>19</v>
      </c>
      <c r="N172" s="205" t="s">
        <v>45</v>
      </c>
      <c r="O172" s="84"/>
      <c r="P172" s="206">
        <f>O172*H172</f>
        <v>0</v>
      </c>
      <c r="Q172" s="206">
        <v>2.301022204</v>
      </c>
      <c r="R172" s="206">
        <f>Q172*H172</f>
        <v>19.363101846659998</v>
      </c>
      <c r="S172" s="206">
        <v>0</v>
      </c>
      <c r="T172" s="20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8" t="s">
        <v>142</v>
      </c>
      <c r="AT172" s="208" t="s">
        <v>137</v>
      </c>
      <c r="AU172" s="208" t="s">
        <v>81</v>
      </c>
      <c r="AY172" s="17" t="s">
        <v>135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7" t="s">
        <v>79</v>
      </c>
      <c r="BK172" s="209">
        <f>ROUND(I172*H172,2)</f>
        <v>0</v>
      </c>
      <c r="BL172" s="17" t="s">
        <v>142</v>
      </c>
      <c r="BM172" s="208" t="s">
        <v>251</v>
      </c>
    </row>
    <row r="173" spans="1:47" s="2" customFormat="1" ht="12">
      <c r="A173" s="38"/>
      <c r="B173" s="39"/>
      <c r="C173" s="40"/>
      <c r="D173" s="210" t="s">
        <v>144</v>
      </c>
      <c r="E173" s="40"/>
      <c r="F173" s="211" t="s">
        <v>252</v>
      </c>
      <c r="G173" s="40"/>
      <c r="H173" s="40"/>
      <c r="I173" s="212"/>
      <c r="J173" s="40"/>
      <c r="K173" s="40"/>
      <c r="L173" s="44"/>
      <c r="M173" s="213"/>
      <c r="N173" s="214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144</v>
      </c>
      <c r="AU173" s="17" t="s">
        <v>81</v>
      </c>
    </row>
    <row r="174" spans="1:47" s="2" customFormat="1" ht="12">
      <c r="A174" s="38"/>
      <c r="B174" s="39"/>
      <c r="C174" s="40"/>
      <c r="D174" s="215" t="s">
        <v>146</v>
      </c>
      <c r="E174" s="40"/>
      <c r="F174" s="216" t="s">
        <v>253</v>
      </c>
      <c r="G174" s="40"/>
      <c r="H174" s="40"/>
      <c r="I174" s="212"/>
      <c r="J174" s="40"/>
      <c r="K174" s="40"/>
      <c r="L174" s="44"/>
      <c r="M174" s="213"/>
      <c r="N174" s="214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146</v>
      </c>
      <c r="AU174" s="17" t="s">
        <v>81</v>
      </c>
    </row>
    <row r="175" spans="1:51" s="13" customFormat="1" ht="12">
      <c r="A175" s="13"/>
      <c r="B175" s="217"/>
      <c r="C175" s="218"/>
      <c r="D175" s="210" t="s">
        <v>148</v>
      </c>
      <c r="E175" s="219" t="s">
        <v>19</v>
      </c>
      <c r="F175" s="220" t="s">
        <v>254</v>
      </c>
      <c r="G175" s="218"/>
      <c r="H175" s="221">
        <v>7.227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7" t="s">
        <v>148</v>
      </c>
      <c r="AU175" s="227" t="s">
        <v>81</v>
      </c>
      <c r="AV175" s="13" t="s">
        <v>81</v>
      </c>
      <c r="AW175" s="13" t="s">
        <v>34</v>
      </c>
      <c r="AX175" s="13" t="s">
        <v>74</v>
      </c>
      <c r="AY175" s="227" t="s">
        <v>135</v>
      </c>
    </row>
    <row r="176" spans="1:51" s="13" customFormat="1" ht="12">
      <c r="A176" s="13"/>
      <c r="B176" s="217"/>
      <c r="C176" s="218"/>
      <c r="D176" s="210" t="s">
        <v>148</v>
      </c>
      <c r="E176" s="219" t="s">
        <v>19</v>
      </c>
      <c r="F176" s="220" t="s">
        <v>255</v>
      </c>
      <c r="G176" s="218"/>
      <c r="H176" s="221">
        <v>1.188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7" t="s">
        <v>148</v>
      </c>
      <c r="AU176" s="227" t="s">
        <v>81</v>
      </c>
      <c r="AV176" s="13" t="s">
        <v>81</v>
      </c>
      <c r="AW176" s="13" t="s">
        <v>34</v>
      </c>
      <c r="AX176" s="13" t="s">
        <v>74</v>
      </c>
      <c r="AY176" s="227" t="s">
        <v>135</v>
      </c>
    </row>
    <row r="177" spans="1:65" s="2" customFormat="1" ht="21.75" customHeight="1">
      <c r="A177" s="38"/>
      <c r="B177" s="39"/>
      <c r="C177" s="197" t="s">
        <v>256</v>
      </c>
      <c r="D177" s="197" t="s">
        <v>137</v>
      </c>
      <c r="E177" s="198" t="s">
        <v>257</v>
      </c>
      <c r="F177" s="199" t="s">
        <v>258</v>
      </c>
      <c r="G177" s="200" t="s">
        <v>161</v>
      </c>
      <c r="H177" s="201">
        <v>6.375</v>
      </c>
      <c r="I177" s="202"/>
      <c r="J177" s="203">
        <f>ROUND(I177*H177,2)</f>
        <v>0</v>
      </c>
      <c r="K177" s="199" t="s">
        <v>141</v>
      </c>
      <c r="L177" s="44"/>
      <c r="M177" s="204" t="s">
        <v>19</v>
      </c>
      <c r="N177" s="205" t="s">
        <v>45</v>
      </c>
      <c r="O177" s="84"/>
      <c r="P177" s="206">
        <f>O177*H177</f>
        <v>0</v>
      </c>
      <c r="Q177" s="206">
        <v>0.96226</v>
      </c>
      <c r="R177" s="206">
        <f>Q177*H177</f>
        <v>6.1344075</v>
      </c>
      <c r="S177" s="206">
        <v>0</v>
      </c>
      <c r="T177" s="20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8" t="s">
        <v>142</v>
      </c>
      <c r="AT177" s="208" t="s">
        <v>137</v>
      </c>
      <c r="AU177" s="208" t="s">
        <v>81</v>
      </c>
      <c r="AY177" s="17" t="s">
        <v>135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7" t="s">
        <v>79</v>
      </c>
      <c r="BK177" s="209">
        <f>ROUND(I177*H177,2)</f>
        <v>0</v>
      </c>
      <c r="BL177" s="17" t="s">
        <v>142</v>
      </c>
      <c r="BM177" s="208" t="s">
        <v>259</v>
      </c>
    </row>
    <row r="178" spans="1:47" s="2" customFormat="1" ht="12">
      <c r="A178" s="38"/>
      <c r="B178" s="39"/>
      <c r="C178" s="40"/>
      <c r="D178" s="210" t="s">
        <v>144</v>
      </c>
      <c r="E178" s="40"/>
      <c r="F178" s="211" t="s">
        <v>260</v>
      </c>
      <c r="G178" s="40"/>
      <c r="H178" s="40"/>
      <c r="I178" s="212"/>
      <c r="J178" s="40"/>
      <c r="K178" s="40"/>
      <c r="L178" s="44"/>
      <c r="M178" s="213"/>
      <c r="N178" s="214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144</v>
      </c>
      <c r="AU178" s="17" t="s">
        <v>81</v>
      </c>
    </row>
    <row r="179" spans="1:47" s="2" customFormat="1" ht="12">
      <c r="A179" s="38"/>
      <c r="B179" s="39"/>
      <c r="C179" s="40"/>
      <c r="D179" s="215" t="s">
        <v>146</v>
      </c>
      <c r="E179" s="40"/>
      <c r="F179" s="216" t="s">
        <v>261</v>
      </c>
      <c r="G179" s="40"/>
      <c r="H179" s="40"/>
      <c r="I179" s="212"/>
      <c r="J179" s="40"/>
      <c r="K179" s="40"/>
      <c r="L179" s="44"/>
      <c r="M179" s="213"/>
      <c r="N179" s="214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146</v>
      </c>
      <c r="AU179" s="17" t="s">
        <v>81</v>
      </c>
    </row>
    <row r="180" spans="1:51" s="13" customFormat="1" ht="12">
      <c r="A180" s="13"/>
      <c r="B180" s="217"/>
      <c r="C180" s="218"/>
      <c r="D180" s="210" t="s">
        <v>148</v>
      </c>
      <c r="E180" s="219" t="s">
        <v>19</v>
      </c>
      <c r="F180" s="220" t="s">
        <v>262</v>
      </c>
      <c r="G180" s="218"/>
      <c r="H180" s="221">
        <v>5.475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7" t="s">
        <v>148</v>
      </c>
      <c r="AU180" s="227" t="s">
        <v>81</v>
      </c>
      <c r="AV180" s="13" t="s">
        <v>81</v>
      </c>
      <c r="AW180" s="13" t="s">
        <v>34</v>
      </c>
      <c r="AX180" s="13" t="s">
        <v>74</v>
      </c>
      <c r="AY180" s="227" t="s">
        <v>135</v>
      </c>
    </row>
    <row r="181" spans="1:51" s="13" customFormat="1" ht="12">
      <c r="A181" s="13"/>
      <c r="B181" s="217"/>
      <c r="C181" s="218"/>
      <c r="D181" s="210" t="s">
        <v>148</v>
      </c>
      <c r="E181" s="219" t="s">
        <v>19</v>
      </c>
      <c r="F181" s="220" t="s">
        <v>263</v>
      </c>
      <c r="G181" s="218"/>
      <c r="H181" s="221">
        <v>0.9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7" t="s">
        <v>148</v>
      </c>
      <c r="AU181" s="227" t="s">
        <v>81</v>
      </c>
      <c r="AV181" s="13" t="s">
        <v>81</v>
      </c>
      <c r="AW181" s="13" t="s">
        <v>34</v>
      </c>
      <c r="AX181" s="13" t="s">
        <v>74</v>
      </c>
      <c r="AY181" s="227" t="s">
        <v>135</v>
      </c>
    </row>
    <row r="182" spans="1:65" s="2" customFormat="1" ht="16.5" customHeight="1">
      <c r="A182" s="38"/>
      <c r="B182" s="39"/>
      <c r="C182" s="197" t="s">
        <v>264</v>
      </c>
      <c r="D182" s="197" t="s">
        <v>137</v>
      </c>
      <c r="E182" s="198" t="s">
        <v>265</v>
      </c>
      <c r="F182" s="199" t="s">
        <v>266</v>
      </c>
      <c r="G182" s="200" t="s">
        <v>243</v>
      </c>
      <c r="H182" s="201">
        <v>0.128</v>
      </c>
      <c r="I182" s="202"/>
      <c r="J182" s="203">
        <f>ROUND(I182*H182,2)</f>
        <v>0</v>
      </c>
      <c r="K182" s="199" t="s">
        <v>141</v>
      </c>
      <c r="L182" s="44"/>
      <c r="M182" s="204" t="s">
        <v>19</v>
      </c>
      <c r="N182" s="205" t="s">
        <v>45</v>
      </c>
      <c r="O182" s="84"/>
      <c r="P182" s="206">
        <f>O182*H182</f>
        <v>0</v>
      </c>
      <c r="Q182" s="206">
        <v>1.05940312</v>
      </c>
      <c r="R182" s="206">
        <f>Q182*H182</f>
        <v>0.13560359936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142</v>
      </c>
      <c r="AT182" s="208" t="s">
        <v>137</v>
      </c>
      <c r="AU182" s="208" t="s">
        <v>81</v>
      </c>
      <c r="AY182" s="17" t="s">
        <v>135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7" t="s">
        <v>79</v>
      </c>
      <c r="BK182" s="209">
        <f>ROUND(I182*H182,2)</f>
        <v>0</v>
      </c>
      <c r="BL182" s="17" t="s">
        <v>142</v>
      </c>
      <c r="BM182" s="208" t="s">
        <v>267</v>
      </c>
    </row>
    <row r="183" spans="1:47" s="2" customFormat="1" ht="12">
      <c r="A183" s="38"/>
      <c r="B183" s="39"/>
      <c r="C183" s="40"/>
      <c r="D183" s="210" t="s">
        <v>144</v>
      </c>
      <c r="E183" s="40"/>
      <c r="F183" s="211" t="s">
        <v>268</v>
      </c>
      <c r="G183" s="40"/>
      <c r="H183" s="40"/>
      <c r="I183" s="212"/>
      <c r="J183" s="40"/>
      <c r="K183" s="40"/>
      <c r="L183" s="44"/>
      <c r="M183" s="213"/>
      <c r="N183" s="214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144</v>
      </c>
      <c r="AU183" s="17" t="s">
        <v>81</v>
      </c>
    </row>
    <row r="184" spans="1:47" s="2" customFormat="1" ht="12">
      <c r="A184" s="38"/>
      <c r="B184" s="39"/>
      <c r="C184" s="40"/>
      <c r="D184" s="215" t="s">
        <v>146</v>
      </c>
      <c r="E184" s="40"/>
      <c r="F184" s="216" t="s">
        <v>269</v>
      </c>
      <c r="G184" s="40"/>
      <c r="H184" s="40"/>
      <c r="I184" s="212"/>
      <c r="J184" s="40"/>
      <c r="K184" s="40"/>
      <c r="L184" s="44"/>
      <c r="M184" s="213"/>
      <c r="N184" s="214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146</v>
      </c>
      <c r="AU184" s="17" t="s">
        <v>81</v>
      </c>
    </row>
    <row r="185" spans="1:51" s="13" customFormat="1" ht="12">
      <c r="A185" s="13"/>
      <c r="B185" s="217"/>
      <c r="C185" s="218"/>
      <c r="D185" s="210" t="s">
        <v>148</v>
      </c>
      <c r="E185" s="219" t="s">
        <v>19</v>
      </c>
      <c r="F185" s="220" t="s">
        <v>270</v>
      </c>
      <c r="G185" s="218"/>
      <c r="H185" s="221">
        <v>0.128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7" t="s">
        <v>148</v>
      </c>
      <c r="AU185" s="227" t="s">
        <v>81</v>
      </c>
      <c r="AV185" s="13" t="s">
        <v>81</v>
      </c>
      <c r="AW185" s="13" t="s">
        <v>34</v>
      </c>
      <c r="AX185" s="13" t="s">
        <v>74</v>
      </c>
      <c r="AY185" s="227" t="s">
        <v>135</v>
      </c>
    </row>
    <row r="186" spans="1:65" s="2" customFormat="1" ht="21.75" customHeight="1">
      <c r="A186" s="38"/>
      <c r="B186" s="39"/>
      <c r="C186" s="197" t="s">
        <v>271</v>
      </c>
      <c r="D186" s="197" t="s">
        <v>137</v>
      </c>
      <c r="E186" s="198" t="s">
        <v>272</v>
      </c>
      <c r="F186" s="199" t="s">
        <v>273</v>
      </c>
      <c r="G186" s="200" t="s">
        <v>140</v>
      </c>
      <c r="H186" s="201">
        <v>5.063</v>
      </c>
      <c r="I186" s="202"/>
      <c r="J186" s="203">
        <f>ROUND(I186*H186,2)</f>
        <v>0</v>
      </c>
      <c r="K186" s="199" t="s">
        <v>141</v>
      </c>
      <c r="L186" s="44"/>
      <c r="M186" s="204" t="s">
        <v>19</v>
      </c>
      <c r="N186" s="205" t="s">
        <v>45</v>
      </c>
      <c r="O186" s="84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8" t="s">
        <v>142</v>
      </c>
      <c r="AT186" s="208" t="s">
        <v>137</v>
      </c>
      <c r="AU186" s="208" t="s">
        <v>81</v>
      </c>
      <c r="AY186" s="17" t="s">
        <v>135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7" t="s">
        <v>79</v>
      </c>
      <c r="BK186" s="209">
        <f>ROUND(I186*H186,2)</f>
        <v>0</v>
      </c>
      <c r="BL186" s="17" t="s">
        <v>142</v>
      </c>
      <c r="BM186" s="208" t="s">
        <v>274</v>
      </c>
    </row>
    <row r="187" spans="1:47" s="2" customFormat="1" ht="12">
      <c r="A187" s="38"/>
      <c r="B187" s="39"/>
      <c r="C187" s="40"/>
      <c r="D187" s="210" t="s">
        <v>144</v>
      </c>
      <c r="E187" s="40"/>
      <c r="F187" s="211" t="s">
        <v>275</v>
      </c>
      <c r="G187" s="40"/>
      <c r="H187" s="40"/>
      <c r="I187" s="212"/>
      <c r="J187" s="40"/>
      <c r="K187" s="40"/>
      <c r="L187" s="44"/>
      <c r="M187" s="213"/>
      <c r="N187" s="214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144</v>
      </c>
      <c r="AU187" s="17" t="s">
        <v>81</v>
      </c>
    </row>
    <row r="188" spans="1:47" s="2" customFormat="1" ht="12">
      <c r="A188" s="38"/>
      <c r="B188" s="39"/>
      <c r="C188" s="40"/>
      <c r="D188" s="215" t="s">
        <v>146</v>
      </c>
      <c r="E188" s="40"/>
      <c r="F188" s="216" t="s">
        <v>276</v>
      </c>
      <c r="G188" s="40"/>
      <c r="H188" s="40"/>
      <c r="I188" s="212"/>
      <c r="J188" s="40"/>
      <c r="K188" s="40"/>
      <c r="L188" s="44"/>
      <c r="M188" s="213"/>
      <c r="N188" s="214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146</v>
      </c>
      <c r="AU188" s="17" t="s">
        <v>81</v>
      </c>
    </row>
    <row r="189" spans="1:65" s="2" customFormat="1" ht="16.5" customHeight="1">
      <c r="A189" s="38"/>
      <c r="B189" s="39"/>
      <c r="C189" s="197" t="s">
        <v>277</v>
      </c>
      <c r="D189" s="197" t="s">
        <v>137</v>
      </c>
      <c r="E189" s="198" t="s">
        <v>278</v>
      </c>
      <c r="F189" s="199" t="s">
        <v>279</v>
      </c>
      <c r="G189" s="200" t="s">
        <v>280</v>
      </c>
      <c r="H189" s="201">
        <v>1</v>
      </c>
      <c r="I189" s="202"/>
      <c r="J189" s="203">
        <f>ROUND(I189*H189,2)</f>
        <v>0</v>
      </c>
      <c r="K189" s="199" t="s">
        <v>281</v>
      </c>
      <c r="L189" s="44"/>
      <c r="M189" s="204" t="s">
        <v>19</v>
      </c>
      <c r="N189" s="205" t="s">
        <v>45</v>
      </c>
      <c r="O189" s="84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8" t="s">
        <v>142</v>
      </c>
      <c r="AT189" s="208" t="s">
        <v>137</v>
      </c>
      <c r="AU189" s="208" t="s">
        <v>81</v>
      </c>
      <c r="AY189" s="17" t="s">
        <v>135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7" t="s">
        <v>79</v>
      </c>
      <c r="BK189" s="209">
        <f>ROUND(I189*H189,2)</f>
        <v>0</v>
      </c>
      <c r="BL189" s="17" t="s">
        <v>142</v>
      </c>
      <c r="BM189" s="208" t="s">
        <v>282</v>
      </c>
    </row>
    <row r="190" spans="1:47" s="2" customFormat="1" ht="12">
      <c r="A190" s="38"/>
      <c r="B190" s="39"/>
      <c r="C190" s="40"/>
      <c r="D190" s="210" t="s">
        <v>144</v>
      </c>
      <c r="E190" s="40"/>
      <c r="F190" s="211" t="s">
        <v>279</v>
      </c>
      <c r="G190" s="40"/>
      <c r="H190" s="40"/>
      <c r="I190" s="212"/>
      <c r="J190" s="40"/>
      <c r="K190" s="40"/>
      <c r="L190" s="44"/>
      <c r="M190" s="213"/>
      <c r="N190" s="214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144</v>
      </c>
      <c r="AU190" s="17" t="s">
        <v>81</v>
      </c>
    </row>
    <row r="191" spans="1:63" s="12" customFormat="1" ht="22.8" customHeight="1">
      <c r="A191" s="12"/>
      <c r="B191" s="181"/>
      <c r="C191" s="182"/>
      <c r="D191" s="183" t="s">
        <v>73</v>
      </c>
      <c r="E191" s="195" t="s">
        <v>158</v>
      </c>
      <c r="F191" s="195" t="s">
        <v>283</v>
      </c>
      <c r="G191" s="182"/>
      <c r="H191" s="182"/>
      <c r="I191" s="185"/>
      <c r="J191" s="196">
        <f>BK191</f>
        <v>0</v>
      </c>
      <c r="K191" s="182"/>
      <c r="L191" s="187"/>
      <c r="M191" s="188"/>
      <c r="N191" s="189"/>
      <c r="O191" s="189"/>
      <c r="P191" s="190">
        <f>SUM(P192:P247)</f>
        <v>0</v>
      </c>
      <c r="Q191" s="189"/>
      <c r="R191" s="190">
        <f>SUM(R192:R247)</f>
        <v>20.463750399999995</v>
      </c>
      <c r="S191" s="189"/>
      <c r="T191" s="191">
        <f>SUM(T192:T247)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92" t="s">
        <v>79</v>
      </c>
      <c r="AT191" s="193" t="s">
        <v>73</v>
      </c>
      <c r="AU191" s="193" t="s">
        <v>79</v>
      </c>
      <c r="AY191" s="192" t="s">
        <v>135</v>
      </c>
      <c r="BK191" s="194">
        <f>SUM(BK192:BK247)</f>
        <v>0</v>
      </c>
    </row>
    <row r="192" spans="1:65" s="2" customFormat="1" ht="24.15" customHeight="1">
      <c r="A192" s="38"/>
      <c r="B192" s="39"/>
      <c r="C192" s="197" t="s">
        <v>7</v>
      </c>
      <c r="D192" s="197" t="s">
        <v>137</v>
      </c>
      <c r="E192" s="198" t="s">
        <v>284</v>
      </c>
      <c r="F192" s="199" t="s">
        <v>285</v>
      </c>
      <c r="G192" s="200" t="s">
        <v>161</v>
      </c>
      <c r="H192" s="201">
        <v>9.688</v>
      </c>
      <c r="I192" s="202"/>
      <c r="J192" s="203">
        <f>ROUND(I192*H192,2)</f>
        <v>0</v>
      </c>
      <c r="K192" s="199" t="s">
        <v>141</v>
      </c>
      <c r="L192" s="44"/>
      <c r="M192" s="204" t="s">
        <v>19</v>
      </c>
      <c r="N192" s="205" t="s">
        <v>45</v>
      </c>
      <c r="O192" s="84"/>
      <c r="P192" s="206">
        <f>O192*H192</f>
        <v>0</v>
      </c>
      <c r="Q192" s="206">
        <v>0.24134</v>
      </c>
      <c r="R192" s="206">
        <f>Q192*H192</f>
        <v>2.33810192</v>
      </c>
      <c r="S192" s="206">
        <v>0</v>
      </c>
      <c r="T192" s="20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8" t="s">
        <v>142</v>
      </c>
      <c r="AT192" s="208" t="s">
        <v>137</v>
      </c>
      <c r="AU192" s="208" t="s">
        <v>81</v>
      </c>
      <c r="AY192" s="17" t="s">
        <v>135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7" t="s">
        <v>79</v>
      </c>
      <c r="BK192" s="209">
        <f>ROUND(I192*H192,2)</f>
        <v>0</v>
      </c>
      <c r="BL192" s="17" t="s">
        <v>142</v>
      </c>
      <c r="BM192" s="208" t="s">
        <v>286</v>
      </c>
    </row>
    <row r="193" spans="1:47" s="2" customFormat="1" ht="12">
      <c r="A193" s="38"/>
      <c r="B193" s="39"/>
      <c r="C193" s="40"/>
      <c r="D193" s="210" t="s">
        <v>144</v>
      </c>
      <c r="E193" s="40"/>
      <c r="F193" s="211" t="s">
        <v>287</v>
      </c>
      <c r="G193" s="40"/>
      <c r="H193" s="40"/>
      <c r="I193" s="212"/>
      <c r="J193" s="40"/>
      <c r="K193" s="40"/>
      <c r="L193" s="44"/>
      <c r="M193" s="213"/>
      <c r="N193" s="214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144</v>
      </c>
      <c r="AU193" s="17" t="s">
        <v>81</v>
      </c>
    </row>
    <row r="194" spans="1:47" s="2" customFormat="1" ht="12">
      <c r="A194" s="38"/>
      <c r="B194" s="39"/>
      <c r="C194" s="40"/>
      <c r="D194" s="215" t="s">
        <v>146</v>
      </c>
      <c r="E194" s="40"/>
      <c r="F194" s="216" t="s">
        <v>288</v>
      </c>
      <c r="G194" s="40"/>
      <c r="H194" s="40"/>
      <c r="I194" s="212"/>
      <c r="J194" s="40"/>
      <c r="K194" s="40"/>
      <c r="L194" s="44"/>
      <c r="M194" s="213"/>
      <c r="N194" s="214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146</v>
      </c>
      <c r="AU194" s="17" t="s">
        <v>81</v>
      </c>
    </row>
    <row r="195" spans="1:51" s="13" customFormat="1" ht="12">
      <c r="A195" s="13"/>
      <c r="B195" s="217"/>
      <c r="C195" s="218"/>
      <c r="D195" s="210" t="s">
        <v>148</v>
      </c>
      <c r="E195" s="219" t="s">
        <v>19</v>
      </c>
      <c r="F195" s="220" t="s">
        <v>289</v>
      </c>
      <c r="G195" s="218"/>
      <c r="H195" s="221">
        <v>8.125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7" t="s">
        <v>148</v>
      </c>
      <c r="AU195" s="227" t="s">
        <v>81</v>
      </c>
      <c r="AV195" s="13" t="s">
        <v>81</v>
      </c>
      <c r="AW195" s="13" t="s">
        <v>34</v>
      </c>
      <c r="AX195" s="13" t="s">
        <v>74</v>
      </c>
      <c r="AY195" s="227" t="s">
        <v>135</v>
      </c>
    </row>
    <row r="196" spans="1:51" s="13" customFormat="1" ht="12">
      <c r="A196" s="13"/>
      <c r="B196" s="217"/>
      <c r="C196" s="218"/>
      <c r="D196" s="210" t="s">
        <v>148</v>
      </c>
      <c r="E196" s="219" t="s">
        <v>19</v>
      </c>
      <c r="F196" s="220" t="s">
        <v>290</v>
      </c>
      <c r="G196" s="218"/>
      <c r="H196" s="221">
        <v>1.563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7" t="s">
        <v>148</v>
      </c>
      <c r="AU196" s="227" t="s">
        <v>81</v>
      </c>
      <c r="AV196" s="13" t="s">
        <v>81</v>
      </c>
      <c r="AW196" s="13" t="s">
        <v>34</v>
      </c>
      <c r="AX196" s="13" t="s">
        <v>74</v>
      </c>
      <c r="AY196" s="227" t="s">
        <v>135</v>
      </c>
    </row>
    <row r="197" spans="1:65" s="2" customFormat="1" ht="24.15" customHeight="1">
      <c r="A197" s="38"/>
      <c r="B197" s="39"/>
      <c r="C197" s="197" t="s">
        <v>291</v>
      </c>
      <c r="D197" s="197" t="s">
        <v>137</v>
      </c>
      <c r="E197" s="198" t="s">
        <v>292</v>
      </c>
      <c r="F197" s="199" t="s">
        <v>293</v>
      </c>
      <c r="G197" s="200" t="s">
        <v>161</v>
      </c>
      <c r="H197" s="201">
        <v>50.937</v>
      </c>
      <c r="I197" s="202"/>
      <c r="J197" s="203">
        <f>ROUND(I197*H197,2)</f>
        <v>0</v>
      </c>
      <c r="K197" s="199" t="s">
        <v>141</v>
      </c>
      <c r="L197" s="44"/>
      <c r="M197" s="204" t="s">
        <v>19</v>
      </c>
      <c r="N197" s="205" t="s">
        <v>45</v>
      </c>
      <c r="O197" s="84"/>
      <c r="P197" s="206">
        <f>O197*H197</f>
        <v>0</v>
      </c>
      <c r="Q197" s="206">
        <v>0.243</v>
      </c>
      <c r="R197" s="206">
        <f>Q197*H197</f>
        <v>12.377690999999999</v>
      </c>
      <c r="S197" s="206">
        <v>0</v>
      </c>
      <c r="T197" s="20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8" t="s">
        <v>142</v>
      </c>
      <c r="AT197" s="208" t="s">
        <v>137</v>
      </c>
      <c r="AU197" s="208" t="s">
        <v>81</v>
      </c>
      <c r="AY197" s="17" t="s">
        <v>135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7" t="s">
        <v>79</v>
      </c>
      <c r="BK197" s="209">
        <f>ROUND(I197*H197,2)</f>
        <v>0</v>
      </c>
      <c r="BL197" s="17" t="s">
        <v>142</v>
      </c>
      <c r="BM197" s="208" t="s">
        <v>294</v>
      </c>
    </row>
    <row r="198" spans="1:47" s="2" customFormat="1" ht="12">
      <c r="A198" s="38"/>
      <c r="B198" s="39"/>
      <c r="C198" s="40"/>
      <c r="D198" s="210" t="s">
        <v>144</v>
      </c>
      <c r="E198" s="40"/>
      <c r="F198" s="211" t="s">
        <v>295</v>
      </c>
      <c r="G198" s="40"/>
      <c r="H198" s="40"/>
      <c r="I198" s="212"/>
      <c r="J198" s="40"/>
      <c r="K198" s="40"/>
      <c r="L198" s="44"/>
      <c r="M198" s="213"/>
      <c r="N198" s="214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144</v>
      </c>
      <c r="AU198" s="17" t="s">
        <v>81</v>
      </c>
    </row>
    <row r="199" spans="1:47" s="2" customFormat="1" ht="12">
      <c r="A199" s="38"/>
      <c r="B199" s="39"/>
      <c r="C199" s="40"/>
      <c r="D199" s="215" t="s">
        <v>146</v>
      </c>
      <c r="E199" s="40"/>
      <c r="F199" s="216" t="s">
        <v>296</v>
      </c>
      <c r="G199" s="40"/>
      <c r="H199" s="40"/>
      <c r="I199" s="212"/>
      <c r="J199" s="40"/>
      <c r="K199" s="40"/>
      <c r="L199" s="44"/>
      <c r="M199" s="213"/>
      <c r="N199" s="214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146</v>
      </c>
      <c r="AU199" s="17" t="s">
        <v>81</v>
      </c>
    </row>
    <row r="200" spans="1:51" s="13" customFormat="1" ht="12">
      <c r="A200" s="13"/>
      <c r="B200" s="217"/>
      <c r="C200" s="218"/>
      <c r="D200" s="210" t="s">
        <v>148</v>
      </c>
      <c r="E200" s="219" t="s">
        <v>19</v>
      </c>
      <c r="F200" s="220" t="s">
        <v>297</v>
      </c>
      <c r="G200" s="218"/>
      <c r="H200" s="221">
        <v>60.5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7" t="s">
        <v>148</v>
      </c>
      <c r="AU200" s="227" t="s">
        <v>81</v>
      </c>
      <c r="AV200" s="13" t="s">
        <v>81</v>
      </c>
      <c r="AW200" s="13" t="s">
        <v>34</v>
      </c>
      <c r="AX200" s="13" t="s">
        <v>74</v>
      </c>
      <c r="AY200" s="227" t="s">
        <v>135</v>
      </c>
    </row>
    <row r="201" spans="1:51" s="13" customFormat="1" ht="12">
      <c r="A201" s="13"/>
      <c r="B201" s="217"/>
      <c r="C201" s="218"/>
      <c r="D201" s="210" t="s">
        <v>148</v>
      </c>
      <c r="E201" s="219" t="s">
        <v>19</v>
      </c>
      <c r="F201" s="220" t="s">
        <v>298</v>
      </c>
      <c r="G201" s="218"/>
      <c r="H201" s="221">
        <v>-9.563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7" t="s">
        <v>148</v>
      </c>
      <c r="AU201" s="227" t="s">
        <v>81</v>
      </c>
      <c r="AV201" s="13" t="s">
        <v>81</v>
      </c>
      <c r="AW201" s="13" t="s">
        <v>34</v>
      </c>
      <c r="AX201" s="13" t="s">
        <v>74</v>
      </c>
      <c r="AY201" s="227" t="s">
        <v>135</v>
      </c>
    </row>
    <row r="202" spans="1:65" s="2" customFormat="1" ht="21.75" customHeight="1">
      <c r="A202" s="38"/>
      <c r="B202" s="39"/>
      <c r="C202" s="197" t="s">
        <v>299</v>
      </c>
      <c r="D202" s="197" t="s">
        <v>137</v>
      </c>
      <c r="E202" s="198" t="s">
        <v>300</v>
      </c>
      <c r="F202" s="199" t="s">
        <v>301</v>
      </c>
      <c r="G202" s="200" t="s">
        <v>280</v>
      </c>
      <c r="H202" s="201">
        <v>3</v>
      </c>
      <c r="I202" s="202"/>
      <c r="J202" s="203">
        <f>ROUND(I202*H202,2)</f>
        <v>0</v>
      </c>
      <c r="K202" s="199" t="s">
        <v>141</v>
      </c>
      <c r="L202" s="44"/>
      <c r="M202" s="204" t="s">
        <v>19</v>
      </c>
      <c r="N202" s="205" t="s">
        <v>45</v>
      </c>
      <c r="O202" s="84"/>
      <c r="P202" s="206">
        <f>O202*H202</f>
        <v>0</v>
      </c>
      <c r="Q202" s="206">
        <v>0.02228</v>
      </c>
      <c r="R202" s="206">
        <f>Q202*H202</f>
        <v>0.06684000000000001</v>
      </c>
      <c r="S202" s="206">
        <v>0</v>
      </c>
      <c r="T202" s="20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8" t="s">
        <v>142</v>
      </c>
      <c r="AT202" s="208" t="s">
        <v>137</v>
      </c>
      <c r="AU202" s="208" t="s">
        <v>81</v>
      </c>
      <c r="AY202" s="17" t="s">
        <v>135</v>
      </c>
      <c r="BE202" s="209">
        <f>IF(N202="základní",J202,0)</f>
        <v>0</v>
      </c>
      <c r="BF202" s="209">
        <f>IF(N202="snížená",J202,0)</f>
        <v>0</v>
      </c>
      <c r="BG202" s="209">
        <f>IF(N202="zákl. přenesená",J202,0)</f>
        <v>0</v>
      </c>
      <c r="BH202" s="209">
        <f>IF(N202="sníž. přenesená",J202,0)</f>
        <v>0</v>
      </c>
      <c r="BI202" s="209">
        <f>IF(N202="nulová",J202,0)</f>
        <v>0</v>
      </c>
      <c r="BJ202" s="17" t="s">
        <v>79</v>
      </c>
      <c r="BK202" s="209">
        <f>ROUND(I202*H202,2)</f>
        <v>0</v>
      </c>
      <c r="BL202" s="17" t="s">
        <v>142</v>
      </c>
      <c r="BM202" s="208" t="s">
        <v>302</v>
      </c>
    </row>
    <row r="203" spans="1:47" s="2" customFormat="1" ht="12">
      <c r="A203" s="38"/>
      <c r="B203" s="39"/>
      <c r="C203" s="40"/>
      <c r="D203" s="210" t="s">
        <v>144</v>
      </c>
      <c r="E203" s="40"/>
      <c r="F203" s="211" t="s">
        <v>303</v>
      </c>
      <c r="G203" s="40"/>
      <c r="H203" s="40"/>
      <c r="I203" s="212"/>
      <c r="J203" s="40"/>
      <c r="K203" s="40"/>
      <c r="L203" s="44"/>
      <c r="M203" s="213"/>
      <c r="N203" s="214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144</v>
      </c>
      <c r="AU203" s="17" t="s">
        <v>81</v>
      </c>
    </row>
    <row r="204" spans="1:47" s="2" customFormat="1" ht="12">
      <c r="A204" s="38"/>
      <c r="B204" s="39"/>
      <c r="C204" s="40"/>
      <c r="D204" s="215" t="s">
        <v>146</v>
      </c>
      <c r="E204" s="40"/>
      <c r="F204" s="216" t="s">
        <v>304</v>
      </c>
      <c r="G204" s="40"/>
      <c r="H204" s="40"/>
      <c r="I204" s="212"/>
      <c r="J204" s="40"/>
      <c r="K204" s="40"/>
      <c r="L204" s="44"/>
      <c r="M204" s="213"/>
      <c r="N204" s="214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146</v>
      </c>
      <c r="AU204" s="17" t="s">
        <v>81</v>
      </c>
    </row>
    <row r="205" spans="1:65" s="2" customFormat="1" ht="16.5" customHeight="1">
      <c r="A205" s="38"/>
      <c r="B205" s="39"/>
      <c r="C205" s="197" t="s">
        <v>305</v>
      </c>
      <c r="D205" s="197" t="s">
        <v>137</v>
      </c>
      <c r="E205" s="198" t="s">
        <v>306</v>
      </c>
      <c r="F205" s="199" t="s">
        <v>307</v>
      </c>
      <c r="G205" s="200" t="s">
        <v>280</v>
      </c>
      <c r="H205" s="201">
        <v>6</v>
      </c>
      <c r="I205" s="202"/>
      <c r="J205" s="203">
        <f>ROUND(I205*H205,2)</f>
        <v>0</v>
      </c>
      <c r="K205" s="199" t="s">
        <v>141</v>
      </c>
      <c r="L205" s="44"/>
      <c r="M205" s="204" t="s">
        <v>19</v>
      </c>
      <c r="N205" s="205" t="s">
        <v>45</v>
      </c>
      <c r="O205" s="84"/>
      <c r="P205" s="206">
        <f>O205*H205</f>
        <v>0</v>
      </c>
      <c r="Q205" s="206">
        <v>0.11739</v>
      </c>
      <c r="R205" s="206">
        <f>Q205*H205</f>
        <v>0.70434</v>
      </c>
      <c r="S205" s="206">
        <v>0</v>
      </c>
      <c r="T205" s="20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8" t="s">
        <v>142</v>
      </c>
      <c r="AT205" s="208" t="s">
        <v>137</v>
      </c>
      <c r="AU205" s="208" t="s">
        <v>81</v>
      </c>
      <c r="AY205" s="17" t="s">
        <v>135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7" t="s">
        <v>79</v>
      </c>
      <c r="BK205" s="209">
        <f>ROUND(I205*H205,2)</f>
        <v>0</v>
      </c>
      <c r="BL205" s="17" t="s">
        <v>142</v>
      </c>
      <c r="BM205" s="208" t="s">
        <v>308</v>
      </c>
    </row>
    <row r="206" spans="1:47" s="2" customFormat="1" ht="12">
      <c r="A206" s="38"/>
      <c r="B206" s="39"/>
      <c r="C206" s="40"/>
      <c r="D206" s="210" t="s">
        <v>144</v>
      </c>
      <c r="E206" s="40"/>
      <c r="F206" s="211" t="s">
        <v>309</v>
      </c>
      <c r="G206" s="40"/>
      <c r="H206" s="40"/>
      <c r="I206" s="212"/>
      <c r="J206" s="40"/>
      <c r="K206" s="40"/>
      <c r="L206" s="44"/>
      <c r="M206" s="213"/>
      <c r="N206" s="214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144</v>
      </c>
      <c r="AU206" s="17" t="s">
        <v>81</v>
      </c>
    </row>
    <row r="207" spans="1:47" s="2" customFormat="1" ht="12">
      <c r="A207" s="38"/>
      <c r="B207" s="39"/>
      <c r="C207" s="40"/>
      <c r="D207" s="215" t="s">
        <v>146</v>
      </c>
      <c r="E207" s="40"/>
      <c r="F207" s="216" t="s">
        <v>310</v>
      </c>
      <c r="G207" s="40"/>
      <c r="H207" s="40"/>
      <c r="I207" s="212"/>
      <c r="J207" s="40"/>
      <c r="K207" s="40"/>
      <c r="L207" s="44"/>
      <c r="M207" s="213"/>
      <c r="N207" s="214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146</v>
      </c>
      <c r="AU207" s="17" t="s">
        <v>81</v>
      </c>
    </row>
    <row r="208" spans="1:65" s="2" customFormat="1" ht="16.5" customHeight="1">
      <c r="A208" s="38"/>
      <c r="B208" s="39"/>
      <c r="C208" s="197" t="s">
        <v>311</v>
      </c>
      <c r="D208" s="197" t="s">
        <v>137</v>
      </c>
      <c r="E208" s="198" t="s">
        <v>312</v>
      </c>
      <c r="F208" s="199" t="s">
        <v>313</v>
      </c>
      <c r="G208" s="200" t="s">
        <v>280</v>
      </c>
      <c r="H208" s="201">
        <v>1</v>
      </c>
      <c r="I208" s="202"/>
      <c r="J208" s="203">
        <f>ROUND(I208*H208,2)</f>
        <v>0</v>
      </c>
      <c r="K208" s="199" t="s">
        <v>141</v>
      </c>
      <c r="L208" s="44"/>
      <c r="M208" s="204" t="s">
        <v>19</v>
      </c>
      <c r="N208" s="205" t="s">
        <v>45</v>
      </c>
      <c r="O208" s="84"/>
      <c r="P208" s="206">
        <f>O208*H208</f>
        <v>0</v>
      </c>
      <c r="Q208" s="206">
        <v>0.13739</v>
      </c>
      <c r="R208" s="206">
        <f>Q208*H208</f>
        <v>0.13739</v>
      </c>
      <c r="S208" s="206">
        <v>0</v>
      </c>
      <c r="T208" s="20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8" t="s">
        <v>142</v>
      </c>
      <c r="AT208" s="208" t="s">
        <v>137</v>
      </c>
      <c r="AU208" s="208" t="s">
        <v>81</v>
      </c>
      <c r="AY208" s="17" t="s">
        <v>135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7" t="s">
        <v>79</v>
      </c>
      <c r="BK208" s="209">
        <f>ROUND(I208*H208,2)</f>
        <v>0</v>
      </c>
      <c r="BL208" s="17" t="s">
        <v>142</v>
      </c>
      <c r="BM208" s="208" t="s">
        <v>314</v>
      </c>
    </row>
    <row r="209" spans="1:47" s="2" customFormat="1" ht="12">
      <c r="A209" s="38"/>
      <c r="B209" s="39"/>
      <c r="C209" s="40"/>
      <c r="D209" s="210" t="s">
        <v>144</v>
      </c>
      <c r="E209" s="40"/>
      <c r="F209" s="211" t="s">
        <v>315</v>
      </c>
      <c r="G209" s="40"/>
      <c r="H209" s="40"/>
      <c r="I209" s="212"/>
      <c r="J209" s="40"/>
      <c r="K209" s="40"/>
      <c r="L209" s="44"/>
      <c r="M209" s="213"/>
      <c r="N209" s="214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144</v>
      </c>
      <c r="AU209" s="17" t="s">
        <v>81</v>
      </c>
    </row>
    <row r="210" spans="1:47" s="2" customFormat="1" ht="12">
      <c r="A210" s="38"/>
      <c r="B210" s="39"/>
      <c r="C210" s="40"/>
      <c r="D210" s="215" t="s">
        <v>146</v>
      </c>
      <c r="E210" s="40"/>
      <c r="F210" s="216" t="s">
        <v>316</v>
      </c>
      <c r="G210" s="40"/>
      <c r="H210" s="40"/>
      <c r="I210" s="212"/>
      <c r="J210" s="40"/>
      <c r="K210" s="40"/>
      <c r="L210" s="44"/>
      <c r="M210" s="213"/>
      <c r="N210" s="214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146</v>
      </c>
      <c r="AU210" s="17" t="s">
        <v>81</v>
      </c>
    </row>
    <row r="211" spans="1:65" s="2" customFormat="1" ht="16.5" customHeight="1">
      <c r="A211" s="38"/>
      <c r="B211" s="39"/>
      <c r="C211" s="197" t="s">
        <v>317</v>
      </c>
      <c r="D211" s="197" t="s">
        <v>137</v>
      </c>
      <c r="E211" s="198" t="s">
        <v>318</v>
      </c>
      <c r="F211" s="199" t="s">
        <v>319</v>
      </c>
      <c r="G211" s="200" t="s">
        <v>161</v>
      </c>
      <c r="H211" s="201">
        <v>38.7</v>
      </c>
      <c r="I211" s="202"/>
      <c r="J211" s="203">
        <f>ROUND(I211*H211,2)</f>
        <v>0</v>
      </c>
      <c r="K211" s="199" t="s">
        <v>141</v>
      </c>
      <c r="L211" s="44"/>
      <c r="M211" s="204" t="s">
        <v>19</v>
      </c>
      <c r="N211" s="205" t="s">
        <v>45</v>
      </c>
      <c r="O211" s="84"/>
      <c r="P211" s="206">
        <f>O211*H211</f>
        <v>0</v>
      </c>
      <c r="Q211" s="206">
        <v>0.06172</v>
      </c>
      <c r="R211" s="206">
        <f>Q211*H211</f>
        <v>2.388564</v>
      </c>
      <c r="S211" s="206">
        <v>0</v>
      </c>
      <c r="T211" s="20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8" t="s">
        <v>142</v>
      </c>
      <c r="AT211" s="208" t="s">
        <v>137</v>
      </c>
      <c r="AU211" s="208" t="s">
        <v>81</v>
      </c>
      <c r="AY211" s="17" t="s">
        <v>135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7" t="s">
        <v>79</v>
      </c>
      <c r="BK211" s="209">
        <f>ROUND(I211*H211,2)</f>
        <v>0</v>
      </c>
      <c r="BL211" s="17" t="s">
        <v>142</v>
      </c>
      <c r="BM211" s="208" t="s">
        <v>320</v>
      </c>
    </row>
    <row r="212" spans="1:47" s="2" customFormat="1" ht="12">
      <c r="A212" s="38"/>
      <c r="B212" s="39"/>
      <c r="C212" s="40"/>
      <c r="D212" s="210" t="s">
        <v>144</v>
      </c>
      <c r="E212" s="40"/>
      <c r="F212" s="211" t="s">
        <v>321</v>
      </c>
      <c r="G212" s="40"/>
      <c r="H212" s="40"/>
      <c r="I212" s="212"/>
      <c r="J212" s="40"/>
      <c r="K212" s="40"/>
      <c r="L212" s="44"/>
      <c r="M212" s="213"/>
      <c r="N212" s="214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144</v>
      </c>
      <c r="AU212" s="17" t="s">
        <v>81</v>
      </c>
    </row>
    <row r="213" spans="1:47" s="2" customFormat="1" ht="12">
      <c r="A213" s="38"/>
      <c r="B213" s="39"/>
      <c r="C213" s="40"/>
      <c r="D213" s="215" t="s">
        <v>146</v>
      </c>
      <c r="E213" s="40"/>
      <c r="F213" s="216" t="s">
        <v>322</v>
      </c>
      <c r="G213" s="40"/>
      <c r="H213" s="40"/>
      <c r="I213" s="212"/>
      <c r="J213" s="40"/>
      <c r="K213" s="40"/>
      <c r="L213" s="44"/>
      <c r="M213" s="213"/>
      <c r="N213" s="214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146</v>
      </c>
      <c r="AU213" s="17" t="s">
        <v>81</v>
      </c>
    </row>
    <row r="214" spans="1:51" s="13" customFormat="1" ht="12">
      <c r="A214" s="13"/>
      <c r="B214" s="217"/>
      <c r="C214" s="218"/>
      <c r="D214" s="210" t="s">
        <v>148</v>
      </c>
      <c r="E214" s="219" t="s">
        <v>19</v>
      </c>
      <c r="F214" s="220" t="s">
        <v>323</v>
      </c>
      <c r="G214" s="218"/>
      <c r="H214" s="221">
        <v>42.9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7" t="s">
        <v>148</v>
      </c>
      <c r="AU214" s="227" t="s">
        <v>81</v>
      </c>
      <c r="AV214" s="13" t="s">
        <v>81</v>
      </c>
      <c r="AW214" s="13" t="s">
        <v>34</v>
      </c>
      <c r="AX214" s="13" t="s">
        <v>74</v>
      </c>
      <c r="AY214" s="227" t="s">
        <v>135</v>
      </c>
    </row>
    <row r="215" spans="1:51" s="13" customFormat="1" ht="12">
      <c r="A215" s="13"/>
      <c r="B215" s="217"/>
      <c r="C215" s="218"/>
      <c r="D215" s="210" t="s">
        <v>148</v>
      </c>
      <c r="E215" s="219" t="s">
        <v>19</v>
      </c>
      <c r="F215" s="220" t="s">
        <v>324</v>
      </c>
      <c r="G215" s="218"/>
      <c r="H215" s="221">
        <v>-4.2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7" t="s">
        <v>148</v>
      </c>
      <c r="AU215" s="227" t="s">
        <v>81</v>
      </c>
      <c r="AV215" s="13" t="s">
        <v>81</v>
      </c>
      <c r="AW215" s="13" t="s">
        <v>34</v>
      </c>
      <c r="AX215" s="13" t="s">
        <v>74</v>
      </c>
      <c r="AY215" s="227" t="s">
        <v>135</v>
      </c>
    </row>
    <row r="216" spans="1:65" s="2" customFormat="1" ht="16.5" customHeight="1">
      <c r="A216" s="38"/>
      <c r="B216" s="39"/>
      <c r="C216" s="197" t="s">
        <v>325</v>
      </c>
      <c r="D216" s="197" t="s">
        <v>137</v>
      </c>
      <c r="E216" s="198" t="s">
        <v>326</v>
      </c>
      <c r="F216" s="199" t="s">
        <v>327</v>
      </c>
      <c r="G216" s="200" t="s">
        <v>328</v>
      </c>
      <c r="H216" s="201">
        <v>18</v>
      </c>
      <c r="I216" s="202"/>
      <c r="J216" s="203">
        <f>ROUND(I216*H216,2)</f>
        <v>0</v>
      </c>
      <c r="K216" s="199" t="s">
        <v>141</v>
      </c>
      <c r="L216" s="44"/>
      <c r="M216" s="204" t="s">
        <v>19</v>
      </c>
      <c r="N216" s="205" t="s">
        <v>45</v>
      </c>
      <c r="O216" s="84"/>
      <c r="P216" s="206">
        <f>O216*H216</f>
        <v>0</v>
      </c>
      <c r="Q216" s="206">
        <v>0.000128</v>
      </c>
      <c r="R216" s="206">
        <f>Q216*H216</f>
        <v>0.002304</v>
      </c>
      <c r="S216" s="206">
        <v>0</v>
      </c>
      <c r="T216" s="20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08" t="s">
        <v>142</v>
      </c>
      <c r="AT216" s="208" t="s">
        <v>137</v>
      </c>
      <c r="AU216" s="208" t="s">
        <v>81</v>
      </c>
      <c r="AY216" s="17" t="s">
        <v>135</v>
      </c>
      <c r="BE216" s="209">
        <f>IF(N216="základní",J216,0)</f>
        <v>0</v>
      </c>
      <c r="BF216" s="209">
        <f>IF(N216="snížená",J216,0)</f>
        <v>0</v>
      </c>
      <c r="BG216" s="209">
        <f>IF(N216="zákl. přenesená",J216,0)</f>
        <v>0</v>
      </c>
      <c r="BH216" s="209">
        <f>IF(N216="sníž. přenesená",J216,0)</f>
        <v>0</v>
      </c>
      <c r="BI216" s="209">
        <f>IF(N216="nulová",J216,0)</f>
        <v>0</v>
      </c>
      <c r="BJ216" s="17" t="s">
        <v>79</v>
      </c>
      <c r="BK216" s="209">
        <f>ROUND(I216*H216,2)</f>
        <v>0</v>
      </c>
      <c r="BL216" s="17" t="s">
        <v>142</v>
      </c>
      <c r="BM216" s="208" t="s">
        <v>329</v>
      </c>
    </row>
    <row r="217" spans="1:47" s="2" customFormat="1" ht="12">
      <c r="A217" s="38"/>
      <c r="B217" s="39"/>
      <c r="C217" s="40"/>
      <c r="D217" s="210" t="s">
        <v>144</v>
      </c>
      <c r="E217" s="40"/>
      <c r="F217" s="211" t="s">
        <v>330</v>
      </c>
      <c r="G217" s="40"/>
      <c r="H217" s="40"/>
      <c r="I217" s="212"/>
      <c r="J217" s="40"/>
      <c r="K217" s="40"/>
      <c r="L217" s="44"/>
      <c r="M217" s="213"/>
      <c r="N217" s="214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144</v>
      </c>
      <c r="AU217" s="17" t="s">
        <v>81</v>
      </c>
    </row>
    <row r="218" spans="1:47" s="2" customFormat="1" ht="12">
      <c r="A218" s="38"/>
      <c r="B218" s="39"/>
      <c r="C218" s="40"/>
      <c r="D218" s="215" t="s">
        <v>146</v>
      </c>
      <c r="E218" s="40"/>
      <c r="F218" s="216" t="s">
        <v>331</v>
      </c>
      <c r="G218" s="40"/>
      <c r="H218" s="40"/>
      <c r="I218" s="212"/>
      <c r="J218" s="40"/>
      <c r="K218" s="40"/>
      <c r="L218" s="44"/>
      <c r="M218" s="213"/>
      <c r="N218" s="214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146</v>
      </c>
      <c r="AU218" s="17" t="s">
        <v>81</v>
      </c>
    </row>
    <row r="219" spans="1:51" s="13" customFormat="1" ht="12">
      <c r="A219" s="13"/>
      <c r="B219" s="217"/>
      <c r="C219" s="218"/>
      <c r="D219" s="210" t="s">
        <v>148</v>
      </c>
      <c r="E219" s="219" t="s">
        <v>19</v>
      </c>
      <c r="F219" s="220" t="s">
        <v>332</v>
      </c>
      <c r="G219" s="218"/>
      <c r="H219" s="221">
        <v>18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7" t="s">
        <v>148</v>
      </c>
      <c r="AU219" s="227" t="s">
        <v>81</v>
      </c>
      <c r="AV219" s="13" t="s">
        <v>81</v>
      </c>
      <c r="AW219" s="13" t="s">
        <v>34</v>
      </c>
      <c r="AX219" s="13" t="s">
        <v>74</v>
      </c>
      <c r="AY219" s="227" t="s">
        <v>135</v>
      </c>
    </row>
    <row r="220" spans="1:65" s="2" customFormat="1" ht="16.5" customHeight="1">
      <c r="A220" s="38"/>
      <c r="B220" s="39"/>
      <c r="C220" s="197" t="s">
        <v>333</v>
      </c>
      <c r="D220" s="197" t="s">
        <v>137</v>
      </c>
      <c r="E220" s="198" t="s">
        <v>334</v>
      </c>
      <c r="F220" s="199" t="s">
        <v>335</v>
      </c>
      <c r="G220" s="200" t="s">
        <v>328</v>
      </c>
      <c r="H220" s="201">
        <v>14.3</v>
      </c>
      <c r="I220" s="202"/>
      <c r="J220" s="203">
        <f>ROUND(I220*H220,2)</f>
        <v>0</v>
      </c>
      <c r="K220" s="199" t="s">
        <v>141</v>
      </c>
      <c r="L220" s="44"/>
      <c r="M220" s="204" t="s">
        <v>19</v>
      </c>
      <c r="N220" s="205" t="s">
        <v>45</v>
      </c>
      <c r="O220" s="84"/>
      <c r="P220" s="206">
        <f>O220*H220</f>
        <v>0</v>
      </c>
      <c r="Q220" s="206">
        <v>0.000196</v>
      </c>
      <c r="R220" s="206">
        <f>Q220*H220</f>
        <v>0.0028028000000000003</v>
      </c>
      <c r="S220" s="206">
        <v>0</v>
      </c>
      <c r="T220" s="20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8" t="s">
        <v>142</v>
      </c>
      <c r="AT220" s="208" t="s">
        <v>137</v>
      </c>
      <c r="AU220" s="208" t="s">
        <v>81</v>
      </c>
      <c r="AY220" s="17" t="s">
        <v>135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7" t="s">
        <v>79</v>
      </c>
      <c r="BK220" s="209">
        <f>ROUND(I220*H220,2)</f>
        <v>0</v>
      </c>
      <c r="BL220" s="17" t="s">
        <v>142</v>
      </c>
      <c r="BM220" s="208" t="s">
        <v>336</v>
      </c>
    </row>
    <row r="221" spans="1:47" s="2" customFormat="1" ht="12">
      <c r="A221" s="38"/>
      <c r="B221" s="39"/>
      <c r="C221" s="40"/>
      <c r="D221" s="210" t="s">
        <v>144</v>
      </c>
      <c r="E221" s="40"/>
      <c r="F221" s="211" t="s">
        <v>337</v>
      </c>
      <c r="G221" s="40"/>
      <c r="H221" s="40"/>
      <c r="I221" s="212"/>
      <c r="J221" s="40"/>
      <c r="K221" s="40"/>
      <c r="L221" s="44"/>
      <c r="M221" s="213"/>
      <c r="N221" s="214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144</v>
      </c>
      <c r="AU221" s="17" t="s">
        <v>81</v>
      </c>
    </row>
    <row r="222" spans="1:47" s="2" customFormat="1" ht="12">
      <c r="A222" s="38"/>
      <c r="B222" s="39"/>
      <c r="C222" s="40"/>
      <c r="D222" s="215" t="s">
        <v>146</v>
      </c>
      <c r="E222" s="40"/>
      <c r="F222" s="216" t="s">
        <v>338</v>
      </c>
      <c r="G222" s="40"/>
      <c r="H222" s="40"/>
      <c r="I222" s="212"/>
      <c r="J222" s="40"/>
      <c r="K222" s="40"/>
      <c r="L222" s="44"/>
      <c r="M222" s="213"/>
      <c r="N222" s="214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146</v>
      </c>
      <c r="AU222" s="17" t="s">
        <v>81</v>
      </c>
    </row>
    <row r="223" spans="1:51" s="14" customFormat="1" ht="12">
      <c r="A223" s="14"/>
      <c r="B223" s="228"/>
      <c r="C223" s="229"/>
      <c r="D223" s="210" t="s">
        <v>148</v>
      </c>
      <c r="E223" s="230" t="s">
        <v>19</v>
      </c>
      <c r="F223" s="231" t="s">
        <v>339</v>
      </c>
      <c r="G223" s="229"/>
      <c r="H223" s="230" t="s">
        <v>19</v>
      </c>
      <c r="I223" s="232"/>
      <c r="J223" s="229"/>
      <c r="K223" s="229"/>
      <c r="L223" s="233"/>
      <c r="M223" s="234"/>
      <c r="N223" s="235"/>
      <c r="O223" s="235"/>
      <c r="P223" s="235"/>
      <c r="Q223" s="235"/>
      <c r="R223" s="235"/>
      <c r="S223" s="235"/>
      <c r="T223" s="23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37" t="s">
        <v>148</v>
      </c>
      <c r="AU223" s="237" t="s">
        <v>81</v>
      </c>
      <c r="AV223" s="14" t="s">
        <v>79</v>
      </c>
      <c r="AW223" s="14" t="s">
        <v>34</v>
      </c>
      <c r="AX223" s="14" t="s">
        <v>74</v>
      </c>
      <c r="AY223" s="237" t="s">
        <v>135</v>
      </c>
    </row>
    <row r="224" spans="1:51" s="13" customFormat="1" ht="12">
      <c r="A224" s="13"/>
      <c r="B224" s="217"/>
      <c r="C224" s="218"/>
      <c r="D224" s="210" t="s">
        <v>148</v>
      </c>
      <c r="E224" s="219" t="s">
        <v>19</v>
      </c>
      <c r="F224" s="220" t="s">
        <v>340</v>
      </c>
      <c r="G224" s="218"/>
      <c r="H224" s="221">
        <v>14.3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7" t="s">
        <v>148</v>
      </c>
      <c r="AU224" s="227" t="s">
        <v>81</v>
      </c>
      <c r="AV224" s="13" t="s">
        <v>81</v>
      </c>
      <c r="AW224" s="13" t="s">
        <v>34</v>
      </c>
      <c r="AX224" s="13" t="s">
        <v>74</v>
      </c>
      <c r="AY224" s="227" t="s">
        <v>135</v>
      </c>
    </row>
    <row r="225" spans="1:65" s="2" customFormat="1" ht="16.5" customHeight="1">
      <c r="A225" s="38"/>
      <c r="B225" s="39"/>
      <c r="C225" s="197" t="s">
        <v>341</v>
      </c>
      <c r="D225" s="197" t="s">
        <v>137</v>
      </c>
      <c r="E225" s="198" t="s">
        <v>342</v>
      </c>
      <c r="F225" s="199" t="s">
        <v>343</v>
      </c>
      <c r="G225" s="200" t="s">
        <v>161</v>
      </c>
      <c r="H225" s="201">
        <v>6.781</v>
      </c>
      <c r="I225" s="202"/>
      <c r="J225" s="203">
        <f>ROUND(I225*H225,2)</f>
        <v>0</v>
      </c>
      <c r="K225" s="199" t="s">
        <v>141</v>
      </c>
      <c r="L225" s="44"/>
      <c r="M225" s="204" t="s">
        <v>19</v>
      </c>
      <c r="N225" s="205" t="s">
        <v>45</v>
      </c>
      <c r="O225" s="84"/>
      <c r="P225" s="206">
        <f>O225*H225</f>
        <v>0</v>
      </c>
      <c r="Q225" s="206">
        <v>0.0546</v>
      </c>
      <c r="R225" s="206">
        <f>Q225*H225</f>
        <v>0.3702426</v>
      </c>
      <c r="S225" s="206">
        <v>0</v>
      </c>
      <c r="T225" s="20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08" t="s">
        <v>142</v>
      </c>
      <c r="AT225" s="208" t="s">
        <v>137</v>
      </c>
      <c r="AU225" s="208" t="s">
        <v>81</v>
      </c>
      <c r="AY225" s="17" t="s">
        <v>135</v>
      </c>
      <c r="BE225" s="209">
        <f>IF(N225="základní",J225,0)</f>
        <v>0</v>
      </c>
      <c r="BF225" s="209">
        <f>IF(N225="snížená",J225,0)</f>
        <v>0</v>
      </c>
      <c r="BG225" s="209">
        <f>IF(N225="zákl. přenesená",J225,0)</f>
        <v>0</v>
      </c>
      <c r="BH225" s="209">
        <f>IF(N225="sníž. přenesená",J225,0)</f>
        <v>0</v>
      </c>
      <c r="BI225" s="209">
        <f>IF(N225="nulová",J225,0)</f>
        <v>0</v>
      </c>
      <c r="BJ225" s="17" t="s">
        <v>79</v>
      </c>
      <c r="BK225" s="209">
        <f>ROUND(I225*H225,2)</f>
        <v>0</v>
      </c>
      <c r="BL225" s="17" t="s">
        <v>142</v>
      </c>
      <c r="BM225" s="208" t="s">
        <v>344</v>
      </c>
    </row>
    <row r="226" spans="1:47" s="2" customFormat="1" ht="12">
      <c r="A226" s="38"/>
      <c r="B226" s="39"/>
      <c r="C226" s="40"/>
      <c r="D226" s="210" t="s">
        <v>144</v>
      </c>
      <c r="E226" s="40"/>
      <c r="F226" s="211" t="s">
        <v>345</v>
      </c>
      <c r="G226" s="40"/>
      <c r="H226" s="40"/>
      <c r="I226" s="212"/>
      <c r="J226" s="40"/>
      <c r="K226" s="40"/>
      <c r="L226" s="44"/>
      <c r="M226" s="213"/>
      <c r="N226" s="214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144</v>
      </c>
      <c r="AU226" s="17" t="s">
        <v>81</v>
      </c>
    </row>
    <row r="227" spans="1:47" s="2" customFormat="1" ht="12">
      <c r="A227" s="38"/>
      <c r="B227" s="39"/>
      <c r="C227" s="40"/>
      <c r="D227" s="215" t="s">
        <v>146</v>
      </c>
      <c r="E227" s="40"/>
      <c r="F227" s="216" t="s">
        <v>346</v>
      </c>
      <c r="G227" s="40"/>
      <c r="H227" s="40"/>
      <c r="I227" s="212"/>
      <c r="J227" s="40"/>
      <c r="K227" s="40"/>
      <c r="L227" s="44"/>
      <c r="M227" s="213"/>
      <c r="N227" s="214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146</v>
      </c>
      <c r="AU227" s="17" t="s">
        <v>81</v>
      </c>
    </row>
    <row r="228" spans="1:51" s="14" customFormat="1" ht="12">
      <c r="A228" s="14"/>
      <c r="B228" s="228"/>
      <c r="C228" s="229"/>
      <c r="D228" s="210" t="s">
        <v>148</v>
      </c>
      <c r="E228" s="230" t="s">
        <v>19</v>
      </c>
      <c r="F228" s="231" t="s">
        <v>347</v>
      </c>
      <c r="G228" s="229"/>
      <c r="H228" s="230" t="s">
        <v>19</v>
      </c>
      <c r="I228" s="232"/>
      <c r="J228" s="229"/>
      <c r="K228" s="229"/>
      <c r="L228" s="233"/>
      <c r="M228" s="234"/>
      <c r="N228" s="235"/>
      <c r="O228" s="235"/>
      <c r="P228" s="235"/>
      <c r="Q228" s="235"/>
      <c r="R228" s="235"/>
      <c r="S228" s="235"/>
      <c r="T228" s="23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37" t="s">
        <v>148</v>
      </c>
      <c r="AU228" s="237" t="s">
        <v>81</v>
      </c>
      <c r="AV228" s="14" t="s">
        <v>79</v>
      </c>
      <c r="AW228" s="14" t="s">
        <v>34</v>
      </c>
      <c r="AX228" s="14" t="s">
        <v>74</v>
      </c>
      <c r="AY228" s="237" t="s">
        <v>135</v>
      </c>
    </row>
    <row r="229" spans="1:51" s="13" customFormat="1" ht="12">
      <c r="A229" s="13"/>
      <c r="B229" s="217"/>
      <c r="C229" s="218"/>
      <c r="D229" s="210" t="s">
        <v>148</v>
      </c>
      <c r="E229" s="219" t="s">
        <v>19</v>
      </c>
      <c r="F229" s="220" t="s">
        <v>348</v>
      </c>
      <c r="G229" s="218"/>
      <c r="H229" s="221">
        <v>6.781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7" t="s">
        <v>148</v>
      </c>
      <c r="AU229" s="227" t="s">
        <v>81</v>
      </c>
      <c r="AV229" s="13" t="s">
        <v>81</v>
      </c>
      <c r="AW229" s="13" t="s">
        <v>34</v>
      </c>
      <c r="AX229" s="13" t="s">
        <v>74</v>
      </c>
      <c r="AY229" s="227" t="s">
        <v>135</v>
      </c>
    </row>
    <row r="230" spans="1:65" s="2" customFormat="1" ht="16.5" customHeight="1">
      <c r="A230" s="38"/>
      <c r="B230" s="39"/>
      <c r="C230" s="197" t="s">
        <v>349</v>
      </c>
      <c r="D230" s="197" t="s">
        <v>137</v>
      </c>
      <c r="E230" s="198" t="s">
        <v>350</v>
      </c>
      <c r="F230" s="199" t="s">
        <v>351</v>
      </c>
      <c r="G230" s="200" t="s">
        <v>161</v>
      </c>
      <c r="H230" s="201">
        <v>4.688</v>
      </c>
      <c r="I230" s="202"/>
      <c r="J230" s="203">
        <f>ROUND(I230*H230,2)</f>
        <v>0</v>
      </c>
      <c r="K230" s="199" t="s">
        <v>141</v>
      </c>
      <c r="L230" s="44"/>
      <c r="M230" s="204" t="s">
        <v>19</v>
      </c>
      <c r="N230" s="205" t="s">
        <v>45</v>
      </c>
      <c r="O230" s="84"/>
      <c r="P230" s="206">
        <f>O230*H230</f>
        <v>0</v>
      </c>
      <c r="Q230" s="206">
        <v>0.08341</v>
      </c>
      <c r="R230" s="206">
        <f>Q230*H230</f>
        <v>0.39102607999999994</v>
      </c>
      <c r="S230" s="206">
        <v>0</v>
      </c>
      <c r="T230" s="20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08" t="s">
        <v>142</v>
      </c>
      <c r="AT230" s="208" t="s">
        <v>137</v>
      </c>
      <c r="AU230" s="208" t="s">
        <v>81</v>
      </c>
      <c r="AY230" s="17" t="s">
        <v>135</v>
      </c>
      <c r="BE230" s="209">
        <f>IF(N230="základní",J230,0)</f>
        <v>0</v>
      </c>
      <c r="BF230" s="209">
        <f>IF(N230="snížená",J230,0)</f>
        <v>0</v>
      </c>
      <c r="BG230" s="209">
        <f>IF(N230="zákl. přenesená",J230,0)</f>
        <v>0</v>
      </c>
      <c r="BH230" s="209">
        <f>IF(N230="sníž. přenesená",J230,0)</f>
        <v>0</v>
      </c>
      <c r="BI230" s="209">
        <f>IF(N230="nulová",J230,0)</f>
        <v>0</v>
      </c>
      <c r="BJ230" s="17" t="s">
        <v>79</v>
      </c>
      <c r="BK230" s="209">
        <f>ROUND(I230*H230,2)</f>
        <v>0</v>
      </c>
      <c r="BL230" s="17" t="s">
        <v>142</v>
      </c>
      <c r="BM230" s="208" t="s">
        <v>352</v>
      </c>
    </row>
    <row r="231" spans="1:47" s="2" customFormat="1" ht="12">
      <c r="A231" s="38"/>
      <c r="B231" s="39"/>
      <c r="C231" s="40"/>
      <c r="D231" s="210" t="s">
        <v>144</v>
      </c>
      <c r="E231" s="40"/>
      <c r="F231" s="211" t="s">
        <v>353</v>
      </c>
      <c r="G231" s="40"/>
      <c r="H231" s="40"/>
      <c r="I231" s="212"/>
      <c r="J231" s="40"/>
      <c r="K231" s="40"/>
      <c r="L231" s="44"/>
      <c r="M231" s="213"/>
      <c r="N231" s="214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144</v>
      </c>
      <c r="AU231" s="17" t="s">
        <v>81</v>
      </c>
    </row>
    <row r="232" spans="1:47" s="2" customFormat="1" ht="12">
      <c r="A232" s="38"/>
      <c r="B232" s="39"/>
      <c r="C232" s="40"/>
      <c r="D232" s="215" t="s">
        <v>146</v>
      </c>
      <c r="E232" s="40"/>
      <c r="F232" s="216" t="s">
        <v>354</v>
      </c>
      <c r="G232" s="40"/>
      <c r="H232" s="40"/>
      <c r="I232" s="212"/>
      <c r="J232" s="40"/>
      <c r="K232" s="40"/>
      <c r="L232" s="44"/>
      <c r="M232" s="213"/>
      <c r="N232" s="214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146</v>
      </c>
      <c r="AU232" s="17" t="s">
        <v>81</v>
      </c>
    </row>
    <row r="233" spans="1:51" s="14" customFormat="1" ht="12">
      <c r="A233" s="14"/>
      <c r="B233" s="228"/>
      <c r="C233" s="229"/>
      <c r="D233" s="210" t="s">
        <v>148</v>
      </c>
      <c r="E233" s="230" t="s">
        <v>19</v>
      </c>
      <c r="F233" s="231" t="s">
        <v>355</v>
      </c>
      <c r="G233" s="229"/>
      <c r="H233" s="230" t="s">
        <v>19</v>
      </c>
      <c r="I233" s="232"/>
      <c r="J233" s="229"/>
      <c r="K233" s="229"/>
      <c r="L233" s="233"/>
      <c r="M233" s="234"/>
      <c r="N233" s="235"/>
      <c r="O233" s="235"/>
      <c r="P233" s="235"/>
      <c r="Q233" s="235"/>
      <c r="R233" s="235"/>
      <c r="S233" s="235"/>
      <c r="T233" s="23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37" t="s">
        <v>148</v>
      </c>
      <c r="AU233" s="237" t="s">
        <v>81</v>
      </c>
      <c r="AV233" s="14" t="s">
        <v>79</v>
      </c>
      <c r="AW233" s="14" t="s">
        <v>34</v>
      </c>
      <c r="AX233" s="14" t="s">
        <v>74</v>
      </c>
      <c r="AY233" s="237" t="s">
        <v>135</v>
      </c>
    </row>
    <row r="234" spans="1:51" s="13" customFormat="1" ht="12">
      <c r="A234" s="13"/>
      <c r="B234" s="217"/>
      <c r="C234" s="218"/>
      <c r="D234" s="210" t="s">
        <v>148</v>
      </c>
      <c r="E234" s="219" t="s">
        <v>19</v>
      </c>
      <c r="F234" s="220" t="s">
        <v>356</v>
      </c>
      <c r="G234" s="218"/>
      <c r="H234" s="221">
        <v>4.688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7" t="s">
        <v>148</v>
      </c>
      <c r="AU234" s="227" t="s">
        <v>81</v>
      </c>
      <c r="AV234" s="13" t="s">
        <v>81</v>
      </c>
      <c r="AW234" s="13" t="s">
        <v>34</v>
      </c>
      <c r="AX234" s="13" t="s">
        <v>74</v>
      </c>
      <c r="AY234" s="227" t="s">
        <v>135</v>
      </c>
    </row>
    <row r="235" spans="1:65" s="2" customFormat="1" ht="16.5" customHeight="1">
      <c r="A235" s="38"/>
      <c r="B235" s="39"/>
      <c r="C235" s="197" t="s">
        <v>357</v>
      </c>
      <c r="D235" s="197" t="s">
        <v>137</v>
      </c>
      <c r="E235" s="198" t="s">
        <v>358</v>
      </c>
      <c r="F235" s="199" t="s">
        <v>359</v>
      </c>
      <c r="G235" s="200" t="s">
        <v>161</v>
      </c>
      <c r="H235" s="201">
        <v>3.28</v>
      </c>
      <c r="I235" s="202"/>
      <c r="J235" s="203">
        <f>ROUND(I235*H235,2)</f>
        <v>0</v>
      </c>
      <c r="K235" s="199" t="s">
        <v>141</v>
      </c>
      <c r="L235" s="44"/>
      <c r="M235" s="204" t="s">
        <v>19</v>
      </c>
      <c r="N235" s="205" t="s">
        <v>45</v>
      </c>
      <c r="O235" s="84"/>
      <c r="P235" s="206">
        <f>O235*H235</f>
        <v>0</v>
      </c>
      <c r="Q235" s="206">
        <v>0.22241</v>
      </c>
      <c r="R235" s="206">
        <f>Q235*H235</f>
        <v>0.7295048</v>
      </c>
      <c r="S235" s="206">
        <v>0</v>
      </c>
      <c r="T235" s="20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08" t="s">
        <v>142</v>
      </c>
      <c r="AT235" s="208" t="s">
        <v>137</v>
      </c>
      <c r="AU235" s="208" t="s">
        <v>81</v>
      </c>
      <c r="AY235" s="17" t="s">
        <v>135</v>
      </c>
      <c r="BE235" s="209">
        <f>IF(N235="základní",J235,0)</f>
        <v>0</v>
      </c>
      <c r="BF235" s="209">
        <f>IF(N235="snížená",J235,0)</f>
        <v>0</v>
      </c>
      <c r="BG235" s="209">
        <f>IF(N235="zákl. přenesená",J235,0)</f>
        <v>0</v>
      </c>
      <c r="BH235" s="209">
        <f>IF(N235="sníž. přenesená",J235,0)</f>
        <v>0</v>
      </c>
      <c r="BI235" s="209">
        <f>IF(N235="nulová",J235,0)</f>
        <v>0</v>
      </c>
      <c r="BJ235" s="17" t="s">
        <v>79</v>
      </c>
      <c r="BK235" s="209">
        <f>ROUND(I235*H235,2)</f>
        <v>0</v>
      </c>
      <c r="BL235" s="17" t="s">
        <v>142</v>
      </c>
      <c r="BM235" s="208" t="s">
        <v>360</v>
      </c>
    </row>
    <row r="236" spans="1:47" s="2" customFormat="1" ht="12">
      <c r="A236" s="38"/>
      <c r="B236" s="39"/>
      <c r="C236" s="40"/>
      <c r="D236" s="210" t="s">
        <v>144</v>
      </c>
      <c r="E236" s="40"/>
      <c r="F236" s="211" t="s">
        <v>361</v>
      </c>
      <c r="G236" s="40"/>
      <c r="H236" s="40"/>
      <c r="I236" s="212"/>
      <c r="J236" s="40"/>
      <c r="K236" s="40"/>
      <c r="L236" s="44"/>
      <c r="M236" s="213"/>
      <c r="N236" s="214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144</v>
      </c>
      <c r="AU236" s="17" t="s">
        <v>81</v>
      </c>
    </row>
    <row r="237" spans="1:47" s="2" customFormat="1" ht="12">
      <c r="A237" s="38"/>
      <c r="B237" s="39"/>
      <c r="C237" s="40"/>
      <c r="D237" s="215" t="s">
        <v>146</v>
      </c>
      <c r="E237" s="40"/>
      <c r="F237" s="216" t="s">
        <v>362</v>
      </c>
      <c r="G237" s="40"/>
      <c r="H237" s="40"/>
      <c r="I237" s="212"/>
      <c r="J237" s="40"/>
      <c r="K237" s="40"/>
      <c r="L237" s="44"/>
      <c r="M237" s="213"/>
      <c r="N237" s="214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146</v>
      </c>
      <c r="AU237" s="17" t="s">
        <v>81</v>
      </c>
    </row>
    <row r="238" spans="1:51" s="14" customFormat="1" ht="12">
      <c r="A238" s="14"/>
      <c r="B238" s="228"/>
      <c r="C238" s="229"/>
      <c r="D238" s="210" t="s">
        <v>148</v>
      </c>
      <c r="E238" s="230" t="s">
        <v>19</v>
      </c>
      <c r="F238" s="231" t="s">
        <v>363</v>
      </c>
      <c r="G238" s="229"/>
      <c r="H238" s="230" t="s">
        <v>19</v>
      </c>
      <c r="I238" s="232"/>
      <c r="J238" s="229"/>
      <c r="K238" s="229"/>
      <c r="L238" s="233"/>
      <c r="M238" s="234"/>
      <c r="N238" s="235"/>
      <c r="O238" s="235"/>
      <c r="P238" s="235"/>
      <c r="Q238" s="235"/>
      <c r="R238" s="235"/>
      <c r="S238" s="235"/>
      <c r="T238" s="23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37" t="s">
        <v>148</v>
      </c>
      <c r="AU238" s="237" t="s">
        <v>81</v>
      </c>
      <c r="AV238" s="14" t="s">
        <v>79</v>
      </c>
      <c r="AW238" s="14" t="s">
        <v>34</v>
      </c>
      <c r="AX238" s="14" t="s">
        <v>74</v>
      </c>
      <c r="AY238" s="237" t="s">
        <v>135</v>
      </c>
    </row>
    <row r="239" spans="1:51" s="13" customFormat="1" ht="12">
      <c r="A239" s="13"/>
      <c r="B239" s="217"/>
      <c r="C239" s="218"/>
      <c r="D239" s="210" t="s">
        <v>148</v>
      </c>
      <c r="E239" s="219" t="s">
        <v>19</v>
      </c>
      <c r="F239" s="220" t="s">
        <v>364</v>
      </c>
      <c r="G239" s="218"/>
      <c r="H239" s="221">
        <v>2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7" t="s">
        <v>148</v>
      </c>
      <c r="AU239" s="227" t="s">
        <v>81</v>
      </c>
      <c r="AV239" s="13" t="s">
        <v>81</v>
      </c>
      <c r="AW239" s="13" t="s">
        <v>34</v>
      </c>
      <c r="AX239" s="13" t="s">
        <v>74</v>
      </c>
      <c r="AY239" s="227" t="s">
        <v>135</v>
      </c>
    </row>
    <row r="240" spans="1:51" s="13" customFormat="1" ht="12">
      <c r="A240" s="13"/>
      <c r="B240" s="217"/>
      <c r="C240" s="218"/>
      <c r="D240" s="210" t="s">
        <v>148</v>
      </c>
      <c r="E240" s="219" t="s">
        <v>19</v>
      </c>
      <c r="F240" s="220" t="s">
        <v>365</v>
      </c>
      <c r="G240" s="218"/>
      <c r="H240" s="221">
        <v>1.28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7" t="s">
        <v>148</v>
      </c>
      <c r="AU240" s="227" t="s">
        <v>81</v>
      </c>
      <c r="AV240" s="13" t="s">
        <v>81</v>
      </c>
      <c r="AW240" s="13" t="s">
        <v>34</v>
      </c>
      <c r="AX240" s="13" t="s">
        <v>74</v>
      </c>
      <c r="AY240" s="227" t="s">
        <v>135</v>
      </c>
    </row>
    <row r="241" spans="1:65" s="2" customFormat="1" ht="21.75" customHeight="1">
      <c r="A241" s="38"/>
      <c r="B241" s="39"/>
      <c r="C241" s="197" t="s">
        <v>366</v>
      </c>
      <c r="D241" s="197" t="s">
        <v>137</v>
      </c>
      <c r="E241" s="198" t="s">
        <v>367</v>
      </c>
      <c r="F241" s="199" t="s">
        <v>368</v>
      </c>
      <c r="G241" s="200" t="s">
        <v>161</v>
      </c>
      <c r="H241" s="201">
        <v>3.28</v>
      </c>
      <c r="I241" s="202"/>
      <c r="J241" s="203">
        <f>ROUND(I241*H241,2)</f>
        <v>0</v>
      </c>
      <c r="K241" s="199" t="s">
        <v>141</v>
      </c>
      <c r="L241" s="44"/>
      <c r="M241" s="204" t="s">
        <v>19</v>
      </c>
      <c r="N241" s="205" t="s">
        <v>45</v>
      </c>
      <c r="O241" s="84"/>
      <c r="P241" s="206">
        <f>O241*H241</f>
        <v>0</v>
      </c>
      <c r="Q241" s="206">
        <v>0.25119</v>
      </c>
      <c r="R241" s="206">
        <f>Q241*H241</f>
        <v>0.8239032000000001</v>
      </c>
      <c r="S241" s="206">
        <v>0</v>
      </c>
      <c r="T241" s="20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08" t="s">
        <v>142</v>
      </c>
      <c r="AT241" s="208" t="s">
        <v>137</v>
      </c>
      <c r="AU241" s="208" t="s">
        <v>81</v>
      </c>
      <c r="AY241" s="17" t="s">
        <v>135</v>
      </c>
      <c r="BE241" s="209">
        <f>IF(N241="základní",J241,0)</f>
        <v>0</v>
      </c>
      <c r="BF241" s="209">
        <f>IF(N241="snížená",J241,0)</f>
        <v>0</v>
      </c>
      <c r="BG241" s="209">
        <f>IF(N241="zákl. přenesená",J241,0)</f>
        <v>0</v>
      </c>
      <c r="BH241" s="209">
        <f>IF(N241="sníž. přenesená",J241,0)</f>
        <v>0</v>
      </c>
      <c r="BI241" s="209">
        <f>IF(N241="nulová",J241,0)</f>
        <v>0</v>
      </c>
      <c r="BJ241" s="17" t="s">
        <v>79</v>
      </c>
      <c r="BK241" s="209">
        <f>ROUND(I241*H241,2)</f>
        <v>0</v>
      </c>
      <c r="BL241" s="17" t="s">
        <v>142</v>
      </c>
      <c r="BM241" s="208" t="s">
        <v>369</v>
      </c>
    </row>
    <row r="242" spans="1:47" s="2" customFormat="1" ht="12">
      <c r="A242" s="38"/>
      <c r="B242" s="39"/>
      <c r="C242" s="40"/>
      <c r="D242" s="210" t="s">
        <v>144</v>
      </c>
      <c r="E242" s="40"/>
      <c r="F242" s="211" t="s">
        <v>370</v>
      </c>
      <c r="G242" s="40"/>
      <c r="H242" s="40"/>
      <c r="I242" s="212"/>
      <c r="J242" s="40"/>
      <c r="K242" s="40"/>
      <c r="L242" s="44"/>
      <c r="M242" s="213"/>
      <c r="N242" s="214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144</v>
      </c>
      <c r="AU242" s="17" t="s">
        <v>81</v>
      </c>
    </row>
    <row r="243" spans="1:47" s="2" customFormat="1" ht="12">
      <c r="A243" s="38"/>
      <c r="B243" s="39"/>
      <c r="C243" s="40"/>
      <c r="D243" s="215" t="s">
        <v>146</v>
      </c>
      <c r="E243" s="40"/>
      <c r="F243" s="216" t="s">
        <v>371</v>
      </c>
      <c r="G243" s="40"/>
      <c r="H243" s="40"/>
      <c r="I243" s="212"/>
      <c r="J243" s="40"/>
      <c r="K243" s="40"/>
      <c r="L243" s="44"/>
      <c r="M243" s="213"/>
      <c r="N243" s="214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146</v>
      </c>
      <c r="AU243" s="17" t="s">
        <v>81</v>
      </c>
    </row>
    <row r="244" spans="1:65" s="2" customFormat="1" ht="16.5" customHeight="1">
      <c r="A244" s="38"/>
      <c r="B244" s="39"/>
      <c r="C244" s="197" t="s">
        <v>372</v>
      </c>
      <c r="D244" s="197" t="s">
        <v>137</v>
      </c>
      <c r="E244" s="198" t="s">
        <v>373</v>
      </c>
      <c r="F244" s="199" t="s">
        <v>374</v>
      </c>
      <c r="G244" s="200" t="s">
        <v>328</v>
      </c>
      <c r="H244" s="201">
        <v>3.6</v>
      </c>
      <c r="I244" s="202"/>
      <c r="J244" s="203">
        <f>ROUND(I244*H244,2)</f>
        <v>0</v>
      </c>
      <c r="K244" s="199" t="s">
        <v>141</v>
      </c>
      <c r="L244" s="44"/>
      <c r="M244" s="204" t="s">
        <v>19</v>
      </c>
      <c r="N244" s="205" t="s">
        <v>45</v>
      </c>
      <c r="O244" s="84"/>
      <c r="P244" s="206">
        <f>O244*H244</f>
        <v>0</v>
      </c>
      <c r="Q244" s="206">
        <v>0.0364</v>
      </c>
      <c r="R244" s="206">
        <f>Q244*H244</f>
        <v>0.13104000000000002</v>
      </c>
      <c r="S244" s="206">
        <v>0</v>
      </c>
      <c r="T244" s="20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08" t="s">
        <v>142</v>
      </c>
      <c r="AT244" s="208" t="s">
        <v>137</v>
      </c>
      <c r="AU244" s="208" t="s">
        <v>81</v>
      </c>
      <c r="AY244" s="17" t="s">
        <v>135</v>
      </c>
      <c r="BE244" s="209">
        <f>IF(N244="základní",J244,0)</f>
        <v>0</v>
      </c>
      <c r="BF244" s="209">
        <f>IF(N244="snížená",J244,0)</f>
        <v>0</v>
      </c>
      <c r="BG244" s="209">
        <f>IF(N244="zákl. přenesená",J244,0)</f>
        <v>0</v>
      </c>
      <c r="BH244" s="209">
        <f>IF(N244="sníž. přenesená",J244,0)</f>
        <v>0</v>
      </c>
      <c r="BI244" s="209">
        <f>IF(N244="nulová",J244,0)</f>
        <v>0</v>
      </c>
      <c r="BJ244" s="17" t="s">
        <v>79</v>
      </c>
      <c r="BK244" s="209">
        <f>ROUND(I244*H244,2)</f>
        <v>0</v>
      </c>
      <c r="BL244" s="17" t="s">
        <v>142</v>
      </c>
      <c r="BM244" s="208" t="s">
        <v>375</v>
      </c>
    </row>
    <row r="245" spans="1:47" s="2" customFormat="1" ht="12">
      <c r="A245" s="38"/>
      <c r="B245" s="39"/>
      <c r="C245" s="40"/>
      <c r="D245" s="210" t="s">
        <v>144</v>
      </c>
      <c r="E245" s="40"/>
      <c r="F245" s="211" t="s">
        <v>376</v>
      </c>
      <c r="G245" s="40"/>
      <c r="H245" s="40"/>
      <c r="I245" s="212"/>
      <c r="J245" s="40"/>
      <c r="K245" s="40"/>
      <c r="L245" s="44"/>
      <c r="M245" s="213"/>
      <c r="N245" s="214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144</v>
      </c>
      <c r="AU245" s="17" t="s">
        <v>81</v>
      </c>
    </row>
    <row r="246" spans="1:47" s="2" customFormat="1" ht="12">
      <c r="A246" s="38"/>
      <c r="B246" s="39"/>
      <c r="C246" s="40"/>
      <c r="D246" s="215" t="s">
        <v>146</v>
      </c>
      <c r="E246" s="40"/>
      <c r="F246" s="216" t="s">
        <v>377</v>
      </c>
      <c r="G246" s="40"/>
      <c r="H246" s="40"/>
      <c r="I246" s="212"/>
      <c r="J246" s="40"/>
      <c r="K246" s="40"/>
      <c r="L246" s="44"/>
      <c r="M246" s="213"/>
      <c r="N246" s="214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146</v>
      </c>
      <c r="AU246" s="17" t="s">
        <v>81</v>
      </c>
    </row>
    <row r="247" spans="1:51" s="13" customFormat="1" ht="12">
      <c r="A247" s="13"/>
      <c r="B247" s="217"/>
      <c r="C247" s="218"/>
      <c r="D247" s="210" t="s">
        <v>148</v>
      </c>
      <c r="E247" s="219" t="s">
        <v>19</v>
      </c>
      <c r="F247" s="220" t="s">
        <v>378</v>
      </c>
      <c r="G247" s="218"/>
      <c r="H247" s="221">
        <v>3.6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7" t="s">
        <v>148</v>
      </c>
      <c r="AU247" s="227" t="s">
        <v>81</v>
      </c>
      <c r="AV247" s="13" t="s">
        <v>81</v>
      </c>
      <c r="AW247" s="13" t="s">
        <v>34</v>
      </c>
      <c r="AX247" s="13" t="s">
        <v>74</v>
      </c>
      <c r="AY247" s="227" t="s">
        <v>135</v>
      </c>
    </row>
    <row r="248" spans="1:63" s="12" customFormat="1" ht="22.8" customHeight="1">
      <c r="A248" s="12"/>
      <c r="B248" s="181"/>
      <c r="C248" s="182"/>
      <c r="D248" s="183" t="s">
        <v>73</v>
      </c>
      <c r="E248" s="195" t="s">
        <v>142</v>
      </c>
      <c r="F248" s="195" t="s">
        <v>379</v>
      </c>
      <c r="G248" s="182"/>
      <c r="H248" s="182"/>
      <c r="I248" s="185"/>
      <c r="J248" s="196">
        <f>BK248</f>
        <v>0</v>
      </c>
      <c r="K248" s="182"/>
      <c r="L248" s="187"/>
      <c r="M248" s="188"/>
      <c r="N248" s="189"/>
      <c r="O248" s="189"/>
      <c r="P248" s="190">
        <f>SUM(P249:P279)</f>
        <v>0</v>
      </c>
      <c r="Q248" s="189"/>
      <c r="R248" s="190">
        <f>SUM(R249:R279)</f>
        <v>11.26261699012</v>
      </c>
      <c r="S248" s="189"/>
      <c r="T248" s="191">
        <f>SUM(T249:T279)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92" t="s">
        <v>79</v>
      </c>
      <c r="AT248" s="193" t="s">
        <v>73</v>
      </c>
      <c r="AU248" s="193" t="s">
        <v>79</v>
      </c>
      <c r="AY248" s="192" t="s">
        <v>135</v>
      </c>
      <c r="BK248" s="194">
        <f>SUM(BK249:BK279)</f>
        <v>0</v>
      </c>
    </row>
    <row r="249" spans="1:65" s="2" customFormat="1" ht="16.5" customHeight="1">
      <c r="A249" s="38"/>
      <c r="B249" s="39"/>
      <c r="C249" s="197" t="s">
        <v>380</v>
      </c>
      <c r="D249" s="197" t="s">
        <v>137</v>
      </c>
      <c r="E249" s="198" t="s">
        <v>342</v>
      </c>
      <c r="F249" s="199" t="s">
        <v>343</v>
      </c>
      <c r="G249" s="200" t="s">
        <v>161</v>
      </c>
      <c r="H249" s="201">
        <v>9.628</v>
      </c>
      <c r="I249" s="202"/>
      <c r="J249" s="203">
        <f>ROUND(I249*H249,2)</f>
        <v>0</v>
      </c>
      <c r="K249" s="199" t="s">
        <v>141</v>
      </c>
      <c r="L249" s="44"/>
      <c r="M249" s="204" t="s">
        <v>19</v>
      </c>
      <c r="N249" s="205" t="s">
        <v>45</v>
      </c>
      <c r="O249" s="84"/>
      <c r="P249" s="206">
        <f>O249*H249</f>
        <v>0</v>
      </c>
      <c r="Q249" s="206">
        <v>0.0546</v>
      </c>
      <c r="R249" s="206">
        <f>Q249*H249</f>
        <v>0.5256888000000001</v>
      </c>
      <c r="S249" s="206">
        <v>0</v>
      </c>
      <c r="T249" s="20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08" t="s">
        <v>142</v>
      </c>
      <c r="AT249" s="208" t="s">
        <v>137</v>
      </c>
      <c r="AU249" s="208" t="s">
        <v>81</v>
      </c>
      <c r="AY249" s="17" t="s">
        <v>135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7" t="s">
        <v>79</v>
      </c>
      <c r="BK249" s="209">
        <f>ROUND(I249*H249,2)</f>
        <v>0</v>
      </c>
      <c r="BL249" s="17" t="s">
        <v>142</v>
      </c>
      <c r="BM249" s="208" t="s">
        <v>381</v>
      </c>
    </row>
    <row r="250" spans="1:47" s="2" customFormat="1" ht="12">
      <c r="A250" s="38"/>
      <c r="B250" s="39"/>
      <c r="C250" s="40"/>
      <c r="D250" s="210" t="s">
        <v>144</v>
      </c>
      <c r="E250" s="40"/>
      <c r="F250" s="211" t="s">
        <v>345</v>
      </c>
      <c r="G250" s="40"/>
      <c r="H250" s="40"/>
      <c r="I250" s="212"/>
      <c r="J250" s="40"/>
      <c r="K250" s="40"/>
      <c r="L250" s="44"/>
      <c r="M250" s="213"/>
      <c r="N250" s="214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144</v>
      </c>
      <c r="AU250" s="17" t="s">
        <v>81</v>
      </c>
    </row>
    <row r="251" spans="1:47" s="2" customFormat="1" ht="12">
      <c r="A251" s="38"/>
      <c r="B251" s="39"/>
      <c r="C251" s="40"/>
      <c r="D251" s="215" t="s">
        <v>146</v>
      </c>
      <c r="E251" s="40"/>
      <c r="F251" s="216" t="s">
        <v>346</v>
      </c>
      <c r="G251" s="40"/>
      <c r="H251" s="40"/>
      <c r="I251" s="212"/>
      <c r="J251" s="40"/>
      <c r="K251" s="40"/>
      <c r="L251" s="44"/>
      <c r="M251" s="213"/>
      <c r="N251" s="214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146</v>
      </c>
      <c r="AU251" s="17" t="s">
        <v>81</v>
      </c>
    </row>
    <row r="252" spans="1:51" s="14" customFormat="1" ht="12">
      <c r="A252" s="14"/>
      <c r="B252" s="228"/>
      <c r="C252" s="229"/>
      <c r="D252" s="210" t="s">
        <v>148</v>
      </c>
      <c r="E252" s="230" t="s">
        <v>19</v>
      </c>
      <c r="F252" s="231" t="s">
        <v>382</v>
      </c>
      <c r="G252" s="229"/>
      <c r="H252" s="230" t="s">
        <v>19</v>
      </c>
      <c r="I252" s="232"/>
      <c r="J252" s="229"/>
      <c r="K252" s="229"/>
      <c r="L252" s="233"/>
      <c r="M252" s="234"/>
      <c r="N252" s="235"/>
      <c r="O252" s="235"/>
      <c r="P252" s="235"/>
      <c r="Q252" s="235"/>
      <c r="R252" s="235"/>
      <c r="S252" s="235"/>
      <c r="T252" s="23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37" t="s">
        <v>148</v>
      </c>
      <c r="AU252" s="237" t="s">
        <v>81</v>
      </c>
      <c r="AV252" s="14" t="s">
        <v>79</v>
      </c>
      <c r="AW252" s="14" t="s">
        <v>34</v>
      </c>
      <c r="AX252" s="14" t="s">
        <v>74</v>
      </c>
      <c r="AY252" s="237" t="s">
        <v>135</v>
      </c>
    </row>
    <row r="253" spans="1:51" s="13" customFormat="1" ht="12">
      <c r="A253" s="13"/>
      <c r="B253" s="217"/>
      <c r="C253" s="218"/>
      <c r="D253" s="210" t="s">
        <v>148</v>
      </c>
      <c r="E253" s="219" t="s">
        <v>19</v>
      </c>
      <c r="F253" s="220" t="s">
        <v>383</v>
      </c>
      <c r="G253" s="218"/>
      <c r="H253" s="221">
        <v>9.628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7" t="s">
        <v>148</v>
      </c>
      <c r="AU253" s="227" t="s">
        <v>81</v>
      </c>
      <c r="AV253" s="13" t="s">
        <v>81</v>
      </c>
      <c r="AW253" s="13" t="s">
        <v>34</v>
      </c>
      <c r="AX253" s="13" t="s">
        <v>74</v>
      </c>
      <c r="AY253" s="227" t="s">
        <v>135</v>
      </c>
    </row>
    <row r="254" spans="1:65" s="2" customFormat="1" ht="16.5" customHeight="1">
      <c r="A254" s="38"/>
      <c r="B254" s="39"/>
      <c r="C254" s="197" t="s">
        <v>384</v>
      </c>
      <c r="D254" s="197" t="s">
        <v>137</v>
      </c>
      <c r="E254" s="198" t="s">
        <v>385</v>
      </c>
      <c r="F254" s="199" t="s">
        <v>386</v>
      </c>
      <c r="G254" s="200" t="s">
        <v>328</v>
      </c>
      <c r="H254" s="201">
        <v>9.628</v>
      </c>
      <c r="I254" s="202"/>
      <c r="J254" s="203">
        <f>ROUND(I254*H254,2)</f>
        <v>0</v>
      </c>
      <c r="K254" s="199" t="s">
        <v>141</v>
      </c>
      <c r="L254" s="44"/>
      <c r="M254" s="204" t="s">
        <v>19</v>
      </c>
      <c r="N254" s="205" t="s">
        <v>45</v>
      </c>
      <c r="O254" s="84"/>
      <c r="P254" s="206">
        <f>O254*H254</f>
        <v>0</v>
      </c>
      <c r="Q254" s="206">
        <v>0.0003</v>
      </c>
      <c r="R254" s="206">
        <f>Q254*H254</f>
        <v>0.0028883999999999997</v>
      </c>
      <c r="S254" s="206">
        <v>0</v>
      </c>
      <c r="T254" s="20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08" t="s">
        <v>142</v>
      </c>
      <c r="AT254" s="208" t="s">
        <v>137</v>
      </c>
      <c r="AU254" s="208" t="s">
        <v>81</v>
      </c>
      <c r="AY254" s="17" t="s">
        <v>135</v>
      </c>
      <c r="BE254" s="209">
        <f>IF(N254="základní",J254,0)</f>
        <v>0</v>
      </c>
      <c r="BF254" s="209">
        <f>IF(N254="snížená",J254,0)</f>
        <v>0</v>
      </c>
      <c r="BG254" s="209">
        <f>IF(N254="zákl. přenesená",J254,0)</f>
        <v>0</v>
      </c>
      <c r="BH254" s="209">
        <f>IF(N254="sníž. přenesená",J254,0)</f>
        <v>0</v>
      </c>
      <c r="BI254" s="209">
        <f>IF(N254="nulová",J254,0)</f>
        <v>0</v>
      </c>
      <c r="BJ254" s="17" t="s">
        <v>79</v>
      </c>
      <c r="BK254" s="209">
        <f>ROUND(I254*H254,2)</f>
        <v>0</v>
      </c>
      <c r="BL254" s="17" t="s">
        <v>142</v>
      </c>
      <c r="BM254" s="208" t="s">
        <v>387</v>
      </c>
    </row>
    <row r="255" spans="1:47" s="2" customFormat="1" ht="12">
      <c r="A255" s="38"/>
      <c r="B255" s="39"/>
      <c r="C255" s="40"/>
      <c r="D255" s="210" t="s">
        <v>144</v>
      </c>
      <c r="E255" s="40"/>
      <c r="F255" s="211" t="s">
        <v>388</v>
      </c>
      <c r="G255" s="40"/>
      <c r="H255" s="40"/>
      <c r="I255" s="212"/>
      <c r="J255" s="40"/>
      <c r="K255" s="40"/>
      <c r="L255" s="44"/>
      <c r="M255" s="213"/>
      <c r="N255" s="214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144</v>
      </c>
      <c r="AU255" s="17" t="s">
        <v>81</v>
      </c>
    </row>
    <row r="256" spans="1:47" s="2" customFormat="1" ht="12">
      <c r="A256" s="38"/>
      <c r="B256" s="39"/>
      <c r="C256" s="40"/>
      <c r="D256" s="215" t="s">
        <v>146</v>
      </c>
      <c r="E256" s="40"/>
      <c r="F256" s="216" t="s">
        <v>389</v>
      </c>
      <c r="G256" s="40"/>
      <c r="H256" s="40"/>
      <c r="I256" s="212"/>
      <c r="J256" s="40"/>
      <c r="K256" s="40"/>
      <c r="L256" s="44"/>
      <c r="M256" s="213"/>
      <c r="N256" s="214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146</v>
      </c>
      <c r="AU256" s="17" t="s">
        <v>81</v>
      </c>
    </row>
    <row r="257" spans="1:51" s="14" customFormat="1" ht="12">
      <c r="A257" s="14"/>
      <c r="B257" s="228"/>
      <c r="C257" s="229"/>
      <c r="D257" s="210" t="s">
        <v>148</v>
      </c>
      <c r="E257" s="230" t="s">
        <v>19</v>
      </c>
      <c r="F257" s="231" t="s">
        <v>390</v>
      </c>
      <c r="G257" s="229"/>
      <c r="H257" s="230" t="s">
        <v>19</v>
      </c>
      <c r="I257" s="232"/>
      <c r="J257" s="229"/>
      <c r="K257" s="229"/>
      <c r="L257" s="233"/>
      <c r="M257" s="234"/>
      <c r="N257" s="235"/>
      <c r="O257" s="235"/>
      <c r="P257" s="235"/>
      <c r="Q257" s="235"/>
      <c r="R257" s="235"/>
      <c r="S257" s="235"/>
      <c r="T257" s="23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37" t="s">
        <v>148</v>
      </c>
      <c r="AU257" s="237" t="s">
        <v>81</v>
      </c>
      <c r="AV257" s="14" t="s">
        <v>79</v>
      </c>
      <c r="AW257" s="14" t="s">
        <v>34</v>
      </c>
      <c r="AX257" s="14" t="s">
        <v>74</v>
      </c>
      <c r="AY257" s="237" t="s">
        <v>135</v>
      </c>
    </row>
    <row r="258" spans="1:51" s="13" customFormat="1" ht="12">
      <c r="A258" s="13"/>
      <c r="B258" s="217"/>
      <c r="C258" s="218"/>
      <c r="D258" s="210" t="s">
        <v>148</v>
      </c>
      <c r="E258" s="219" t="s">
        <v>19</v>
      </c>
      <c r="F258" s="220" t="s">
        <v>383</v>
      </c>
      <c r="G258" s="218"/>
      <c r="H258" s="221">
        <v>9.628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7" t="s">
        <v>148</v>
      </c>
      <c r="AU258" s="227" t="s">
        <v>81</v>
      </c>
      <c r="AV258" s="13" t="s">
        <v>81</v>
      </c>
      <c r="AW258" s="13" t="s">
        <v>34</v>
      </c>
      <c r="AX258" s="13" t="s">
        <v>74</v>
      </c>
      <c r="AY258" s="227" t="s">
        <v>135</v>
      </c>
    </row>
    <row r="259" spans="1:65" s="2" customFormat="1" ht="16.5" customHeight="1">
      <c r="A259" s="38"/>
      <c r="B259" s="39"/>
      <c r="C259" s="197" t="s">
        <v>391</v>
      </c>
      <c r="D259" s="197" t="s">
        <v>137</v>
      </c>
      <c r="E259" s="198" t="s">
        <v>392</v>
      </c>
      <c r="F259" s="199" t="s">
        <v>393</v>
      </c>
      <c r="G259" s="200" t="s">
        <v>280</v>
      </c>
      <c r="H259" s="201">
        <v>5</v>
      </c>
      <c r="I259" s="202"/>
      <c r="J259" s="203">
        <f>ROUND(I259*H259,2)</f>
        <v>0</v>
      </c>
      <c r="K259" s="199" t="s">
        <v>141</v>
      </c>
      <c r="L259" s="44"/>
      <c r="M259" s="204" t="s">
        <v>19</v>
      </c>
      <c r="N259" s="205" t="s">
        <v>45</v>
      </c>
      <c r="O259" s="84"/>
      <c r="P259" s="206">
        <f>O259*H259</f>
        <v>0</v>
      </c>
      <c r="Q259" s="206">
        <v>0.12901</v>
      </c>
      <c r="R259" s="206">
        <f>Q259*H259</f>
        <v>0.6450500000000001</v>
      </c>
      <c r="S259" s="206">
        <v>0</v>
      </c>
      <c r="T259" s="20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08" t="s">
        <v>142</v>
      </c>
      <c r="AT259" s="208" t="s">
        <v>137</v>
      </c>
      <c r="AU259" s="208" t="s">
        <v>81</v>
      </c>
      <c r="AY259" s="17" t="s">
        <v>135</v>
      </c>
      <c r="BE259" s="209">
        <f>IF(N259="základní",J259,0)</f>
        <v>0</v>
      </c>
      <c r="BF259" s="209">
        <f>IF(N259="snížená",J259,0)</f>
        <v>0</v>
      </c>
      <c r="BG259" s="209">
        <f>IF(N259="zákl. přenesená",J259,0)</f>
        <v>0</v>
      </c>
      <c r="BH259" s="209">
        <f>IF(N259="sníž. přenesená",J259,0)</f>
        <v>0</v>
      </c>
      <c r="BI259" s="209">
        <f>IF(N259="nulová",J259,0)</f>
        <v>0</v>
      </c>
      <c r="BJ259" s="17" t="s">
        <v>79</v>
      </c>
      <c r="BK259" s="209">
        <f>ROUND(I259*H259,2)</f>
        <v>0</v>
      </c>
      <c r="BL259" s="17" t="s">
        <v>142</v>
      </c>
      <c r="BM259" s="208" t="s">
        <v>394</v>
      </c>
    </row>
    <row r="260" spans="1:47" s="2" customFormat="1" ht="12">
      <c r="A260" s="38"/>
      <c r="B260" s="39"/>
      <c r="C260" s="40"/>
      <c r="D260" s="210" t="s">
        <v>144</v>
      </c>
      <c r="E260" s="40"/>
      <c r="F260" s="211" t="s">
        <v>395</v>
      </c>
      <c r="G260" s="40"/>
      <c r="H260" s="40"/>
      <c r="I260" s="212"/>
      <c r="J260" s="40"/>
      <c r="K260" s="40"/>
      <c r="L260" s="44"/>
      <c r="M260" s="213"/>
      <c r="N260" s="214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144</v>
      </c>
      <c r="AU260" s="17" t="s">
        <v>81</v>
      </c>
    </row>
    <row r="261" spans="1:47" s="2" customFormat="1" ht="12">
      <c r="A261" s="38"/>
      <c r="B261" s="39"/>
      <c r="C261" s="40"/>
      <c r="D261" s="215" t="s">
        <v>146</v>
      </c>
      <c r="E261" s="40"/>
      <c r="F261" s="216" t="s">
        <v>396</v>
      </c>
      <c r="G261" s="40"/>
      <c r="H261" s="40"/>
      <c r="I261" s="212"/>
      <c r="J261" s="40"/>
      <c r="K261" s="40"/>
      <c r="L261" s="44"/>
      <c r="M261" s="213"/>
      <c r="N261" s="214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146</v>
      </c>
      <c r="AU261" s="17" t="s">
        <v>81</v>
      </c>
    </row>
    <row r="262" spans="1:65" s="2" customFormat="1" ht="16.5" customHeight="1">
      <c r="A262" s="38"/>
      <c r="B262" s="39"/>
      <c r="C262" s="238" t="s">
        <v>397</v>
      </c>
      <c r="D262" s="238" t="s">
        <v>398</v>
      </c>
      <c r="E262" s="239" t="s">
        <v>399</v>
      </c>
      <c r="F262" s="240" t="s">
        <v>400</v>
      </c>
      <c r="G262" s="241" t="s">
        <v>328</v>
      </c>
      <c r="H262" s="242">
        <v>22.75</v>
      </c>
      <c r="I262" s="243"/>
      <c r="J262" s="244">
        <f>ROUND(I262*H262,2)</f>
        <v>0</v>
      </c>
      <c r="K262" s="240" t="s">
        <v>141</v>
      </c>
      <c r="L262" s="245"/>
      <c r="M262" s="246" t="s">
        <v>19</v>
      </c>
      <c r="N262" s="247" t="s">
        <v>45</v>
      </c>
      <c r="O262" s="84"/>
      <c r="P262" s="206">
        <f>O262*H262</f>
        <v>0</v>
      </c>
      <c r="Q262" s="206">
        <v>0.31</v>
      </c>
      <c r="R262" s="206">
        <f>Q262*H262</f>
        <v>7.0525</v>
      </c>
      <c r="S262" s="206">
        <v>0</v>
      </c>
      <c r="T262" s="20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08" t="s">
        <v>194</v>
      </c>
      <c r="AT262" s="208" t="s">
        <v>398</v>
      </c>
      <c r="AU262" s="208" t="s">
        <v>81</v>
      </c>
      <c r="AY262" s="17" t="s">
        <v>135</v>
      </c>
      <c r="BE262" s="209">
        <f>IF(N262="základní",J262,0)</f>
        <v>0</v>
      </c>
      <c r="BF262" s="209">
        <f>IF(N262="snížená",J262,0)</f>
        <v>0</v>
      </c>
      <c r="BG262" s="209">
        <f>IF(N262="zákl. přenesená",J262,0)</f>
        <v>0</v>
      </c>
      <c r="BH262" s="209">
        <f>IF(N262="sníž. přenesená",J262,0)</f>
        <v>0</v>
      </c>
      <c r="BI262" s="209">
        <f>IF(N262="nulová",J262,0)</f>
        <v>0</v>
      </c>
      <c r="BJ262" s="17" t="s">
        <v>79</v>
      </c>
      <c r="BK262" s="209">
        <f>ROUND(I262*H262,2)</f>
        <v>0</v>
      </c>
      <c r="BL262" s="17" t="s">
        <v>142</v>
      </c>
      <c r="BM262" s="208" t="s">
        <v>401</v>
      </c>
    </row>
    <row r="263" spans="1:47" s="2" customFormat="1" ht="12">
      <c r="A263" s="38"/>
      <c r="B263" s="39"/>
      <c r="C263" s="40"/>
      <c r="D263" s="210" t="s">
        <v>144</v>
      </c>
      <c r="E263" s="40"/>
      <c r="F263" s="211" t="s">
        <v>400</v>
      </c>
      <c r="G263" s="40"/>
      <c r="H263" s="40"/>
      <c r="I263" s="212"/>
      <c r="J263" s="40"/>
      <c r="K263" s="40"/>
      <c r="L263" s="44"/>
      <c r="M263" s="213"/>
      <c r="N263" s="214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144</v>
      </c>
      <c r="AU263" s="17" t="s">
        <v>81</v>
      </c>
    </row>
    <row r="264" spans="1:51" s="13" customFormat="1" ht="12">
      <c r="A264" s="13"/>
      <c r="B264" s="217"/>
      <c r="C264" s="218"/>
      <c r="D264" s="210" t="s">
        <v>148</v>
      </c>
      <c r="E264" s="219" t="s">
        <v>19</v>
      </c>
      <c r="F264" s="220" t="s">
        <v>402</v>
      </c>
      <c r="G264" s="218"/>
      <c r="H264" s="221">
        <v>22.75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7" t="s">
        <v>148</v>
      </c>
      <c r="AU264" s="227" t="s">
        <v>81</v>
      </c>
      <c r="AV264" s="13" t="s">
        <v>81</v>
      </c>
      <c r="AW264" s="13" t="s">
        <v>34</v>
      </c>
      <c r="AX264" s="13" t="s">
        <v>74</v>
      </c>
      <c r="AY264" s="227" t="s">
        <v>135</v>
      </c>
    </row>
    <row r="265" spans="1:65" s="2" customFormat="1" ht="16.5" customHeight="1">
      <c r="A265" s="38"/>
      <c r="B265" s="39"/>
      <c r="C265" s="197" t="s">
        <v>403</v>
      </c>
      <c r="D265" s="197" t="s">
        <v>137</v>
      </c>
      <c r="E265" s="198" t="s">
        <v>404</v>
      </c>
      <c r="F265" s="199" t="s">
        <v>405</v>
      </c>
      <c r="G265" s="200" t="s">
        <v>140</v>
      </c>
      <c r="H265" s="201">
        <v>1.177</v>
      </c>
      <c r="I265" s="202"/>
      <c r="J265" s="203">
        <f>ROUND(I265*H265,2)</f>
        <v>0</v>
      </c>
      <c r="K265" s="199" t="s">
        <v>141</v>
      </c>
      <c r="L265" s="44"/>
      <c r="M265" s="204" t="s">
        <v>19</v>
      </c>
      <c r="N265" s="205" t="s">
        <v>45</v>
      </c>
      <c r="O265" s="84"/>
      <c r="P265" s="206">
        <f>O265*H265</f>
        <v>0</v>
      </c>
      <c r="Q265" s="206">
        <v>2.501975</v>
      </c>
      <c r="R265" s="206">
        <f>Q265*H265</f>
        <v>2.9448245749999997</v>
      </c>
      <c r="S265" s="206">
        <v>0</v>
      </c>
      <c r="T265" s="20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08" t="s">
        <v>142</v>
      </c>
      <c r="AT265" s="208" t="s">
        <v>137</v>
      </c>
      <c r="AU265" s="208" t="s">
        <v>81</v>
      </c>
      <c r="AY265" s="17" t="s">
        <v>135</v>
      </c>
      <c r="BE265" s="209">
        <f>IF(N265="základní",J265,0)</f>
        <v>0</v>
      </c>
      <c r="BF265" s="209">
        <f>IF(N265="snížená",J265,0)</f>
        <v>0</v>
      </c>
      <c r="BG265" s="209">
        <f>IF(N265="zákl. přenesená",J265,0)</f>
        <v>0</v>
      </c>
      <c r="BH265" s="209">
        <f>IF(N265="sníž. přenesená",J265,0)</f>
        <v>0</v>
      </c>
      <c r="BI265" s="209">
        <f>IF(N265="nulová",J265,0)</f>
        <v>0</v>
      </c>
      <c r="BJ265" s="17" t="s">
        <v>79</v>
      </c>
      <c r="BK265" s="209">
        <f>ROUND(I265*H265,2)</f>
        <v>0</v>
      </c>
      <c r="BL265" s="17" t="s">
        <v>142</v>
      </c>
      <c r="BM265" s="208" t="s">
        <v>406</v>
      </c>
    </row>
    <row r="266" spans="1:47" s="2" customFormat="1" ht="12">
      <c r="A266" s="38"/>
      <c r="B266" s="39"/>
      <c r="C266" s="40"/>
      <c r="D266" s="210" t="s">
        <v>144</v>
      </c>
      <c r="E266" s="40"/>
      <c r="F266" s="211" t="s">
        <v>407</v>
      </c>
      <c r="G266" s="40"/>
      <c r="H266" s="40"/>
      <c r="I266" s="212"/>
      <c r="J266" s="40"/>
      <c r="K266" s="40"/>
      <c r="L266" s="44"/>
      <c r="M266" s="213"/>
      <c r="N266" s="214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144</v>
      </c>
      <c r="AU266" s="17" t="s">
        <v>81</v>
      </c>
    </row>
    <row r="267" spans="1:47" s="2" customFormat="1" ht="12">
      <c r="A267" s="38"/>
      <c r="B267" s="39"/>
      <c r="C267" s="40"/>
      <c r="D267" s="215" t="s">
        <v>146</v>
      </c>
      <c r="E267" s="40"/>
      <c r="F267" s="216" t="s">
        <v>408</v>
      </c>
      <c r="G267" s="40"/>
      <c r="H267" s="40"/>
      <c r="I267" s="212"/>
      <c r="J267" s="40"/>
      <c r="K267" s="40"/>
      <c r="L267" s="44"/>
      <c r="M267" s="213"/>
      <c r="N267" s="214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146</v>
      </c>
      <c r="AU267" s="17" t="s">
        <v>81</v>
      </c>
    </row>
    <row r="268" spans="1:51" s="13" customFormat="1" ht="12">
      <c r="A268" s="13"/>
      <c r="B268" s="217"/>
      <c r="C268" s="218"/>
      <c r="D268" s="210" t="s">
        <v>148</v>
      </c>
      <c r="E268" s="219" t="s">
        <v>19</v>
      </c>
      <c r="F268" s="220" t="s">
        <v>409</v>
      </c>
      <c r="G268" s="218"/>
      <c r="H268" s="221">
        <v>1.177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27" t="s">
        <v>148</v>
      </c>
      <c r="AU268" s="227" t="s">
        <v>81</v>
      </c>
      <c r="AV268" s="13" t="s">
        <v>81</v>
      </c>
      <c r="AW268" s="13" t="s">
        <v>34</v>
      </c>
      <c r="AX268" s="13" t="s">
        <v>74</v>
      </c>
      <c r="AY268" s="227" t="s">
        <v>135</v>
      </c>
    </row>
    <row r="269" spans="1:65" s="2" customFormat="1" ht="16.5" customHeight="1">
      <c r="A269" s="38"/>
      <c r="B269" s="39"/>
      <c r="C269" s="197" t="s">
        <v>410</v>
      </c>
      <c r="D269" s="197" t="s">
        <v>137</v>
      </c>
      <c r="E269" s="198" t="s">
        <v>411</v>
      </c>
      <c r="F269" s="199" t="s">
        <v>412</v>
      </c>
      <c r="G269" s="200" t="s">
        <v>161</v>
      </c>
      <c r="H269" s="201">
        <v>5.125</v>
      </c>
      <c r="I269" s="202"/>
      <c r="J269" s="203">
        <f>ROUND(I269*H269,2)</f>
        <v>0</v>
      </c>
      <c r="K269" s="199" t="s">
        <v>141</v>
      </c>
      <c r="L269" s="44"/>
      <c r="M269" s="204" t="s">
        <v>19</v>
      </c>
      <c r="N269" s="205" t="s">
        <v>45</v>
      </c>
      <c r="O269" s="84"/>
      <c r="P269" s="206">
        <f>O269*H269</f>
        <v>0</v>
      </c>
      <c r="Q269" s="206">
        <v>0.00576464</v>
      </c>
      <c r="R269" s="206">
        <f>Q269*H269</f>
        <v>0.02954378</v>
      </c>
      <c r="S269" s="206">
        <v>0</v>
      </c>
      <c r="T269" s="20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08" t="s">
        <v>142</v>
      </c>
      <c r="AT269" s="208" t="s">
        <v>137</v>
      </c>
      <c r="AU269" s="208" t="s">
        <v>81</v>
      </c>
      <c r="AY269" s="17" t="s">
        <v>135</v>
      </c>
      <c r="BE269" s="209">
        <f>IF(N269="základní",J269,0)</f>
        <v>0</v>
      </c>
      <c r="BF269" s="209">
        <f>IF(N269="snížená",J269,0)</f>
        <v>0</v>
      </c>
      <c r="BG269" s="209">
        <f>IF(N269="zákl. přenesená",J269,0)</f>
        <v>0</v>
      </c>
      <c r="BH269" s="209">
        <f>IF(N269="sníž. přenesená",J269,0)</f>
        <v>0</v>
      </c>
      <c r="BI269" s="209">
        <f>IF(N269="nulová",J269,0)</f>
        <v>0</v>
      </c>
      <c r="BJ269" s="17" t="s">
        <v>79</v>
      </c>
      <c r="BK269" s="209">
        <f>ROUND(I269*H269,2)</f>
        <v>0</v>
      </c>
      <c r="BL269" s="17" t="s">
        <v>142</v>
      </c>
      <c r="BM269" s="208" t="s">
        <v>413</v>
      </c>
    </row>
    <row r="270" spans="1:47" s="2" customFormat="1" ht="12">
      <c r="A270" s="38"/>
      <c r="B270" s="39"/>
      <c r="C270" s="40"/>
      <c r="D270" s="210" t="s">
        <v>144</v>
      </c>
      <c r="E270" s="40"/>
      <c r="F270" s="211" t="s">
        <v>414</v>
      </c>
      <c r="G270" s="40"/>
      <c r="H270" s="40"/>
      <c r="I270" s="212"/>
      <c r="J270" s="40"/>
      <c r="K270" s="40"/>
      <c r="L270" s="44"/>
      <c r="M270" s="213"/>
      <c r="N270" s="214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144</v>
      </c>
      <c r="AU270" s="17" t="s">
        <v>81</v>
      </c>
    </row>
    <row r="271" spans="1:47" s="2" customFormat="1" ht="12">
      <c r="A271" s="38"/>
      <c r="B271" s="39"/>
      <c r="C271" s="40"/>
      <c r="D271" s="215" t="s">
        <v>146</v>
      </c>
      <c r="E271" s="40"/>
      <c r="F271" s="216" t="s">
        <v>415</v>
      </c>
      <c r="G271" s="40"/>
      <c r="H271" s="40"/>
      <c r="I271" s="212"/>
      <c r="J271" s="40"/>
      <c r="K271" s="40"/>
      <c r="L271" s="44"/>
      <c r="M271" s="213"/>
      <c r="N271" s="214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146</v>
      </c>
      <c r="AU271" s="17" t="s">
        <v>81</v>
      </c>
    </row>
    <row r="272" spans="1:51" s="13" customFormat="1" ht="12">
      <c r="A272" s="13"/>
      <c r="B272" s="217"/>
      <c r="C272" s="218"/>
      <c r="D272" s="210" t="s">
        <v>148</v>
      </c>
      <c r="E272" s="219" t="s">
        <v>19</v>
      </c>
      <c r="F272" s="220" t="s">
        <v>416</v>
      </c>
      <c r="G272" s="218"/>
      <c r="H272" s="221">
        <v>5.125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27" t="s">
        <v>148</v>
      </c>
      <c r="AU272" s="227" t="s">
        <v>81</v>
      </c>
      <c r="AV272" s="13" t="s">
        <v>81</v>
      </c>
      <c r="AW272" s="13" t="s">
        <v>34</v>
      </c>
      <c r="AX272" s="13" t="s">
        <v>74</v>
      </c>
      <c r="AY272" s="227" t="s">
        <v>135</v>
      </c>
    </row>
    <row r="273" spans="1:65" s="2" customFormat="1" ht="16.5" customHeight="1">
      <c r="A273" s="38"/>
      <c r="B273" s="39"/>
      <c r="C273" s="197" t="s">
        <v>417</v>
      </c>
      <c r="D273" s="197" t="s">
        <v>137</v>
      </c>
      <c r="E273" s="198" t="s">
        <v>418</v>
      </c>
      <c r="F273" s="199" t="s">
        <v>419</v>
      </c>
      <c r="G273" s="200" t="s">
        <v>161</v>
      </c>
      <c r="H273" s="201">
        <v>5.125</v>
      </c>
      <c r="I273" s="202"/>
      <c r="J273" s="203">
        <f>ROUND(I273*H273,2)</f>
        <v>0</v>
      </c>
      <c r="K273" s="199" t="s">
        <v>141</v>
      </c>
      <c r="L273" s="44"/>
      <c r="M273" s="204" t="s">
        <v>19</v>
      </c>
      <c r="N273" s="205" t="s">
        <v>45</v>
      </c>
      <c r="O273" s="84"/>
      <c r="P273" s="206">
        <f>O273*H273</f>
        <v>0</v>
      </c>
      <c r="Q273" s="206">
        <v>0</v>
      </c>
      <c r="R273" s="206">
        <f>Q273*H273</f>
        <v>0</v>
      </c>
      <c r="S273" s="206">
        <v>0</v>
      </c>
      <c r="T273" s="20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08" t="s">
        <v>142</v>
      </c>
      <c r="AT273" s="208" t="s">
        <v>137</v>
      </c>
      <c r="AU273" s="208" t="s">
        <v>81</v>
      </c>
      <c r="AY273" s="17" t="s">
        <v>135</v>
      </c>
      <c r="BE273" s="209">
        <f>IF(N273="základní",J273,0)</f>
        <v>0</v>
      </c>
      <c r="BF273" s="209">
        <f>IF(N273="snížená",J273,0)</f>
        <v>0</v>
      </c>
      <c r="BG273" s="209">
        <f>IF(N273="zákl. přenesená",J273,0)</f>
        <v>0</v>
      </c>
      <c r="BH273" s="209">
        <f>IF(N273="sníž. přenesená",J273,0)</f>
        <v>0</v>
      </c>
      <c r="BI273" s="209">
        <f>IF(N273="nulová",J273,0)</f>
        <v>0</v>
      </c>
      <c r="BJ273" s="17" t="s">
        <v>79</v>
      </c>
      <c r="BK273" s="209">
        <f>ROUND(I273*H273,2)</f>
        <v>0</v>
      </c>
      <c r="BL273" s="17" t="s">
        <v>142</v>
      </c>
      <c r="BM273" s="208" t="s">
        <v>420</v>
      </c>
    </row>
    <row r="274" spans="1:47" s="2" customFormat="1" ht="12">
      <c r="A274" s="38"/>
      <c r="B274" s="39"/>
      <c r="C274" s="40"/>
      <c r="D274" s="210" t="s">
        <v>144</v>
      </c>
      <c r="E274" s="40"/>
      <c r="F274" s="211" t="s">
        <v>421</v>
      </c>
      <c r="G274" s="40"/>
      <c r="H274" s="40"/>
      <c r="I274" s="212"/>
      <c r="J274" s="40"/>
      <c r="K274" s="40"/>
      <c r="L274" s="44"/>
      <c r="M274" s="213"/>
      <c r="N274" s="214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144</v>
      </c>
      <c r="AU274" s="17" t="s">
        <v>81</v>
      </c>
    </row>
    <row r="275" spans="1:47" s="2" customFormat="1" ht="12">
      <c r="A275" s="38"/>
      <c r="B275" s="39"/>
      <c r="C275" s="40"/>
      <c r="D275" s="215" t="s">
        <v>146</v>
      </c>
      <c r="E275" s="40"/>
      <c r="F275" s="216" t="s">
        <v>422</v>
      </c>
      <c r="G275" s="40"/>
      <c r="H275" s="40"/>
      <c r="I275" s="212"/>
      <c r="J275" s="40"/>
      <c r="K275" s="40"/>
      <c r="L275" s="44"/>
      <c r="M275" s="213"/>
      <c r="N275" s="214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146</v>
      </c>
      <c r="AU275" s="17" t="s">
        <v>81</v>
      </c>
    </row>
    <row r="276" spans="1:65" s="2" customFormat="1" ht="16.5" customHeight="1">
      <c r="A276" s="38"/>
      <c r="B276" s="39"/>
      <c r="C276" s="197" t="s">
        <v>423</v>
      </c>
      <c r="D276" s="197" t="s">
        <v>137</v>
      </c>
      <c r="E276" s="198" t="s">
        <v>424</v>
      </c>
      <c r="F276" s="199" t="s">
        <v>425</v>
      </c>
      <c r="G276" s="200" t="s">
        <v>243</v>
      </c>
      <c r="H276" s="201">
        <v>0.059</v>
      </c>
      <c r="I276" s="202"/>
      <c r="J276" s="203">
        <f>ROUND(I276*H276,2)</f>
        <v>0</v>
      </c>
      <c r="K276" s="199" t="s">
        <v>141</v>
      </c>
      <c r="L276" s="44"/>
      <c r="M276" s="204" t="s">
        <v>19</v>
      </c>
      <c r="N276" s="205" t="s">
        <v>45</v>
      </c>
      <c r="O276" s="84"/>
      <c r="P276" s="206">
        <f>O276*H276</f>
        <v>0</v>
      </c>
      <c r="Q276" s="206">
        <v>1.05290568</v>
      </c>
      <c r="R276" s="206">
        <f>Q276*H276</f>
        <v>0.06212143512</v>
      </c>
      <c r="S276" s="206">
        <v>0</v>
      </c>
      <c r="T276" s="20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08" t="s">
        <v>142</v>
      </c>
      <c r="AT276" s="208" t="s">
        <v>137</v>
      </c>
      <c r="AU276" s="208" t="s">
        <v>81</v>
      </c>
      <c r="AY276" s="17" t="s">
        <v>135</v>
      </c>
      <c r="BE276" s="209">
        <f>IF(N276="základní",J276,0)</f>
        <v>0</v>
      </c>
      <c r="BF276" s="209">
        <f>IF(N276="snížená",J276,0)</f>
        <v>0</v>
      </c>
      <c r="BG276" s="209">
        <f>IF(N276="zákl. přenesená",J276,0)</f>
        <v>0</v>
      </c>
      <c r="BH276" s="209">
        <f>IF(N276="sníž. přenesená",J276,0)</f>
        <v>0</v>
      </c>
      <c r="BI276" s="209">
        <f>IF(N276="nulová",J276,0)</f>
        <v>0</v>
      </c>
      <c r="BJ276" s="17" t="s">
        <v>79</v>
      </c>
      <c r="BK276" s="209">
        <f>ROUND(I276*H276,2)</f>
        <v>0</v>
      </c>
      <c r="BL276" s="17" t="s">
        <v>142</v>
      </c>
      <c r="BM276" s="208" t="s">
        <v>426</v>
      </c>
    </row>
    <row r="277" spans="1:47" s="2" customFormat="1" ht="12">
      <c r="A277" s="38"/>
      <c r="B277" s="39"/>
      <c r="C277" s="40"/>
      <c r="D277" s="210" t="s">
        <v>144</v>
      </c>
      <c r="E277" s="40"/>
      <c r="F277" s="211" t="s">
        <v>427</v>
      </c>
      <c r="G277" s="40"/>
      <c r="H277" s="40"/>
      <c r="I277" s="212"/>
      <c r="J277" s="40"/>
      <c r="K277" s="40"/>
      <c r="L277" s="44"/>
      <c r="M277" s="213"/>
      <c r="N277" s="214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144</v>
      </c>
      <c r="AU277" s="17" t="s">
        <v>81</v>
      </c>
    </row>
    <row r="278" spans="1:47" s="2" customFormat="1" ht="12">
      <c r="A278" s="38"/>
      <c r="B278" s="39"/>
      <c r="C278" s="40"/>
      <c r="D278" s="215" t="s">
        <v>146</v>
      </c>
      <c r="E278" s="40"/>
      <c r="F278" s="216" t="s">
        <v>428</v>
      </c>
      <c r="G278" s="40"/>
      <c r="H278" s="40"/>
      <c r="I278" s="212"/>
      <c r="J278" s="40"/>
      <c r="K278" s="40"/>
      <c r="L278" s="44"/>
      <c r="M278" s="213"/>
      <c r="N278" s="214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146</v>
      </c>
      <c r="AU278" s="17" t="s">
        <v>81</v>
      </c>
    </row>
    <row r="279" spans="1:51" s="13" customFormat="1" ht="12">
      <c r="A279" s="13"/>
      <c r="B279" s="217"/>
      <c r="C279" s="218"/>
      <c r="D279" s="210" t="s">
        <v>148</v>
      </c>
      <c r="E279" s="219" t="s">
        <v>19</v>
      </c>
      <c r="F279" s="220" t="s">
        <v>429</v>
      </c>
      <c r="G279" s="218"/>
      <c r="H279" s="221">
        <v>0.059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7" t="s">
        <v>148</v>
      </c>
      <c r="AU279" s="227" t="s">
        <v>81</v>
      </c>
      <c r="AV279" s="13" t="s">
        <v>81</v>
      </c>
      <c r="AW279" s="13" t="s">
        <v>34</v>
      </c>
      <c r="AX279" s="13" t="s">
        <v>74</v>
      </c>
      <c r="AY279" s="227" t="s">
        <v>135</v>
      </c>
    </row>
    <row r="280" spans="1:63" s="12" customFormat="1" ht="22.8" customHeight="1">
      <c r="A280" s="12"/>
      <c r="B280" s="181"/>
      <c r="C280" s="182"/>
      <c r="D280" s="183" t="s">
        <v>73</v>
      </c>
      <c r="E280" s="195" t="s">
        <v>171</v>
      </c>
      <c r="F280" s="195" t="s">
        <v>430</v>
      </c>
      <c r="G280" s="182"/>
      <c r="H280" s="182"/>
      <c r="I280" s="185"/>
      <c r="J280" s="196">
        <f>BK280</f>
        <v>0</v>
      </c>
      <c r="K280" s="182"/>
      <c r="L280" s="187"/>
      <c r="M280" s="188"/>
      <c r="N280" s="189"/>
      <c r="O280" s="189"/>
      <c r="P280" s="190">
        <f>SUM(P281:P311)</f>
        <v>0</v>
      </c>
      <c r="Q280" s="189"/>
      <c r="R280" s="190">
        <f>SUM(R281:R311)</f>
        <v>10.99760562</v>
      </c>
      <c r="S280" s="189"/>
      <c r="T280" s="191">
        <f>SUM(T281:T311)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92" t="s">
        <v>79</v>
      </c>
      <c r="AT280" s="193" t="s">
        <v>73</v>
      </c>
      <c r="AU280" s="193" t="s">
        <v>79</v>
      </c>
      <c r="AY280" s="192" t="s">
        <v>135</v>
      </c>
      <c r="BK280" s="194">
        <f>SUM(BK281:BK311)</f>
        <v>0</v>
      </c>
    </row>
    <row r="281" spans="1:65" s="2" customFormat="1" ht="16.5" customHeight="1">
      <c r="A281" s="38"/>
      <c r="B281" s="39"/>
      <c r="C281" s="197" t="s">
        <v>431</v>
      </c>
      <c r="D281" s="197" t="s">
        <v>137</v>
      </c>
      <c r="E281" s="198" t="s">
        <v>432</v>
      </c>
      <c r="F281" s="199" t="s">
        <v>433</v>
      </c>
      <c r="G281" s="200" t="s">
        <v>161</v>
      </c>
      <c r="H281" s="201">
        <v>16.875</v>
      </c>
      <c r="I281" s="202"/>
      <c r="J281" s="203">
        <f>ROUND(I281*H281,2)</f>
        <v>0</v>
      </c>
      <c r="K281" s="199" t="s">
        <v>141</v>
      </c>
      <c r="L281" s="44"/>
      <c r="M281" s="204" t="s">
        <v>19</v>
      </c>
      <c r="N281" s="205" t="s">
        <v>45</v>
      </c>
      <c r="O281" s="84"/>
      <c r="P281" s="206">
        <f>O281*H281</f>
        <v>0</v>
      </c>
      <c r="Q281" s="206">
        <v>0</v>
      </c>
      <c r="R281" s="206">
        <f>Q281*H281</f>
        <v>0</v>
      </c>
      <c r="S281" s="206">
        <v>0</v>
      </c>
      <c r="T281" s="20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08" t="s">
        <v>142</v>
      </c>
      <c r="AT281" s="208" t="s">
        <v>137</v>
      </c>
      <c r="AU281" s="208" t="s">
        <v>81</v>
      </c>
      <c r="AY281" s="17" t="s">
        <v>135</v>
      </c>
      <c r="BE281" s="209">
        <f>IF(N281="základní",J281,0)</f>
        <v>0</v>
      </c>
      <c r="BF281" s="209">
        <f>IF(N281="snížená",J281,0)</f>
        <v>0</v>
      </c>
      <c r="BG281" s="209">
        <f>IF(N281="zákl. přenesená",J281,0)</f>
        <v>0</v>
      </c>
      <c r="BH281" s="209">
        <f>IF(N281="sníž. přenesená",J281,0)</f>
        <v>0</v>
      </c>
      <c r="BI281" s="209">
        <f>IF(N281="nulová",J281,0)</f>
        <v>0</v>
      </c>
      <c r="BJ281" s="17" t="s">
        <v>79</v>
      </c>
      <c r="BK281" s="209">
        <f>ROUND(I281*H281,2)</f>
        <v>0</v>
      </c>
      <c r="BL281" s="17" t="s">
        <v>142</v>
      </c>
      <c r="BM281" s="208" t="s">
        <v>434</v>
      </c>
    </row>
    <row r="282" spans="1:47" s="2" customFormat="1" ht="12">
      <c r="A282" s="38"/>
      <c r="B282" s="39"/>
      <c r="C282" s="40"/>
      <c r="D282" s="210" t="s">
        <v>144</v>
      </c>
      <c r="E282" s="40"/>
      <c r="F282" s="211" t="s">
        <v>435</v>
      </c>
      <c r="G282" s="40"/>
      <c r="H282" s="40"/>
      <c r="I282" s="212"/>
      <c r="J282" s="40"/>
      <c r="K282" s="40"/>
      <c r="L282" s="44"/>
      <c r="M282" s="213"/>
      <c r="N282" s="214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144</v>
      </c>
      <c r="AU282" s="17" t="s">
        <v>81</v>
      </c>
    </row>
    <row r="283" spans="1:47" s="2" customFormat="1" ht="12">
      <c r="A283" s="38"/>
      <c r="B283" s="39"/>
      <c r="C283" s="40"/>
      <c r="D283" s="215" t="s">
        <v>146</v>
      </c>
      <c r="E283" s="40"/>
      <c r="F283" s="216" t="s">
        <v>436</v>
      </c>
      <c r="G283" s="40"/>
      <c r="H283" s="40"/>
      <c r="I283" s="212"/>
      <c r="J283" s="40"/>
      <c r="K283" s="40"/>
      <c r="L283" s="44"/>
      <c r="M283" s="213"/>
      <c r="N283" s="214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146</v>
      </c>
      <c r="AU283" s="17" t="s">
        <v>81</v>
      </c>
    </row>
    <row r="284" spans="1:65" s="2" customFormat="1" ht="16.5" customHeight="1">
      <c r="A284" s="38"/>
      <c r="B284" s="39"/>
      <c r="C284" s="197" t="s">
        <v>437</v>
      </c>
      <c r="D284" s="197" t="s">
        <v>137</v>
      </c>
      <c r="E284" s="198" t="s">
        <v>438</v>
      </c>
      <c r="F284" s="199" t="s">
        <v>439</v>
      </c>
      <c r="G284" s="200" t="s">
        <v>161</v>
      </c>
      <c r="H284" s="201">
        <v>16.875</v>
      </c>
      <c r="I284" s="202"/>
      <c r="J284" s="203">
        <f>ROUND(I284*H284,2)</f>
        <v>0</v>
      </c>
      <c r="K284" s="199" t="s">
        <v>141</v>
      </c>
      <c r="L284" s="44"/>
      <c r="M284" s="204" t="s">
        <v>19</v>
      </c>
      <c r="N284" s="205" t="s">
        <v>45</v>
      </c>
      <c r="O284" s="84"/>
      <c r="P284" s="206">
        <f>O284*H284</f>
        <v>0</v>
      </c>
      <c r="Q284" s="206">
        <v>0</v>
      </c>
      <c r="R284" s="206">
        <f>Q284*H284</f>
        <v>0</v>
      </c>
      <c r="S284" s="206">
        <v>0</v>
      </c>
      <c r="T284" s="20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08" t="s">
        <v>142</v>
      </c>
      <c r="AT284" s="208" t="s">
        <v>137</v>
      </c>
      <c r="AU284" s="208" t="s">
        <v>81</v>
      </c>
      <c r="AY284" s="17" t="s">
        <v>135</v>
      </c>
      <c r="BE284" s="209">
        <f>IF(N284="základní",J284,0)</f>
        <v>0</v>
      </c>
      <c r="BF284" s="209">
        <f>IF(N284="snížená",J284,0)</f>
        <v>0</v>
      </c>
      <c r="BG284" s="209">
        <f>IF(N284="zákl. přenesená",J284,0)</f>
        <v>0</v>
      </c>
      <c r="BH284" s="209">
        <f>IF(N284="sníž. přenesená",J284,0)</f>
        <v>0</v>
      </c>
      <c r="BI284" s="209">
        <f>IF(N284="nulová",J284,0)</f>
        <v>0</v>
      </c>
      <c r="BJ284" s="17" t="s">
        <v>79</v>
      </c>
      <c r="BK284" s="209">
        <f>ROUND(I284*H284,2)</f>
        <v>0</v>
      </c>
      <c r="BL284" s="17" t="s">
        <v>142</v>
      </c>
      <c r="BM284" s="208" t="s">
        <v>440</v>
      </c>
    </row>
    <row r="285" spans="1:47" s="2" customFormat="1" ht="12">
      <c r="A285" s="38"/>
      <c r="B285" s="39"/>
      <c r="C285" s="40"/>
      <c r="D285" s="210" t="s">
        <v>144</v>
      </c>
      <c r="E285" s="40"/>
      <c r="F285" s="211" t="s">
        <v>441</v>
      </c>
      <c r="G285" s="40"/>
      <c r="H285" s="40"/>
      <c r="I285" s="212"/>
      <c r="J285" s="40"/>
      <c r="K285" s="40"/>
      <c r="L285" s="44"/>
      <c r="M285" s="213"/>
      <c r="N285" s="214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144</v>
      </c>
      <c r="AU285" s="17" t="s">
        <v>81</v>
      </c>
    </row>
    <row r="286" spans="1:47" s="2" customFormat="1" ht="12">
      <c r="A286" s="38"/>
      <c r="B286" s="39"/>
      <c r="C286" s="40"/>
      <c r="D286" s="215" t="s">
        <v>146</v>
      </c>
      <c r="E286" s="40"/>
      <c r="F286" s="216" t="s">
        <v>442</v>
      </c>
      <c r="G286" s="40"/>
      <c r="H286" s="40"/>
      <c r="I286" s="212"/>
      <c r="J286" s="40"/>
      <c r="K286" s="40"/>
      <c r="L286" s="44"/>
      <c r="M286" s="213"/>
      <c r="N286" s="214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146</v>
      </c>
      <c r="AU286" s="17" t="s">
        <v>81</v>
      </c>
    </row>
    <row r="287" spans="1:51" s="13" customFormat="1" ht="12">
      <c r="A287" s="13"/>
      <c r="B287" s="217"/>
      <c r="C287" s="218"/>
      <c r="D287" s="210" t="s">
        <v>148</v>
      </c>
      <c r="E287" s="219" t="s">
        <v>19</v>
      </c>
      <c r="F287" s="220" t="s">
        <v>443</v>
      </c>
      <c r="G287" s="218"/>
      <c r="H287" s="221">
        <v>16.875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7" t="s">
        <v>148</v>
      </c>
      <c r="AU287" s="227" t="s">
        <v>81</v>
      </c>
      <c r="AV287" s="13" t="s">
        <v>81</v>
      </c>
      <c r="AW287" s="13" t="s">
        <v>34</v>
      </c>
      <c r="AX287" s="13" t="s">
        <v>74</v>
      </c>
      <c r="AY287" s="227" t="s">
        <v>135</v>
      </c>
    </row>
    <row r="288" spans="1:65" s="2" customFormat="1" ht="16.5" customHeight="1">
      <c r="A288" s="38"/>
      <c r="B288" s="39"/>
      <c r="C288" s="197" t="s">
        <v>444</v>
      </c>
      <c r="D288" s="197" t="s">
        <v>137</v>
      </c>
      <c r="E288" s="198" t="s">
        <v>445</v>
      </c>
      <c r="F288" s="199" t="s">
        <v>446</v>
      </c>
      <c r="G288" s="200" t="s">
        <v>161</v>
      </c>
      <c r="H288" s="201">
        <v>16.875</v>
      </c>
      <c r="I288" s="202"/>
      <c r="J288" s="203">
        <f>ROUND(I288*H288,2)</f>
        <v>0</v>
      </c>
      <c r="K288" s="199" t="s">
        <v>141</v>
      </c>
      <c r="L288" s="44"/>
      <c r="M288" s="204" t="s">
        <v>19</v>
      </c>
      <c r="N288" s="205" t="s">
        <v>45</v>
      </c>
      <c r="O288" s="84"/>
      <c r="P288" s="206">
        <f>O288*H288</f>
        <v>0</v>
      </c>
      <c r="Q288" s="206">
        <v>0.08922</v>
      </c>
      <c r="R288" s="206">
        <f>Q288*H288</f>
        <v>1.5055874999999999</v>
      </c>
      <c r="S288" s="206">
        <v>0</v>
      </c>
      <c r="T288" s="20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08" t="s">
        <v>142</v>
      </c>
      <c r="AT288" s="208" t="s">
        <v>137</v>
      </c>
      <c r="AU288" s="208" t="s">
        <v>81</v>
      </c>
      <c r="AY288" s="17" t="s">
        <v>135</v>
      </c>
      <c r="BE288" s="209">
        <f>IF(N288="základní",J288,0)</f>
        <v>0</v>
      </c>
      <c r="BF288" s="209">
        <f>IF(N288="snížená",J288,0)</f>
        <v>0</v>
      </c>
      <c r="BG288" s="209">
        <f>IF(N288="zákl. přenesená",J288,0)</f>
        <v>0</v>
      </c>
      <c r="BH288" s="209">
        <f>IF(N288="sníž. přenesená",J288,0)</f>
        <v>0</v>
      </c>
      <c r="BI288" s="209">
        <f>IF(N288="nulová",J288,0)</f>
        <v>0</v>
      </c>
      <c r="BJ288" s="17" t="s">
        <v>79</v>
      </c>
      <c r="BK288" s="209">
        <f>ROUND(I288*H288,2)</f>
        <v>0</v>
      </c>
      <c r="BL288" s="17" t="s">
        <v>142</v>
      </c>
      <c r="BM288" s="208" t="s">
        <v>447</v>
      </c>
    </row>
    <row r="289" spans="1:47" s="2" customFormat="1" ht="12">
      <c r="A289" s="38"/>
      <c r="B289" s="39"/>
      <c r="C289" s="40"/>
      <c r="D289" s="210" t="s">
        <v>144</v>
      </c>
      <c r="E289" s="40"/>
      <c r="F289" s="211" t="s">
        <v>448</v>
      </c>
      <c r="G289" s="40"/>
      <c r="H289" s="40"/>
      <c r="I289" s="212"/>
      <c r="J289" s="40"/>
      <c r="K289" s="40"/>
      <c r="L289" s="44"/>
      <c r="M289" s="213"/>
      <c r="N289" s="214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144</v>
      </c>
      <c r="AU289" s="17" t="s">
        <v>81</v>
      </c>
    </row>
    <row r="290" spans="1:47" s="2" customFormat="1" ht="12">
      <c r="A290" s="38"/>
      <c r="B290" s="39"/>
      <c r="C290" s="40"/>
      <c r="D290" s="215" t="s">
        <v>146</v>
      </c>
      <c r="E290" s="40"/>
      <c r="F290" s="216" t="s">
        <v>449</v>
      </c>
      <c r="G290" s="40"/>
      <c r="H290" s="40"/>
      <c r="I290" s="212"/>
      <c r="J290" s="40"/>
      <c r="K290" s="40"/>
      <c r="L290" s="44"/>
      <c r="M290" s="213"/>
      <c r="N290" s="214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146</v>
      </c>
      <c r="AU290" s="17" t="s">
        <v>81</v>
      </c>
    </row>
    <row r="291" spans="1:51" s="13" customFormat="1" ht="12">
      <c r="A291" s="13"/>
      <c r="B291" s="217"/>
      <c r="C291" s="218"/>
      <c r="D291" s="210" t="s">
        <v>148</v>
      </c>
      <c r="E291" s="219" t="s">
        <v>19</v>
      </c>
      <c r="F291" s="220" t="s">
        <v>443</v>
      </c>
      <c r="G291" s="218"/>
      <c r="H291" s="221">
        <v>16.875</v>
      </c>
      <c r="I291" s="222"/>
      <c r="J291" s="218"/>
      <c r="K291" s="218"/>
      <c r="L291" s="223"/>
      <c r="M291" s="224"/>
      <c r="N291" s="225"/>
      <c r="O291" s="225"/>
      <c r="P291" s="225"/>
      <c r="Q291" s="225"/>
      <c r="R291" s="225"/>
      <c r="S291" s="225"/>
      <c r="T291" s="22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27" t="s">
        <v>148</v>
      </c>
      <c r="AU291" s="227" t="s">
        <v>81</v>
      </c>
      <c r="AV291" s="13" t="s">
        <v>81</v>
      </c>
      <c r="AW291" s="13" t="s">
        <v>34</v>
      </c>
      <c r="AX291" s="13" t="s">
        <v>74</v>
      </c>
      <c r="AY291" s="227" t="s">
        <v>135</v>
      </c>
    </row>
    <row r="292" spans="1:65" s="2" customFormat="1" ht="16.5" customHeight="1">
      <c r="A292" s="38"/>
      <c r="B292" s="39"/>
      <c r="C292" s="238" t="s">
        <v>450</v>
      </c>
      <c r="D292" s="238" t="s">
        <v>398</v>
      </c>
      <c r="E292" s="239" t="s">
        <v>451</v>
      </c>
      <c r="F292" s="240" t="s">
        <v>452</v>
      </c>
      <c r="G292" s="241" t="s">
        <v>161</v>
      </c>
      <c r="H292" s="242">
        <v>17.213</v>
      </c>
      <c r="I292" s="243"/>
      <c r="J292" s="244">
        <f>ROUND(I292*H292,2)</f>
        <v>0</v>
      </c>
      <c r="K292" s="240" t="s">
        <v>141</v>
      </c>
      <c r="L292" s="245"/>
      <c r="M292" s="246" t="s">
        <v>19</v>
      </c>
      <c r="N292" s="247" t="s">
        <v>45</v>
      </c>
      <c r="O292" s="84"/>
      <c r="P292" s="206">
        <f>O292*H292</f>
        <v>0</v>
      </c>
      <c r="Q292" s="206">
        <v>0.113</v>
      </c>
      <c r="R292" s="206">
        <f>Q292*H292</f>
        <v>1.9450690000000002</v>
      </c>
      <c r="S292" s="206">
        <v>0</v>
      </c>
      <c r="T292" s="20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08" t="s">
        <v>194</v>
      </c>
      <c r="AT292" s="208" t="s">
        <v>398</v>
      </c>
      <c r="AU292" s="208" t="s">
        <v>81</v>
      </c>
      <c r="AY292" s="17" t="s">
        <v>135</v>
      </c>
      <c r="BE292" s="209">
        <f>IF(N292="základní",J292,0)</f>
        <v>0</v>
      </c>
      <c r="BF292" s="209">
        <f>IF(N292="snížená",J292,0)</f>
        <v>0</v>
      </c>
      <c r="BG292" s="209">
        <f>IF(N292="zákl. přenesená",J292,0)</f>
        <v>0</v>
      </c>
      <c r="BH292" s="209">
        <f>IF(N292="sníž. přenesená",J292,0)</f>
        <v>0</v>
      </c>
      <c r="BI292" s="209">
        <f>IF(N292="nulová",J292,0)</f>
        <v>0</v>
      </c>
      <c r="BJ292" s="17" t="s">
        <v>79</v>
      </c>
      <c r="BK292" s="209">
        <f>ROUND(I292*H292,2)</f>
        <v>0</v>
      </c>
      <c r="BL292" s="17" t="s">
        <v>142</v>
      </c>
      <c r="BM292" s="208" t="s">
        <v>453</v>
      </c>
    </row>
    <row r="293" spans="1:47" s="2" customFormat="1" ht="12">
      <c r="A293" s="38"/>
      <c r="B293" s="39"/>
      <c r="C293" s="40"/>
      <c r="D293" s="210" t="s">
        <v>144</v>
      </c>
      <c r="E293" s="40"/>
      <c r="F293" s="211" t="s">
        <v>452</v>
      </c>
      <c r="G293" s="40"/>
      <c r="H293" s="40"/>
      <c r="I293" s="212"/>
      <c r="J293" s="40"/>
      <c r="K293" s="40"/>
      <c r="L293" s="44"/>
      <c r="M293" s="213"/>
      <c r="N293" s="214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144</v>
      </c>
      <c r="AU293" s="17" t="s">
        <v>81</v>
      </c>
    </row>
    <row r="294" spans="1:51" s="13" customFormat="1" ht="12">
      <c r="A294" s="13"/>
      <c r="B294" s="217"/>
      <c r="C294" s="218"/>
      <c r="D294" s="210" t="s">
        <v>148</v>
      </c>
      <c r="E294" s="218"/>
      <c r="F294" s="220" t="s">
        <v>454</v>
      </c>
      <c r="G294" s="218"/>
      <c r="H294" s="221">
        <v>17.213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7" t="s">
        <v>148</v>
      </c>
      <c r="AU294" s="227" t="s">
        <v>81</v>
      </c>
      <c r="AV294" s="13" t="s">
        <v>81</v>
      </c>
      <c r="AW294" s="13" t="s">
        <v>4</v>
      </c>
      <c r="AX294" s="13" t="s">
        <v>79</v>
      </c>
      <c r="AY294" s="227" t="s">
        <v>135</v>
      </c>
    </row>
    <row r="295" spans="1:65" s="2" customFormat="1" ht="16.5" customHeight="1">
      <c r="A295" s="38"/>
      <c r="B295" s="39"/>
      <c r="C295" s="197" t="s">
        <v>455</v>
      </c>
      <c r="D295" s="197" t="s">
        <v>137</v>
      </c>
      <c r="E295" s="198" t="s">
        <v>456</v>
      </c>
      <c r="F295" s="199" t="s">
        <v>457</v>
      </c>
      <c r="G295" s="200" t="s">
        <v>161</v>
      </c>
      <c r="H295" s="201">
        <v>6.78</v>
      </c>
      <c r="I295" s="202"/>
      <c r="J295" s="203">
        <f>ROUND(I295*H295,2)</f>
        <v>0</v>
      </c>
      <c r="K295" s="199" t="s">
        <v>141</v>
      </c>
      <c r="L295" s="44"/>
      <c r="M295" s="204" t="s">
        <v>19</v>
      </c>
      <c r="N295" s="205" t="s">
        <v>45</v>
      </c>
      <c r="O295" s="84"/>
      <c r="P295" s="206">
        <f>O295*H295</f>
        <v>0</v>
      </c>
      <c r="Q295" s="206">
        <v>0.2756</v>
      </c>
      <c r="R295" s="206">
        <f>Q295*H295</f>
        <v>1.8685680000000002</v>
      </c>
      <c r="S295" s="206">
        <v>0</v>
      </c>
      <c r="T295" s="20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08" t="s">
        <v>142</v>
      </c>
      <c r="AT295" s="208" t="s">
        <v>137</v>
      </c>
      <c r="AU295" s="208" t="s">
        <v>81</v>
      </c>
      <c r="AY295" s="17" t="s">
        <v>135</v>
      </c>
      <c r="BE295" s="209">
        <f>IF(N295="základní",J295,0)</f>
        <v>0</v>
      </c>
      <c r="BF295" s="209">
        <f>IF(N295="snížená",J295,0)</f>
        <v>0</v>
      </c>
      <c r="BG295" s="209">
        <f>IF(N295="zákl. přenesená",J295,0)</f>
        <v>0</v>
      </c>
      <c r="BH295" s="209">
        <f>IF(N295="sníž. přenesená",J295,0)</f>
        <v>0</v>
      </c>
      <c r="BI295" s="209">
        <f>IF(N295="nulová",J295,0)</f>
        <v>0</v>
      </c>
      <c r="BJ295" s="17" t="s">
        <v>79</v>
      </c>
      <c r="BK295" s="209">
        <f>ROUND(I295*H295,2)</f>
        <v>0</v>
      </c>
      <c r="BL295" s="17" t="s">
        <v>142</v>
      </c>
      <c r="BM295" s="208" t="s">
        <v>458</v>
      </c>
    </row>
    <row r="296" spans="1:47" s="2" customFormat="1" ht="12">
      <c r="A296" s="38"/>
      <c r="B296" s="39"/>
      <c r="C296" s="40"/>
      <c r="D296" s="210" t="s">
        <v>144</v>
      </c>
      <c r="E296" s="40"/>
      <c r="F296" s="211" t="s">
        <v>459</v>
      </c>
      <c r="G296" s="40"/>
      <c r="H296" s="40"/>
      <c r="I296" s="212"/>
      <c r="J296" s="40"/>
      <c r="K296" s="40"/>
      <c r="L296" s="44"/>
      <c r="M296" s="213"/>
      <c r="N296" s="214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144</v>
      </c>
      <c r="AU296" s="17" t="s">
        <v>81</v>
      </c>
    </row>
    <row r="297" spans="1:47" s="2" customFormat="1" ht="12">
      <c r="A297" s="38"/>
      <c r="B297" s="39"/>
      <c r="C297" s="40"/>
      <c r="D297" s="215" t="s">
        <v>146</v>
      </c>
      <c r="E297" s="40"/>
      <c r="F297" s="216" t="s">
        <v>460</v>
      </c>
      <c r="G297" s="40"/>
      <c r="H297" s="40"/>
      <c r="I297" s="212"/>
      <c r="J297" s="40"/>
      <c r="K297" s="40"/>
      <c r="L297" s="44"/>
      <c r="M297" s="213"/>
      <c r="N297" s="214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146</v>
      </c>
      <c r="AU297" s="17" t="s">
        <v>81</v>
      </c>
    </row>
    <row r="298" spans="1:51" s="13" customFormat="1" ht="12">
      <c r="A298" s="13"/>
      <c r="B298" s="217"/>
      <c r="C298" s="218"/>
      <c r="D298" s="210" t="s">
        <v>148</v>
      </c>
      <c r="E298" s="219" t="s">
        <v>19</v>
      </c>
      <c r="F298" s="220" t="s">
        <v>461</v>
      </c>
      <c r="G298" s="218"/>
      <c r="H298" s="221">
        <v>6.78</v>
      </c>
      <c r="I298" s="222"/>
      <c r="J298" s="218"/>
      <c r="K298" s="218"/>
      <c r="L298" s="223"/>
      <c r="M298" s="224"/>
      <c r="N298" s="225"/>
      <c r="O298" s="225"/>
      <c r="P298" s="225"/>
      <c r="Q298" s="225"/>
      <c r="R298" s="225"/>
      <c r="S298" s="225"/>
      <c r="T298" s="22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7" t="s">
        <v>148</v>
      </c>
      <c r="AU298" s="227" t="s">
        <v>81</v>
      </c>
      <c r="AV298" s="13" t="s">
        <v>81</v>
      </c>
      <c r="AW298" s="13" t="s">
        <v>34</v>
      </c>
      <c r="AX298" s="13" t="s">
        <v>74</v>
      </c>
      <c r="AY298" s="227" t="s">
        <v>135</v>
      </c>
    </row>
    <row r="299" spans="1:65" s="2" customFormat="1" ht="16.5" customHeight="1">
      <c r="A299" s="38"/>
      <c r="B299" s="39"/>
      <c r="C299" s="197" t="s">
        <v>462</v>
      </c>
      <c r="D299" s="197" t="s">
        <v>137</v>
      </c>
      <c r="E299" s="198" t="s">
        <v>463</v>
      </c>
      <c r="F299" s="199" t="s">
        <v>464</v>
      </c>
      <c r="G299" s="200" t="s">
        <v>161</v>
      </c>
      <c r="H299" s="201">
        <v>6.78</v>
      </c>
      <c r="I299" s="202"/>
      <c r="J299" s="203">
        <f>ROUND(I299*H299,2)</f>
        <v>0</v>
      </c>
      <c r="K299" s="199" t="s">
        <v>141</v>
      </c>
      <c r="L299" s="44"/>
      <c r="M299" s="204" t="s">
        <v>19</v>
      </c>
      <c r="N299" s="205" t="s">
        <v>45</v>
      </c>
      <c r="O299" s="84"/>
      <c r="P299" s="206">
        <f>O299*H299</f>
        <v>0</v>
      </c>
      <c r="Q299" s="206">
        <v>0.1837</v>
      </c>
      <c r="R299" s="206">
        <f>Q299*H299</f>
        <v>1.245486</v>
      </c>
      <c r="S299" s="206">
        <v>0</v>
      </c>
      <c r="T299" s="20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08" t="s">
        <v>142</v>
      </c>
      <c r="AT299" s="208" t="s">
        <v>137</v>
      </c>
      <c r="AU299" s="208" t="s">
        <v>81</v>
      </c>
      <c r="AY299" s="17" t="s">
        <v>135</v>
      </c>
      <c r="BE299" s="209">
        <f>IF(N299="základní",J299,0)</f>
        <v>0</v>
      </c>
      <c r="BF299" s="209">
        <f>IF(N299="snížená",J299,0)</f>
        <v>0</v>
      </c>
      <c r="BG299" s="209">
        <f>IF(N299="zákl. přenesená",J299,0)</f>
        <v>0</v>
      </c>
      <c r="BH299" s="209">
        <f>IF(N299="sníž. přenesená",J299,0)</f>
        <v>0</v>
      </c>
      <c r="BI299" s="209">
        <f>IF(N299="nulová",J299,0)</f>
        <v>0</v>
      </c>
      <c r="BJ299" s="17" t="s">
        <v>79</v>
      </c>
      <c r="BK299" s="209">
        <f>ROUND(I299*H299,2)</f>
        <v>0</v>
      </c>
      <c r="BL299" s="17" t="s">
        <v>142</v>
      </c>
      <c r="BM299" s="208" t="s">
        <v>465</v>
      </c>
    </row>
    <row r="300" spans="1:47" s="2" customFormat="1" ht="12">
      <c r="A300" s="38"/>
      <c r="B300" s="39"/>
      <c r="C300" s="40"/>
      <c r="D300" s="210" t="s">
        <v>144</v>
      </c>
      <c r="E300" s="40"/>
      <c r="F300" s="211" t="s">
        <v>466</v>
      </c>
      <c r="G300" s="40"/>
      <c r="H300" s="40"/>
      <c r="I300" s="212"/>
      <c r="J300" s="40"/>
      <c r="K300" s="40"/>
      <c r="L300" s="44"/>
      <c r="M300" s="213"/>
      <c r="N300" s="214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144</v>
      </c>
      <c r="AU300" s="17" t="s">
        <v>81</v>
      </c>
    </row>
    <row r="301" spans="1:47" s="2" customFormat="1" ht="12">
      <c r="A301" s="38"/>
      <c r="B301" s="39"/>
      <c r="C301" s="40"/>
      <c r="D301" s="215" t="s">
        <v>146</v>
      </c>
      <c r="E301" s="40"/>
      <c r="F301" s="216" t="s">
        <v>467</v>
      </c>
      <c r="G301" s="40"/>
      <c r="H301" s="40"/>
      <c r="I301" s="212"/>
      <c r="J301" s="40"/>
      <c r="K301" s="40"/>
      <c r="L301" s="44"/>
      <c r="M301" s="213"/>
      <c r="N301" s="214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146</v>
      </c>
      <c r="AU301" s="17" t="s">
        <v>81</v>
      </c>
    </row>
    <row r="302" spans="1:65" s="2" customFormat="1" ht="16.5" customHeight="1">
      <c r="A302" s="38"/>
      <c r="B302" s="39"/>
      <c r="C302" s="197" t="s">
        <v>468</v>
      </c>
      <c r="D302" s="197" t="s">
        <v>137</v>
      </c>
      <c r="E302" s="198" t="s">
        <v>469</v>
      </c>
      <c r="F302" s="199" t="s">
        <v>470</v>
      </c>
      <c r="G302" s="200" t="s">
        <v>328</v>
      </c>
      <c r="H302" s="201">
        <v>29.25</v>
      </c>
      <c r="I302" s="202"/>
      <c r="J302" s="203">
        <f>ROUND(I302*H302,2)</f>
        <v>0</v>
      </c>
      <c r="K302" s="199" t="s">
        <v>141</v>
      </c>
      <c r="L302" s="44"/>
      <c r="M302" s="204" t="s">
        <v>19</v>
      </c>
      <c r="N302" s="205" t="s">
        <v>45</v>
      </c>
      <c r="O302" s="84"/>
      <c r="P302" s="206">
        <f>O302*H302</f>
        <v>0</v>
      </c>
      <c r="Q302" s="206">
        <v>0.12895</v>
      </c>
      <c r="R302" s="206">
        <f>Q302*H302</f>
        <v>3.7717875000000003</v>
      </c>
      <c r="S302" s="206">
        <v>0</v>
      </c>
      <c r="T302" s="20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08" t="s">
        <v>142</v>
      </c>
      <c r="AT302" s="208" t="s">
        <v>137</v>
      </c>
      <c r="AU302" s="208" t="s">
        <v>81</v>
      </c>
      <c r="AY302" s="17" t="s">
        <v>135</v>
      </c>
      <c r="BE302" s="209">
        <f>IF(N302="základní",J302,0)</f>
        <v>0</v>
      </c>
      <c r="BF302" s="209">
        <f>IF(N302="snížená",J302,0)</f>
        <v>0</v>
      </c>
      <c r="BG302" s="209">
        <f>IF(N302="zákl. přenesená",J302,0)</f>
        <v>0</v>
      </c>
      <c r="BH302" s="209">
        <f>IF(N302="sníž. přenesená",J302,0)</f>
        <v>0</v>
      </c>
      <c r="BI302" s="209">
        <f>IF(N302="nulová",J302,0)</f>
        <v>0</v>
      </c>
      <c r="BJ302" s="17" t="s">
        <v>79</v>
      </c>
      <c r="BK302" s="209">
        <f>ROUND(I302*H302,2)</f>
        <v>0</v>
      </c>
      <c r="BL302" s="17" t="s">
        <v>142</v>
      </c>
      <c r="BM302" s="208" t="s">
        <v>471</v>
      </c>
    </row>
    <row r="303" spans="1:47" s="2" customFormat="1" ht="12">
      <c r="A303" s="38"/>
      <c r="B303" s="39"/>
      <c r="C303" s="40"/>
      <c r="D303" s="210" t="s">
        <v>144</v>
      </c>
      <c r="E303" s="40"/>
      <c r="F303" s="211" t="s">
        <v>472</v>
      </c>
      <c r="G303" s="40"/>
      <c r="H303" s="40"/>
      <c r="I303" s="212"/>
      <c r="J303" s="40"/>
      <c r="K303" s="40"/>
      <c r="L303" s="44"/>
      <c r="M303" s="213"/>
      <c r="N303" s="214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144</v>
      </c>
      <c r="AU303" s="17" t="s">
        <v>81</v>
      </c>
    </row>
    <row r="304" spans="1:47" s="2" customFormat="1" ht="12">
      <c r="A304" s="38"/>
      <c r="B304" s="39"/>
      <c r="C304" s="40"/>
      <c r="D304" s="215" t="s">
        <v>146</v>
      </c>
      <c r="E304" s="40"/>
      <c r="F304" s="216" t="s">
        <v>473</v>
      </c>
      <c r="G304" s="40"/>
      <c r="H304" s="40"/>
      <c r="I304" s="212"/>
      <c r="J304" s="40"/>
      <c r="K304" s="40"/>
      <c r="L304" s="44"/>
      <c r="M304" s="213"/>
      <c r="N304" s="214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146</v>
      </c>
      <c r="AU304" s="17" t="s">
        <v>81</v>
      </c>
    </row>
    <row r="305" spans="1:51" s="13" customFormat="1" ht="12">
      <c r="A305" s="13"/>
      <c r="B305" s="217"/>
      <c r="C305" s="218"/>
      <c r="D305" s="210" t="s">
        <v>148</v>
      </c>
      <c r="E305" s="219" t="s">
        <v>19</v>
      </c>
      <c r="F305" s="220" t="s">
        <v>474</v>
      </c>
      <c r="G305" s="218"/>
      <c r="H305" s="221">
        <v>17.75</v>
      </c>
      <c r="I305" s="222"/>
      <c r="J305" s="218"/>
      <c r="K305" s="218"/>
      <c r="L305" s="223"/>
      <c r="M305" s="224"/>
      <c r="N305" s="225"/>
      <c r="O305" s="225"/>
      <c r="P305" s="225"/>
      <c r="Q305" s="225"/>
      <c r="R305" s="225"/>
      <c r="S305" s="225"/>
      <c r="T305" s="22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7" t="s">
        <v>148</v>
      </c>
      <c r="AU305" s="227" t="s">
        <v>81</v>
      </c>
      <c r="AV305" s="13" t="s">
        <v>81</v>
      </c>
      <c r="AW305" s="13" t="s">
        <v>34</v>
      </c>
      <c r="AX305" s="13" t="s">
        <v>74</v>
      </c>
      <c r="AY305" s="227" t="s">
        <v>135</v>
      </c>
    </row>
    <row r="306" spans="1:51" s="14" customFormat="1" ht="12">
      <c r="A306" s="14"/>
      <c r="B306" s="228"/>
      <c r="C306" s="229"/>
      <c r="D306" s="210" t="s">
        <v>148</v>
      </c>
      <c r="E306" s="230" t="s">
        <v>19</v>
      </c>
      <c r="F306" s="231" t="s">
        <v>475</v>
      </c>
      <c r="G306" s="229"/>
      <c r="H306" s="230" t="s">
        <v>19</v>
      </c>
      <c r="I306" s="232"/>
      <c r="J306" s="229"/>
      <c r="K306" s="229"/>
      <c r="L306" s="233"/>
      <c r="M306" s="234"/>
      <c r="N306" s="235"/>
      <c r="O306" s="235"/>
      <c r="P306" s="235"/>
      <c r="Q306" s="235"/>
      <c r="R306" s="235"/>
      <c r="S306" s="235"/>
      <c r="T306" s="23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37" t="s">
        <v>148</v>
      </c>
      <c r="AU306" s="237" t="s">
        <v>81</v>
      </c>
      <c r="AV306" s="14" t="s">
        <v>79</v>
      </c>
      <c r="AW306" s="14" t="s">
        <v>34</v>
      </c>
      <c r="AX306" s="14" t="s">
        <v>74</v>
      </c>
      <c r="AY306" s="237" t="s">
        <v>135</v>
      </c>
    </row>
    <row r="307" spans="1:51" s="13" customFormat="1" ht="12">
      <c r="A307" s="13"/>
      <c r="B307" s="217"/>
      <c r="C307" s="218"/>
      <c r="D307" s="210" t="s">
        <v>148</v>
      </c>
      <c r="E307" s="219" t="s">
        <v>19</v>
      </c>
      <c r="F307" s="220" t="s">
        <v>476</v>
      </c>
      <c r="G307" s="218"/>
      <c r="H307" s="221">
        <v>11.5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27" t="s">
        <v>148</v>
      </c>
      <c r="AU307" s="227" t="s">
        <v>81</v>
      </c>
      <c r="AV307" s="13" t="s">
        <v>81</v>
      </c>
      <c r="AW307" s="13" t="s">
        <v>34</v>
      </c>
      <c r="AX307" s="13" t="s">
        <v>74</v>
      </c>
      <c r="AY307" s="227" t="s">
        <v>135</v>
      </c>
    </row>
    <row r="308" spans="1:65" s="2" customFormat="1" ht="16.5" customHeight="1">
      <c r="A308" s="38"/>
      <c r="B308" s="39"/>
      <c r="C308" s="197" t="s">
        <v>477</v>
      </c>
      <c r="D308" s="197" t="s">
        <v>137</v>
      </c>
      <c r="E308" s="198" t="s">
        <v>478</v>
      </c>
      <c r="F308" s="199" t="s">
        <v>479</v>
      </c>
      <c r="G308" s="200" t="s">
        <v>140</v>
      </c>
      <c r="H308" s="201">
        <v>0.293</v>
      </c>
      <c r="I308" s="202"/>
      <c r="J308" s="203">
        <f>ROUND(I308*H308,2)</f>
        <v>0</v>
      </c>
      <c r="K308" s="199" t="s">
        <v>141</v>
      </c>
      <c r="L308" s="44"/>
      <c r="M308" s="204" t="s">
        <v>19</v>
      </c>
      <c r="N308" s="205" t="s">
        <v>45</v>
      </c>
      <c r="O308" s="84"/>
      <c r="P308" s="206">
        <f>O308*H308</f>
        <v>0</v>
      </c>
      <c r="Q308" s="206">
        <v>2.25634</v>
      </c>
      <c r="R308" s="206">
        <f>Q308*H308</f>
        <v>0.6611076199999999</v>
      </c>
      <c r="S308" s="206">
        <v>0</v>
      </c>
      <c r="T308" s="20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08" t="s">
        <v>142</v>
      </c>
      <c r="AT308" s="208" t="s">
        <v>137</v>
      </c>
      <c r="AU308" s="208" t="s">
        <v>81</v>
      </c>
      <c r="AY308" s="17" t="s">
        <v>135</v>
      </c>
      <c r="BE308" s="209">
        <f>IF(N308="základní",J308,0)</f>
        <v>0</v>
      </c>
      <c r="BF308" s="209">
        <f>IF(N308="snížená",J308,0)</f>
        <v>0</v>
      </c>
      <c r="BG308" s="209">
        <f>IF(N308="zákl. přenesená",J308,0)</f>
        <v>0</v>
      </c>
      <c r="BH308" s="209">
        <f>IF(N308="sníž. přenesená",J308,0)</f>
        <v>0</v>
      </c>
      <c r="BI308" s="209">
        <f>IF(N308="nulová",J308,0)</f>
        <v>0</v>
      </c>
      <c r="BJ308" s="17" t="s">
        <v>79</v>
      </c>
      <c r="BK308" s="209">
        <f>ROUND(I308*H308,2)</f>
        <v>0</v>
      </c>
      <c r="BL308" s="17" t="s">
        <v>142</v>
      </c>
      <c r="BM308" s="208" t="s">
        <v>480</v>
      </c>
    </row>
    <row r="309" spans="1:47" s="2" customFormat="1" ht="12">
      <c r="A309" s="38"/>
      <c r="B309" s="39"/>
      <c r="C309" s="40"/>
      <c r="D309" s="210" t="s">
        <v>144</v>
      </c>
      <c r="E309" s="40"/>
      <c r="F309" s="211" t="s">
        <v>481</v>
      </c>
      <c r="G309" s="40"/>
      <c r="H309" s="40"/>
      <c r="I309" s="212"/>
      <c r="J309" s="40"/>
      <c r="K309" s="40"/>
      <c r="L309" s="44"/>
      <c r="M309" s="213"/>
      <c r="N309" s="214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144</v>
      </c>
      <c r="AU309" s="17" t="s">
        <v>81</v>
      </c>
    </row>
    <row r="310" spans="1:47" s="2" customFormat="1" ht="12">
      <c r="A310" s="38"/>
      <c r="B310" s="39"/>
      <c r="C310" s="40"/>
      <c r="D310" s="215" t="s">
        <v>146</v>
      </c>
      <c r="E310" s="40"/>
      <c r="F310" s="216" t="s">
        <v>482</v>
      </c>
      <c r="G310" s="40"/>
      <c r="H310" s="40"/>
      <c r="I310" s="212"/>
      <c r="J310" s="40"/>
      <c r="K310" s="40"/>
      <c r="L310" s="44"/>
      <c r="M310" s="213"/>
      <c r="N310" s="214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146</v>
      </c>
      <c r="AU310" s="17" t="s">
        <v>81</v>
      </c>
    </row>
    <row r="311" spans="1:51" s="13" customFormat="1" ht="12">
      <c r="A311" s="13"/>
      <c r="B311" s="217"/>
      <c r="C311" s="218"/>
      <c r="D311" s="210" t="s">
        <v>148</v>
      </c>
      <c r="E311" s="219" t="s">
        <v>19</v>
      </c>
      <c r="F311" s="220" t="s">
        <v>483</v>
      </c>
      <c r="G311" s="218"/>
      <c r="H311" s="221">
        <v>0.293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27" t="s">
        <v>148</v>
      </c>
      <c r="AU311" s="227" t="s">
        <v>81</v>
      </c>
      <c r="AV311" s="13" t="s">
        <v>81</v>
      </c>
      <c r="AW311" s="13" t="s">
        <v>34</v>
      </c>
      <c r="AX311" s="13" t="s">
        <v>74</v>
      </c>
      <c r="AY311" s="227" t="s">
        <v>135</v>
      </c>
    </row>
    <row r="312" spans="1:63" s="12" customFormat="1" ht="22.8" customHeight="1">
      <c r="A312" s="12"/>
      <c r="B312" s="181"/>
      <c r="C312" s="182"/>
      <c r="D312" s="183" t="s">
        <v>73</v>
      </c>
      <c r="E312" s="195" t="s">
        <v>484</v>
      </c>
      <c r="F312" s="195" t="s">
        <v>485</v>
      </c>
      <c r="G312" s="182"/>
      <c r="H312" s="182"/>
      <c r="I312" s="185"/>
      <c r="J312" s="196">
        <f>BK312</f>
        <v>0</v>
      </c>
      <c r="K312" s="182"/>
      <c r="L312" s="187"/>
      <c r="M312" s="188"/>
      <c r="N312" s="189"/>
      <c r="O312" s="189"/>
      <c r="P312" s="190">
        <f>SUM(P313:P365)</f>
        <v>0</v>
      </c>
      <c r="Q312" s="189"/>
      <c r="R312" s="190">
        <f>SUM(R313:R365)</f>
        <v>3.2335441180000006</v>
      </c>
      <c r="S312" s="189"/>
      <c r="T312" s="191">
        <f>SUM(T313:T365)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192" t="s">
        <v>79</v>
      </c>
      <c r="AT312" s="193" t="s">
        <v>73</v>
      </c>
      <c r="AU312" s="193" t="s">
        <v>79</v>
      </c>
      <c r="AY312" s="192" t="s">
        <v>135</v>
      </c>
      <c r="BK312" s="194">
        <f>SUM(BK313:BK365)</f>
        <v>0</v>
      </c>
    </row>
    <row r="313" spans="1:65" s="2" customFormat="1" ht="16.5" customHeight="1">
      <c r="A313" s="38"/>
      <c r="B313" s="39"/>
      <c r="C313" s="197" t="s">
        <v>486</v>
      </c>
      <c r="D313" s="197" t="s">
        <v>137</v>
      </c>
      <c r="E313" s="198" t="s">
        <v>487</v>
      </c>
      <c r="F313" s="199" t="s">
        <v>488</v>
      </c>
      <c r="G313" s="200" t="s">
        <v>161</v>
      </c>
      <c r="H313" s="201">
        <v>24.03</v>
      </c>
      <c r="I313" s="202"/>
      <c r="J313" s="203">
        <f>ROUND(I313*H313,2)</f>
        <v>0</v>
      </c>
      <c r="K313" s="199" t="s">
        <v>141</v>
      </c>
      <c r="L313" s="44"/>
      <c r="M313" s="204" t="s">
        <v>19</v>
      </c>
      <c r="N313" s="205" t="s">
        <v>45</v>
      </c>
      <c r="O313" s="84"/>
      <c r="P313" s="206">
        <f>O313*H313</f>
        <v>0</v>
      </c>
      <c r="Q313" s="206">
        <v>0.000263</v>
      </c>
      <c r="R313" s="206">
        <f>Q313*H313</f>
        <v>0.00631989</v>
      </c>
      <c r="S313" s="206">
        <v>0</v>
      </c>
      <c r="T313" s="207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08" t="s">
        <v>142</v>
      </c>
      <c r="AT313" s="208" t="s">
        <v>137</v>
      </c>
      <c r="AU313" s="208" t="s">
        <v>81</v>
      </c>
      <c r="AY313" s="17" t="s">
        <v>135</v>
      </c>
      <c r="BE313" s="209">
        <f>IF(N313="základní",J313,0)</f>
        <v>0</v>
      </c>
      <c r="BF313" s="209">
        <f>IF(N313="snížená",J313,0)</f>
        <v>0</v>
      </c>
      <c r="BG313" s="209">
        <f>IF(N313="zákl. přenesená",J313,0)</f>
        <v>0</v>
      </c>
      <c r="BH313" s="209">
        <f>IF(N313="sníž. přenesená",J313,0)</f>
        <v>0</v>
      </c>
      <c r="BI313" s="209">
        <f>IF(N313="nulová",J313,0)</f>
        <v>0</v>
      </c>
      <c r="BJ313" s="17" t="s">
        <v>79</v>
      </c>
      <c r="BK313" s="209">
        <f>ROUND(I313*H313,2)</f>
        <v>0</v>
      </c>
      <c r="BL313" s="17" t="s">
        <v>142</v>
      </c>
      <c r="BM313" s="208" t="s">
        <v>489</v>
      </c>
    </row>
    <row r="314" spans="1:47" s="2" customFormat="1" ht="12">
      <c r="A314" s="38"/>
      <c r="B314" s="39"/>
      <c r="C314" s="40"/>
      <c r="D314" s="210" t="s">
        <v>144</v>
      </c>
      <c r="E314" s="40"/>
      <c r="F314" s="211" t="s">
        <v>490</v>
      </c>
      <c r="G314" s="40"/>
      <c r="H314" s="40"/>
      <c r="I314" s="212"/>
      <c r="J314" s="40"/>
      <c r="K314" s="40"/>
      <c r="L314" s="44"/>
      <c r="M314" s="213"/>
      <c r="N314" s="214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144</v>
      </c>
      <c r="AU314" s="17" t="s">
        <v>81</v>
      </c>
    </row>
    <row r="315" spans="1:47" s="2" customFormat="1" ht="12">
      <c r="A315" s="38"/>
      <c r="B315" s="39"/>
      <c r="C315" s="40"/>
      <c r="D315" s="215" t="s">
        <v>146</v>
      </c>
      <c r="E315" s="40"/>
      <c r="F315" s="216" t="s">
        <v>491</v>
      </c>
      <c r="G315" s="40"/>
      <c r="H315" s="40"/>
      <c r="I315" s="212"/>
      <c r="J315" s="40"/>
      <c r="K315" s="40"/>
      <c r="L315" s="44"/>
      <c r="M315" s="213"/>
      <c r="N315" s="214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146</v>
      </c>
      <c r="AU315" s="17" t="s">
        <v>81</v>
      </c>
    </row>
    <row r="316" spans="1:65" s="2" customFormat="1" ht="16.5" customHeight="1">
      <c r="A316" s="38"/>
      <c r="B316" s="39"/>
      <c r="C316" s="197" t="s">
        <v>492</v>
      </c>
      <c r="D316" s="197" t="s">
        <v>137</v>
      </c>
      <c r="E316" s="198" t="s">
        <v>493</v>
      </c>
      <c r="F316" s="199" t="s">
        <v>494</v>
      </c>
      <c r="G316" s="200" t="s">
        <v>161</v>
      </c>
      <c r="H316" s="201">
        <v>24.03</v>
      </c>
      <c r="I316" s="202"/>
      <c r="J316" s="203">
        <f>ROUND(I316*H316,2)</f>
        <v>0</v>
      </c>
      <c r="K316" s="199" t="s">
        <v>141</v>
      </c>
      <c r="L316" s="44"/>
      <c r="M316" s="204" t="s">
        <v>19</v>
      </c>
      <c r="N316" s="205" t="s">
        <v>45</v>
      </c>
      <c r="O316" s="84"/>
      <c r="P316" s="206">
        <f>O316*H316</f>
        <v>0</v>
      </c>
      <c r="Q316" s="206">
        <v>0.000584</v>
      </c>
      <c r="R316" s="206">
        <f>Q316*H316</f>
        <v>0.01403352</v>
      </c>
      <c r="S316" s="206">
        <v>0</v>
      </c>
      <c r="T316" s="207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08" t="s">
        <v>142</v>
      </c>
      <c r="AT316" s="208" t="s">
        <v>137</v>
      </c>
      <c r="AU316" s="208" t="s">
        <v>81</v>
      </c>
      <c r="AY316" s="17" t="s">
        <v>135</v>
      </c>
      <c r="BE316" s="209">
        <f>IF(N316="základní",J316,0)</f>
        <v>0</v>
      </c>
      <c r="BF316" s="209">
        <f>IF(N316="snížená",J316,0)</f>
        <v>0</v>
      </c>
      <c r="BG316" s="209">
        <f>IF(N316="zákl. přenesená",J316,0)</f>
        <v>0</v>
      </c>
      <c r="BH316" s="209">
        <f>IF(N316="sníž. přenesená",J316,0)</f>
        <v>0</v>
      </c>
      <c r="BI316" s="209">
        <f>IF(N316="nulová",J316,0)</f>
        <v>0</v>
      </c>
      <c r="BJ316" s="17" t="s">
        <v>79</v>
      </c>
      <c r="BK316" s="209">
        <f>ROUND(I316*H316,2)</f>
        <v>0</v>
      </c>
      <c r="BL316" s="17" t="s">
        <v>142</v>
      </c>
      <c r="BM316" s="208" t="s">
        <v>495</v>
      </c>
    </row>
    <row r="317" spans="1:47" s="2" customFormat="1" ht="12">
      <c r="A317" s="38"/>
      <c r="B317" s="39"/>
      <c r="C317" s="40"/>
      <c r="D317" s="210" t="s">
        <v>144</v>
      </c>
      <c r="E317" s="40"/>
      <c r="F317" s="211" t="s">
        <v>496</v>
      </c>
      <c r="G317" s="40"/>
      <c r="H317" s="40"/>
      <c r="I317" s="212"/>
      <c r="J317" s="40"/>
      <c r="K317" s="40"/>
      <c r="L317" s="44"/>
      <c r="M317" s="213"/>
      <c r="N317" s="214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144</v>
      </c>
      <c r="AU317" s="17" t="s">
        <v>81</v>
      </c>
    </row>
    <row r="318" spans="1:47" s="2" customFormat="1" ht="12">
      <c r="A318" s="38"/>
      <c r="B318" s="39"/>
      <c r="C318" s="40"/>
      <c r="D318" s="215" t="s">
        <v>146</v>
      </c>
      <c r="E318" s="40"/>
      <c r="F318" s="216" t="s">
        <v>497</v>
      </c>
      <c r="G318" s="40"/>
      <c r="H318" s="40"/>
      <c r="I318" s="212"/>
      <c r="J318" s="40"/>
      <c r="K318" s="40"/>
      <c r="L318" s="44"/>
      <c r="M318" s="213"/>
      <c r="N318" s="214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146</v>
      </c>
      <c r="AU318" s="17" t="s">
        <v>81</v>
      </c>
    </row>
    <row r="319" spans="1:65" s="2" customFormat="1" ht="16.5" customHeight="1">
      <c r="A319" s="38"/>
      <c r="B319" s="39"/>
      <c r="C319" s="197" t="s">
        <v>498</v>
      </c>
      <c r="D319" s="197" t="s">
        <v>137</v>
      </c>
      <c r="E319" s="198" t="s">
        <v>499</v>
      </c>
      <c r="F319" s="199" t="s">
        <v>500</v>
      </c>
      <c r="G319" s="200" t="s">
        <v>161</v>
      </c>
      <c r="H319" s="201">
        <v>24.03</v>
      </c>
      <c r="I319" s="202"/>
      <c r="J319" s="203">
        <f>ROUND(I319*H319,2)</f>
        <v>0</v>
      </c>
      <c r="K319" s="199" t="s">
        <v>141</v>
      </c>
      <c r="L319" s="44"/>
      <c r="M319" s="204" t="s">
        <v>19</v>
      </c>
      <c r="N319" s="205" t="s">
        <v>45</v>
      </c>
      <c r="O319" s="84"/>
      <c r="P319" s="206">
        <f>O319*H319</f>
        <v>0</v>
      </c>
      <c r="Q319" s="206">
        <v>0.01838</v>
      </c>
      <c r="R319" s="206">
        <f>Q319*H319</f>
        <v>0.44167140000000005</v>
      </c>
      <c r="S319" s="206">
        <v>0</v>
      </c>
      <c r="T319" s="20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08" t="s">
        <v>142</v>
      </c>
      <c r="AT319" s="208" t="s">
        <v>137</v>
      </c>
      <c r="AU319" s="208" t="s">
        <v>81</v>
      </c>
      <c r="AY319" s="17" t="s">
        <v>135</v>
      </c>
      <c r="BE319" s="209">
        <f>IF(N319="základní",J319,0)</f>
        <v>0</v>
      </c>
      <c r="BF319" s="209">
        <f>IF(N319="snížená",J319,0)</f>
        <v>0</v>
      </c>
      <c r="BG319" s="209">
        <f>IF(N319="zákl. přenesená",J319,0)</f>
        <v>0</v>
      </c>
      <c r="BH319" s="209">
        <f>IF(N319="sníž. přenesená",J319,0)</f>
        <v>0</v>
      </c>
      <c r="BI319" s="209">
        <f>IF(N319="nulová",J319,0)</f>
        <v>0</v>
      </c>
      <c r="BJ319" s="17" t="s">
        <v>79</v>
      </c>
      <c r="BK319" s="209">
        <f>ROUND(I319*H319,2)</f>
        <v>0</v>
      </c>
      <c r="BL319" s="17" t="s">
        <v>142</v>
      </c>
      <c r="BM319" s="208" t="s">
        <v>501</v>
      </c>
    </row>
    <row r="320" spans="1:47" s="2" customFormat="1" ht="12">
      <c r="A320" s="38"/>
      <c r="B320" s="39"/>
      <c r="C320" s="40"/>
      <c r="D320" s="210" t="s">
        <v>144</v>
      </c>
      <c r="E320" s="40"/>
      <c r="F320" s="211" t="s">
        <v>502</v>
      </c>
      <c r="G320" s="40"/>
      <c r="H320" s="40"/>
      <c r="I320" s="212"/>
      <c r="J320" s="40"/>
      <c r="K320" s="40"/>
      <c r="L320" s="44"/>
      <c r="M320" s="213"/>
      <c r="N320" s="214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144</v>
      </c>
      <c r="AU320" s="17" t="s">
        <v>81</v>
      </c>
    </row>
    <row r="321" spans="1:47" s="2" customFormat="1" ht="12">
      <c r="A321" s="38"/>
      <c r="B321" s="39"/>
      <c r="C321" s="40"/>
      <c r="D321" s="215" t="s">
        <v>146</v>
      </c>
      <c r="E321" s="40"/>
      <c r="F321" s="216" t="s">
        <v>503</v>
      </c>
      <c r="G321" s="40"/>
      <c r="H321" s="40"/>
      <c r="I321" s="212"/>
      <c r="J321" s="40"/>
      <c r="K321" s="40"/>
      <c r="L321" s="44"/>
      <c r="M321" s="213"/>
      <c r="N321" s="214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146</v>
      </c>
      <c r="AU321" s="17" t="s">
        <v>81</v>
      </c>
    </row>
    <row r="322" spans="1:51" s="13" customFormat="1" ht="12">
      <c r="A322" s="13"/>
      <c r="B322" s="217"/>
      <c r="C322" s="218"/>
      <c r="D322" s="210" t="s">
        <v>148</v>
      </c>
      <c r="E322" s="219" t="s">
        <v>19</v>
      </c>
      <c r="F322" s="220" t="s">
        <v>504</v>
      </c>
      <c r="G322" s="218"/>
      <c r="H322" s="221">
        <v>24.03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27" t="s">
        <v>148</v>
      </c>
      <c r="AU322" s="227" t="s">
        <v>81</v>
      </c>
      <c r="AV322" s="13" t="s">
        <v>81</v>
      </c>
      <c r="AW322" s="13" t="s">
        <v>34</v>
      </c>
      <c r="AX322" s="13" t="s">
        <v>74</v>
      </c>
      <c r="AY322" s="227" t="s">
        <v>135</v>
      </c>
    </row>
    <row r="323" spans="1:65" s="2" customFormat="1" ht="16.5" customHeight="1">
      <c r="A323" s="38"/>
      <c r="B323" s="39"/>
      <c r="C323" s="197" t="s">
        <v>505</v>
      </c>
      <c r="D323" s="197" t="s">
        <v>137</v>
      </c>
      <c r="E323" s="198" t="s">
        <v>506</v>
      </c>
      <c r="F323" s="199" t="s">
        <v>507</v>
      </c>
      <c r="G323" s="200" t="s">
        <v>161</v>
      </c>
      <c r="H323" s="201">
        <v>24.03</v>
      </c>
      <c r="I323" s="202"/>
      <c r="J323" s="203">
        <f>ROUND(I323*H323,2)</f>
        <v>0</v>
      </c>
      <c r="K323" s="199" t="s">
        <v>141</v>
      </c>
      <c r="L323" s="44"/>
      <c r="M323" s="204" t="s">
        <v>19</v>
      </c>
      <c r="N323" s="205" t="s">
        <v>45</v>
      </c>
      <c r="O323" s="84"/>
      <c r="P323" s="206">
        <f>O323*H323</f>
        <v>0</v>
      </c>
      <c r="Q323" s="206">
        <v>0.0079</v>
      </c>
      <c r="R323" s="206">
        <f>Q323*H323</f>
        <v>0.18983700000000003</v>
      </c>
      <c r="S323" s="206">
        <v>0</v>
      </c>
      <c r="T323" s="20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08" t="s">
        <v>142</v>
      </c>
      <c r="AT323" s="208" t="s">
        <v>137</v>
      </c>
      <c r="AU323" s="208" t="s">
        <v>81</v>
      </c>
      <c r="AY323" s="17" t="s">
        <v>135</v>
      </c>
      <c r="BE323" s="209">
        <f>IF(N323="základní",J323,0)</f>
        <v>0</v>
      </c>
      <c r="BF323" s="209">
        <f>IF(N323="snížená",J323,0)</f>
        <v>0</v>
      </c>
      <c r="BG323" s="209">
        <f>IF(N323="zákl. přenesená",J323,0)</f>
        <v>0</v>
      </c>
      <c r="BH323" s="209">
        <f>IF(N323="sníž. přenesená",J323,0)</f>
        <v>0</v>
      </c>
      <c r="BI323" s="209">
        <f>IF(N323="nulová",J323,0)</f>
        <v>0</v>
      </c>
      <c r="BJ323" s="17" t="s">
        <v>79</v>
      </c>
      <c r="BK323" s="209">
        <f>ROUND(I323*H323,2)</f>
        <v>0</v>
      </c>
      <c r="BL323" s="17" t="s">
        <v>142</v>
      </c>
      <c r="BM323" s="208" t="s">
        <v>508</v>
      </c>
    </row>
    <row r="324" spans="1:47" s="2" customFormat="1" ht="12">
      <c r="A324" s="38"/>
      <c r="B324" s="39"/>
      <c r="C324" s="40"/>
      <c r="D324" s="210" t="s">
        <v>144</v>
      </c>
      <c r="E324" s="40"/>
      <c r="F324" s="211" t="s">
        <v>509</v>
      </c>
      <c r="G324" s="40"/>
      <c r="H324" s="40"/>
      <c r="I324" s="212"/>
      <c r="J324" s="40"/>
      <c r="K324" s="40"/>
      <c r="L324" s="44"/>
      <c r="M324" s="213"/>
      <c r="N324" s="214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144</v>
      </c>
      <c r="AU324" s="17" t="s">
        <v>81</v>
      </c>
    </row>
    <row r="325" spans="1:47" s="2" customFormat="1" ht="12">
      <c r="A325" s="38"/>
      <c r="B325" s="39"/>
      <c r="C325" s="40"/>
      <c r="D325" s="215" t="s">
        <v>146</v>
      </c>
      <c r="E325" s="40"/>
      <c r="F325" s="216" t="s">
        <v>510</v>
      </c>
      <c r="G325" s="40"/>
      <c r="H325" s="40"/>
      <c r="I325" s="212"/>
      <c r="J325" s="40"/>
      <c r="K325" s="40"/>
      <c r="L325" s="44"/>
      <c r="M325" s="213"/>
      <c r="N325" s="214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146</v>
      </c>
      <c r="AU325" s="17" t="s">
        <v>81</v>
      </c>
    </row>
    <row r="326" spans="1:65" s="2" customFormat="1" ht="16.5" customHeight="1">
      <c r="A326" s="38"/>
      <c r="B326" s="39"/>
      <c r="C326" s="197" t="s">
        <v>511</v>
      </c>
      <c r="D326" s="197" t="s">
        <v>137</v>
      </c>
      <c r="E326" s="198" t="s">
        <v>512</v>
      </c>
      <c r="F326" s="199" t="s">
        <v>513</v>
      </c>
      <c r="G326" s="200" t="s">
        <v>161</v>
      </c>
      <c r="H326" s="201">
        <v>103.116</v>
      </c>
      <c r="I326" s="202"/>
      <c r="J326" s="203">
        <f>ROUND(I326*H326,2)</f>
        <v>0</v>
      </c>
      <c r="K326" s="199" t="s">
        <v>141</v>
      </c>
      <c r="L326" s="44"/>
      <c r="M326" s="204" t="s">
        <v>19</v>
      </c>
      <c r="N326" s="205" t="s">
        <v>45</v>
      </c>
      <c r="O326" s="84"/>
      <c r="P326" s="206">
        <f>O326*H326</f>
        <v>0</v>
      </c>
      <c r="Q326" s="206">
        <v>0.000263</v>
      </c>
      <c r="R326" s="206">
        <f>Q326*H326</f>
        <v>0.027119508</v>
      </c>
      <c r="S326" s="206">
        <v>0</v>
      </c>
      <c r="T326" s="20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08" t="s">
        <v>142</v>
      </c>
      <c r="AT326" s="208" t="s">
        <v>137</v>
      </c>
      <c r="AU326" s="208" t="s">
        <v>81</v>
      </c>
      <c r="AY326" s="17" t="s">
        <v>135</v>
      </c>
      <c r="BE326" s="209">
        <f>IF(N326="základní",J326,0)</f>
        <v>0</v>
      </c>
      <c r="BF326" s="209">
        <f>IF(N326="snížená",J326,0)</f>
        <v>0</v>
      </c>
      <c r="BG326" s="209">
        <f>IF(N326="zákl. přenesená",J326,0)</f>
        <v>0</v>
      </c>
      <c r="BH326" s="209">
        <f>IF(N326="sníž. přenesená",J326,0)</f>
        <v>0</v>
      </c>
      <c r="BI326" s="209">
        <f>IF(N326="nulová",J326,0)</f>
        <v>0</v>
      </c>
      <c r="BJ326" s="17" t="s">
        <v>79</v>
      </c>
      <c r="BK326" s="209">
        <f>ROUND(I326*H326,2)</f>
        <v>0</v>
      </c>
      <c r="BL326" s="17" t="s">
        <v>142</v>
      </c>
      <c r="BM326" s="208" t="s">
        <v>514</v>
      </c>
    </row>
    <row r="327" spans="1:47" s="2" customFormat="1" ht="12">
      <c r="A327" s="38"/>
      <c r="B327" s="39"/>
      <c r="C327" s="40"/>
      <c r="D327" s="210" t="s">
        <v>144</v>
      </c>
      <c r="E327" s="40"/>
      <c r="F327" s="211" t="s">
        <v>515</v>
      </c>
      <c r="G327" s="40"/>
      <c r="H327" s="40"/>
      <c r="I327" s="212"/>
      <c r="J327" s="40"/>
      <c r="K327" s="40"/>
      <c r="L327" s="44"/>
      <c r="M327" s="213"/>
      <c r="N327" s="214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144</v>
      </c>
      <c r="AU327" s="17" t="s">
        <v>81</v>
      </c>
    </row>
    <row r="328" spans="1:47" s="2" customFormat="1" ht="12">
      <c r="A328" s="38"/>
      <c r="B328" s="39"/>
      <c r="C328" s="40"/>
      <c r="D328" s="215" t="s">
        <v>146</v>
      </c>
      <c r="E328" s="40"/>
      <c r="F328" s="216" t="s">
        <v>516</v>
      </c>
      <c r="G328" s="40"/>
      <c r="H328" s="40"/>
      <c r="I328" s="212"/>
      <c r="J328" s="40"/>
      <c r="K328" s="40"/>
      <c r="L328" s="44"/>
      <c r="M328" s="213"/>
      <c r="N328" s="214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146</v>
      </c>
      <c r="AU328" s="17" t="s">
        <v>81</v>
      </c>
    </row>
    <row r="329" spans="1:65" s="2" customFormat="1" ht="16.5" customHeight="1">
      <c r="A329" s="38"/>
      <c r="B329" s="39"/>
      <c r="C329" s="197" t="s">
        <v>517</v>
      </c>
      <c r="D329" s="197" t="s">
        <v>137</v>
      </c>
      <c r="E329" s="198" t="s">
        <v>518</v>
      </c>
      <c r="F329" s="199" t="s">
        <v>519</v>
      </c>
      <c r="G329" s="200" t="s">
        <v>161</v>
      </c>
      <c r="H329" s="201">
        <v>15</v>
      </c>
      <c r="I329" s="202"/>
      <c r="J329" s="203">
        <f>ROUND(I329*H329,2)</f>
        <v>0</v>
      </c>
      <c r="K329" s="199" t="s">
        <v>141</v>
      </c>
      <c r="L329" s="44"/>
      <c r="M329" s="204" t="s">
        <v>19</v>
      </c>
      <c r="N329" s="205" t="s">
        <v>45</v>
      </c>
      <c r="O329" s="84"/>
      <c r="P329" s="206">
        <f>O329*H329</f>
        <v>0</v>
      </c>
      <c r="Q329" s="206">
        <v>0.004384</v>
      </c>
      <c r="R329" s="206">
        <f>Q329*H329</f>
        <v>0.06576</v>
      </c>
      <c r="S329" s="206">
        <v>0</v>
      </c>
      <c r="T329" s="207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08" t="s">
        <v>142</v>
      </c>
      <c r="AT329" s="208" t="s">
        <v>137</v>
      </c>
      <c r="AU329" s="208" t="s">
        <v>81</v>
      </c>
      <c r="AY329" s="17" t="s">
        <v>135</v>
      </c>
      <c r="BE329" s="209">
        <f>IF(N329="základní",J329,0)</f>
        <v>0</v>
      </c>
      <c r="BF329" s="209">
        <f>IF(N329="snížená",J329,0)</f>
        <v>0</v>
      </c>
      <c r="BG329" s="209">
        <f>IF(N329="zákl. přenesená",J329,0)</f>
        <v>0</v>
      </c>
      <c r="BH329" s="209">
        <f>IF(N329="sníž. přenesená",J329,0)</f>
        <v>0</v>
      </c>
      <c r="BI329" s="209">
        <f>IF(N329="nulová",J329,0)</f>
        <v>0</v>
      </c>
      <c r="BJ329" s="17" t="s">
        <v>79</v>
      </c>
      <c r="BK329" s="209">
        <f>ROUND(I329*H329,2)</f>
        <v>0</v>
      </c>
      <c r="BL329" s="17" t="s">
        <v>142</v>
      </c>
      <c r="BM329" s="208" t="s">
        <v>520</v>
      </c>
    </row>
    <row r="330" spans="1:47" s="2" customFormat="1" ht="12">
      <c r="A330" s="38"/>
      <c r="B330" s="39"/>
      <c r="C330" s="40"/>
      <c r="D330" s="210" t="s">
        <v>144</v>
      </c>
      <c r="E330" s="40"/>
      <c r="F330" s="211" t="s">
        <v>521</v>
      </c>
      <c r="G330" s="40"/>
      <c r="H330" s="40"/>
      <c r="I330" s="212"/>
      <c r="J330" s="40"/>
      <c r="K330" s="40"/>
      <c r="L330" s="44"/>
      <c r="M330" s="213"/>
      <c r="N330" s="214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144</v>
      </c>
      <c r="AU330" s="17" t="s">
        <v>81</v>
      </c>
    </row>
    <row r="331" spans="1:47" s="2" customFormat="1" ht="12">
      <c r="A331" s="38"/>
      <c r="B331" s="39"/>
      <c r="C331" s="40"/>
      <c r="D331" s="215" t="s">
        <v>146</v>
      </c>
      <c r="E331" s="40"/>
      <c r="F331" s="216" t="s">
        <v>522</v>
      </c>
      <c r="G331" s="40"/>
      <c r="H331" s="40"/>
      <c r="I331" s="212"/>
      <c r="J331" s="40"/>
      <c r="K331" s="40"/>
      <c r="L331" s="44"/>
      <c r="M331" s="213"/>
      <c r="N331" s="214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146</v>
      </c>
      <c r="AU331" s="17" t="s">
        <v>81</v>
      </c>
    </row>
    <row r="332" spans="1:51" s="14" customFormat="1" ht="12">
      <c r="A332" s="14"/>
      <c r="B332" s="228"/>
      <c r="C332" s="229"/>
      <c r="D332" s="210" t="s">
        <v>148</v>
      </c>
      <c r="E332" s="230" t="s">
        <v>19</v>
      </c>
      <c r="F332" s="231" t="s">
        <v>523</v>
      </c>
      <c r="G332" s="229"/>
      <c r="H332" s="230" t="s">
        <v>19</v>
      </c>
      <c r="I332" s="232"/>
      <c r="J332" s="229"/>
      <c r="K332" s="229"/>
      <c r="L332" s="233"/>
      <c r="M332" s="234"/>
      <c r="N332" s="235"/>
      <c r="O332" s="235"/>
      <c r="P332" s="235"/>
      <c r="Q332" s="235"/>
      <c r="R332" s="235"/>
      <c r="S332" s="235"/>
      <c r="T332" s="23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37" t="s">
        <v>148</v>
      </c>
      <c r="AU332" s="237" t="s">
        <v>81</v>
      </c>
      <c r="AV332" s="14" t="s">
        <v>79</v>
      </c>
      <c r="AW332" s="14" t="s">
        <v>34</v>
      </c>
      <c r="AX332" s="14" t="s">
        <v>74</v>
      </c>
      <c r="AY332" s="237" t="s">
        <v>135</v>
      </c>
    </row>
    <row r="333" spans="1:51" s="13" customFormat="1" ht="12">
      <c r="A333" s="13"/>
      <c r="B333" s="217"/>
      <c r="C333" s="218"/>
      <c r="D333" s="210" t="s">
        <v>148</v>
      </c>
      <c r="E333" s="219" t="s">
        <v>19</v>
      </c>
      <c r="F333" s="220" t="s">
        <v>8</v>
      </c>
      <c r="G333" s="218"/>
      <c r="H333" s="221">
        <v>15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27" t="s">
        <v>148</v>
      </c>
      <c r="AU333" s="227" t="s">
        <v>81</v>
      </c>
      <c r="AV333" s="13" t="s">
        <v>81</v>
      </c>
      <c r="AW333" s="13" t="s">
        <v>34</v>
      </c>
      <c r="AX333" s="13" t="s">
        <v>74</v>
      </c>
      <c r="AY333" s="227" t="s">
        <v>135</v>
      </c>
    </row>
    <row r="334" spans="1:65" s="2" customFormat="1" ht="16.5" customHeight="1">
      <c r="A334" s="38"/>
      <c r="B334" s="39"/>
      <c r="C334" s="197" t="s">
        <v>524</v>
      </c>
      <c r="D334" s="197" t="s">
        <v>137</v>
      </c>
      <c r="E334" s="198" t="s">
        <v>525</v>
      </c>
      <c r="F334" s="199" t="s">
        <v>526</v>
      </c>
      <c r="G334" s="200" t="s">
        <v>161</v>
      </c>
      <c r="H334" s="201">
        <v>21.55</v>
      </c>
      <c r="I334" s="202"/>
      <c r="J334" s="203">
        <f>ROUND(I334*H334,2)</f>
        <v>0</v>
      </c>
      <c r="K334" s="199" t="s">
        <v>141</v>
      </c>
      <c r="L334" s="44"/>
      <c r="M334" s="204" t="s">
        <v>19</v>
      </c>
      <c r="N334" s="205" t="s">
        <v>45</v>
      </c>
      <c r="O334" s="84"/>
      <c r="P334" s="206">
        <f>O334*H334</f>
        <v>0</v>
      </c>
      <c r="Q334" s="206">
        <v>0.004</v>
      </c>
      <c r="R334" s="206">
        <f>Q334*H334</f>
        <v>0.0862</v>
      </c>
      <c r="S334" s="206">
        <v>0</v>
      </c>
      <c r="T334" s="20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08" t="s">
        <v>142</v>
      </c>
      <c r="AT334" s="208" t="s">
        <v>137</v>
      </c>
      <c r="AU334" s="208" t="s">
        <v>81</v>
      </c>
      <c r="AY334" s="17" t="s">
        <v>135</v>
      </c>
      <c r="BE334" s="209">
        <f>IF(N334="základní",J334,0)</f>
        <v>0</v>
      </c>
      <c r="BF334" s="209">
        <f>IF(N334="snížená",J334,0)</f>
        <v>0</v>
      </c>
      <c r="BG334" s="209">
        <f>IF(N334="zákl. přenesená",J334,0)</f>
        <v>0</v>
      </c>
      <c r="BH334" s="209">
        <f>IF(N334="sníž. přenesená",J334,0)</f>
        <v>0</v>
      </c>
      <c r="BI334" s="209">
        <f>IF(N334="nulová",J334,0)</f>
        <v>0</v>
      </c>
      <c r="BJ334" s="17" t="s">
        <v>79</v>
      </c>
      <c r="BK334" s="209">
        <f>ROUND(I334*H334,2)</f>
        <v>0</v>
      </c>
      <c r="BL334" s="17" t="s">
        <v>142</v>
      </c>
      <c r="BM334" s="208" t="s">
        <v>527</v>
      </c>
    </row>
    <row r="335" spans="1:47" s="2" customFormat="1" ht="12">
      <c r="A335" s="38"/>
      <c r="B335" s="39"/>
      <c r="C335" s="40"/>
      <c r="D335" s="210" t="s">
        <v>144</v>
      </c>
      <c r="E335" s="40"/>
      <c r="F335" s="211" t="s">
        <v>528</v>
      </c>
      <c r="G335" s="40"/>
      <c r="H335" s="40"/>
      <c r="I335" s="212"/>
      <c r="J335" s="40"/>
      <c r="K335" s="40"/>
      <c r="L335" s="44"/>
      <c r="M335" s="213"/>
      <c r="N335" s="214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144</v>
      </c>
      <c r="AU335" s="17" t="s">
        <v>81</v>
      </c>
    </row>
    <row r="336" spans="1:47" s="2" customFormat="1" ht="12">
      <c r="A336" s="38"/>
      <c r="B336" s="39"/>
      <c r="C336" s="40"/>
      <c r="D336" s="215" t="s">
        <v>146</v>
      </c>
      <c r="E336" s="40"/>
      <c r="F336" s="216" t="s">
        <v>529</v>
      </c>
      <c r="G336" s="40"/>
      <c r="H336" s="40"/>
      <c r="I336" s="212"/>
      <c r="J336" s="40"/>
      <c r="K336" s="40"/>
      <c r="L336" s="44"/>
      <c r="M336" s="213"/>
      <c r="N336" s="214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146</v>
      </c>
      <c r="AU336" s="17" t="s">
        <v>81</v>
      </c>
    </row>
    <row r="337" spans="1:51" s="13" customFormat="1" ht="12">
      <c r="A337" s="13"/>
      <c r="B337" s="217"/>
      <c r="C337" s="218"/>
      <c r="D337" s="210" t="s">
        <v>148</v>
      </c>
      <c r="E337" s="219" t="s">
        <v>19</v>
      </c>
      <c r="F337" s="220" t="s">
        <v>530</v>
      </c>
      <c r="G337" s="218"/>
      <c r="H337" s="221">
        <v>103.116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27" t="s">
        <v>148</v>
      </c>
      <c r="AU337" s="227" t="s">
        <v>81</v>
      </c>
      <c r="AV337" s="13" t="s">
        <v>81</v>
      </c>
      <c r="AW337" s="13" t="s">
        <v>34</v>
      </c>
      <c r="AX337" s="13" t="s">
        <v>74</v>
      </c>
      <c r="AY337" s="227" t="s">
        <v>135</v>
      </c>
    </row>
    <row r="338" spans="1:51" s="14" customFormat="1" ht="12">
      <c r="A338" s="14"/>
      <c r="B338" s="228"/>
      <c r="C338" s="229"/>
      <c r="D338" s="210" t="s">
        <v>148</v>
      </c>
      <c r="E338" s="230" t="s">
        <v>19</v>
      </c>
      <c r="F338" s="231" t="s">
        <v>531</v>
      </c>
      <c r="G338" s="229"/>
      <c r="H338" s="230" t="s">
        <v>19</v>
      </c>
      <c r="I338" s="232"/>
      <c r="J338" s="229"/>
      <c r="K338" s="229"/>
      <c r="L338" s="233"/>
      <c r="M338" s="234"/>
      <c r="N338" s="235"/>
      <c r="O338" s="235"/>
      <c r="P338" s="235"/>
      <c r="Q338" s="235"/>
      <c r="R338" s="235"/>
      <c r="S338" s="235"/>
      <c r="T338" s="23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37" t="s">
        <v>148</v>
      </c>
      <c r="AU338" s="237" t="s">
        <v>81</v>
      </c>
      <c r="AV338" s="14" t="s">
        <v>79</v>
      </c>
      <c r="AW338" s="14" t="s">
        <v>34</v>
      </c>
      <c r="AX338" s="14" t="s">
        <v>74</v>
      </c>
      <c r="AY338" s="237" t="s">
        <v>135</v>
      </c>
    </row>
    <row r="339" spans="1:51" s="13" customFormat="1" ht="12">
      <c r="A339" s="13"/>
      <c r="B339" s="217"/>
      <c r="C339" s="218"/>
      <c r="D339" s="210" t="s">
        <v>148</v>
      </c>
      <c r="E339" s="219" t="s">
        <v>19</v>
      </c>
      <c r="F339" s="220" t="s">
        <v>532</v>
      </c>
      <c r="G339" s="218"/>
      <c r="H339" s="221">
        <v>-81.566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27" t="s">
        <v>148</v>
      </c>
      <c r="AU339" s="227" t="s">
        <v>81</v>
      </c>
      <c r="AV339" s="13" t="s">
        <v>81</v>
      </c>
      <c r="AW339" s="13" t="s">
        <v>34</v>
      </c>
      <c r="AX339" s="13" t="s">
        <v>74</v>
      </c>
      <c r="AY339" s="227" t="s">
        <v>135</v>
      </c>
    </row>
    <row r="340" spans="1:65" s="2" customFormat="1" ht="16.5" customHeight="1">
      <c r="A340" s="38"/>
      <c r="B340" s="39"/>
      <c r="C340" s="197" t="s">
        <v>533</v>
      </c>
      <c r="D340" s="197" t="s">
        <v>137</v>
      </c>
      <c r="E340" s="198" t="s">
        <v>534</v>
      </c>
      <c r="F340" s="199" t="s">
        <v>535</v>
      </c>
      <c r="G340" s="200" t="s">
        <v>161</v>
      </c>
      <c r="H340" s="201">
        <v>103.116</v>
      </c>
      <c r="I340" s="202"/>
      <c r="J340" s="203">
        <f>ROUND(I340*H340,2)</f>
        <v>0</v>
      </c>
      <c r="K340" s="199" t="s">
        <v>141</v>
      </c>
      <c r="L340" s="44"/>
      <c r="M340" s="204" t="s">
        <v>19</v>
      </c>
      <c r="N340" s="205" t="s">
        <v>45</v>
      </c>
      <c r="O340" s="84"/>
      <c r="P340" s="206">
        <f>O340*H340</f>
        <v>0</v>
      </c>
      <c r="Q340" s="206">
        <v>0.0154</v>
      </c>
      <c r="R340" s="206">
        <f>Q340*H340</f>
        <v>1.5879864000000001</v>
      </c>
      <c r="S340" s="206">
        <v>0</v>
      </c>
      <c r="T340" s="207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08" t="s">
        <v>142</v>
      </c>
      <c r="AT340" s="208" t="s">
        <v>137</v>
      </c>
      <c r="AU340" s="208" t="s">
        <v>81</v>
      </c>
      <c r="AY340" s="17" t="s">
        <v>135</v>
      </c>
      <c r="BE340" s="209">
        <f>IF(N340="základní",J340,0)</f>
        <v>0</v>
      </c>
      <c r="BF340" s="209">
        <f>IF(N340="snížená",J340,0)</f>
        <v>0</v>
      </c>
      <c r="BG340" s="209">
        <f>IF(N340="zákl. přenesená",J340,0)</f>
        <v>0</v>
      </c>
      <c r="BH340" s="209">
        <f>IF(N340="sníž. přenesená",J340,0)</f>
        <v>0</v>
      </c>
      <c r="BI340" s="209">
        <f>IF(N340="nulová",J340,0)</f>
        <v>0</v>
      </c>
      <c r="BJ340" s="17" t="s">
        <v>79</v>
      </c>
      <c r="BK340" s="209">
        <f>ROUND(I340*H340,2)</f>
        <v>0</v>
      </c>
      <c r="BL340" s="17" t="s">
        <v>142</v>
      </c>
      <c r="BM340" s="208" t="s">
        <v>536</v>
      </c>
    </row>
    <row r="341" spans="1:47" s="2" customFormat="1" ht="12">
      <c r="A341" s="38"/>
      <c r="B341" s="39"/>
      <c r="C341" s="40"/>
      <c r="D341" s="210" t="s">
        <v>144</v>
      </c>
      <c r="E341" s="40"/>
      <c r="F341" s="211" t="s">
        <v>537</v>
      </c>
      <c r="G341" s="40"/>
      <c r="H341" s="40"/>
      <c r="I341" s="212"/>
      <c r="J341" s="40"/>
      <c r="K341" s="40"/>
      <c r="L341" s="44"/>
      <c r="M341" s="213"/>
      <c r="N341" s="214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144</v>
      </c>
      <c r="AU341" s="17" t="s">
        <v>81</v>
      </c>
    </row>
    <row r="342" spans="1:47" s="2" customFormat="1" ht="12">
      <c r="A342" s="38"/>
      <c r="B342" s="39"/>
      <c r="C342" s="40"/>
      <c r="D342" s="215" t="s">
        <v>146</v>
      </c>
      <c r="E342" s="40"/>
      <c r="F342" s="216" t="s">
        <v>538</v>
      </c>
      <c r="G342" s="40"/>
      <c r="H342" s="40"/>
      <c r="I342" s="212"/>
      <c r="J342" s="40"/>
      <c r="K342" s="40"/>
      <c r="L342" s="44"/>
      <c r="M342" s="213"/>
      <c r="N342" s="214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146</v>
      </c>
      <c r="AU342" s="17" t="s">
        <v>81</v>
      </c>
    </row>
    <row r="343" spans="1:51" s="14" customFormat="1" ht="12">
      <c r="A343" s="14"/>
      <c r="B343" s="228"/>
      <c r="C343" s="229"/>
      <c r="D343" s="210" t="s">
        <v>148</v>
      </c>
      <c r="E343" s="230" t="s">
        <v>19</v>
      </c>
      <c r="F343" s="231" t="s">
        <v>539</v>
      </c>
      <c r="G343" s="229"/>
      <c r="H343" s="230" t="s">
        <v>19</v>
      </c>
      <c r="I343" s="232"/>
      <c r="J343" s="229"/>
      <c r="K343" s="229"/>
      <c r="L343" s="233"/>
      <c r="M343" s="234"/>
      <c r="N343" s="235"/>
      <c r="O343" s="235"/>
      <c r="P343" s="235"/>
      <c r="Q343" s="235"/>
      <c r="R343" s="235"/>
      <c r="S343" s="235"/>
      <c r="T343" s="23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37" t="s">
        <v>148</v>
      </c>
      <c r="AU343" s="237" t="s">
        <v>81</v>
      </c>
      <c r="AV343" s="14" t="s">
        <v>79</v>
      </c>
      <c r="AW343" s="14" t="s">
        <v>34</v>
      </c>
      <c r="AX343" s="14" t="s">
        <v>74</v>
      </c>
      <c r="AY343" s="237" t="s">
        <v>135</v>
      </c>
    </row>
    <row r="344" spans="1:51" s="13" customFormat="1" ht="12">
      <c r="A344" s="13"/>
      <c r="B344" s="217"/>
      <c r="C344" s="218"/>
      <c r="D344" s="210" t="s">
        <v>148</v>
      </c>
      <c r="E344" s="219" t="s">
        <v>19</v>
      </c>
      <c r="F344" s="220" t="s">
        <v>540</v>
      </c>
      <c r="G344" s="218"/>
      <c r="H344" s="221">
        <v>21.68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7" t="s">
        <v>148</v>
      </c>
      <c r="AU344" s="227" t="s">
        <v>81</v>
      </c>
      <c r="AV344" s="13" t="s">
        <v>81</v>
      </c>
      <c r="AW344" s="13" t="s">
        <v>34</v>
      </c>
      <c r="AX344" s="13" t="s">
        <v>74</v>
      </c>
      <c r="AY344" s="227" t="s">
        <v>135</v>
      </c>
    </row>
    <row r="345" spans="1:51" s="14" customFormat="1" ht="12">
      <c r="A345" s="14"/>
      <c r="B345" s="228"/>
      <c r="C345" s="229"/>
      <c r="D345" s="210" t="s">
        <v>148</v>
      </c>
      <c r="E345" s="230" t="s">
        <v>19</v>
      </c>
      <c r="F345" s="231" t="s">
        <v>541</v>
      </c>
      <c r="G345" s="229"/>
      <c r="H345" s="230" t="s">
        <v>19</v>
      </c>
      <c r="I345" s="232"/>
      <c r="J345" s="229"/>
      <c r="K345" s="229"/>
      <c r="L345" s="233"/>
      <c r="M345" s="234"/>
      <c r="N345" s="235"/>
      <c r="O345" s="235"/>
      <c r="P345" s="235"/>
      <c r="Q345" s="235"/>
      <c r="R345" s="235"/>
      <c r="S345" s="235"/>
      <c r="T345" s="23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37" t="s">
        <v>148</v>
      </c>
      <c r="AU345" s="237" t="s">
        <v>81</v>
      </c>
      <c r="AV345" s="14" t="s">
        <v>79</v>
      </c>
      <c r="AW345" s="14" t="s">
        <v>34</v>
      </c>
      <c r="AX345" s="14" t="s">
        <v>74</v>
      </c>
      <c r="AY345" s="237" t="s">
        <v>135</v>
      </c>
    </row>
    <row r="346" spans="1:51" s="13" customFormat="1" ht="12">
      <c r="A346" s="13"/>
      <c r="B346" s="217"/>
      <c r="C346" s="218"/>
      <c r="D346" s="210" t="s">
        <v>148</v>
      </c>
      <c r="E346" s="219" t="s">
        <v>19</v>
      </c>
      <c r="F346" s="220" t="s">
        <v>542</v>
      </c>
      <c r="G346" s="218"/>
      <c r="H346" s="221">
        <v>15.21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27" t="s">
        <v>148</v>
      </c>
      <c r="AU346" s="227" t="s">
        <v>81</v>
      </c>
      <c r="AV346" s="13" t="s">
        <v>81</v>
      </c>
      <c r="AW346" s="13" t="s">
        <v>34</v>
      </c>
      <c r="AX346" s="13" t="s">
        <v>74</v>
      </c>
      <c r="AY346" s="227" t="s">
        <v>135</v>
      </c>
    </row>
    <row r="347" spans="1:51" s="14" customFormat="1" ht="12">
      <c r="A347" s="14"/>
      <c r="B347" s="228"/>
      <c r="C347" s="229"/>
      <c r="D347" s="210" t="s">
        <v>148</v>
      </c>
      <c r="E347" s="230" t="s">
        <v>19</v>
      </c>
      <c r="F347" s="231" t="s">
        <v>543</v>
      </c>
      <c r="G347" s="229"/>
      <c r="H347" s="230" t="s">
        <v>19</v>
      </c>
      <c r="I347" s="232"/>
      <c r="J347" s="229"/>
      <c r="K347" s="229"/>
      <c r="L347" s="233"/>
      <c r="M347" s="234"/>
      <c r="N347" s="235"/>
      <c r="O347" s="235"/>
      <c r="P347" s="235"/>
      <c r="Q347" s="235"/>
      <c r="R347" s="235"/>
      <c r="S347" s="235"/>
      <c r="T347" s="23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37" t="s">
        <v>148</v>
      </c>
      <c r="AU347" s="237" t="s">
        <v>81</v>
      </c>
      <c r="AV347" s="14" t="s">
        <v>79</v>
      </c>
      <c r="AW347" s="14" t="s">
        <v>34</v>
      </c>
      <c r="AX347" s="14" t="s">
        <v>74</v>
      </c>
      <c r="AY347" s="237" t="s">
        <v>135</v>
      </c>
    </row>
    <row r="348" spans="1:51" s="13" customFormat="1" ht="12">
      <c r="A348" s="13"/>
      <c r="B348" s="217"/>
      <c r="C348" s="218"/>
      <c r="D348" s="210" t="s">
        <v>148</v>
      </c>
      <c r="E348" s="219" t="s">
        <v>19</v>
      </c>
      <c r="F348" s="220" t="s">
        <v>544</v>
      </c>
      <c r="G348" s="218"/>
      <c r="H348" s="221">
        <v>25.45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27" t="s">
        <v>148</v>
      </c>
      <c r="AU348" s="227" t="s">
        <v>81</v>
      </c>
      <c r="AV348" s="13" t="s">
        <v>81</v>
      </c>
      <c r="AW348" s="13" t="s">
        <v>34</v>
      </c>
      <c r="AX348" s="13" t="s">
        <v>74</v>
      </c>
      <c r="AY348" s="227" t="s">
        <v>135</v>
      </c>
    </row>
    <row r="349" spans="1:51" s="14" customFormat="1" ht="12">
      <c r="A349" s="14"/>
      <c r="B349" s="228"/>
      <c r="C349" s="229"/>
      <c r="D349" s="210" t="s">
        <v>148</v>
      </c>
      <c r="E349" s="230" t="s">
        <v>19</v>
      </c>
      <c r="F349" s="231" t="s">
        <v>545</v>
      </c>
      <c r="G349" s="229"/>
      <c r="H349" s="230" t="s">
        <v>19</v>
      </c>
      <c r="I349" s="232"/>
      <c r="J349" s="229"/>
      <c r="K349" s="229"/>
      <c r="L349" s="233"/>
      <c r="M349" s="234"/>
      <c r="N349" s="235"/>
      <c r="O349" s="235"/>
      <c r="P349" s="235"/>
      <c r="Q349" s="235"/>
      <c r="R349" s="235"/>
      <c r="S349" s="235"/>
      <c r="T349" s="23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37" t="s">
        <v>148</v>
      </c>
      <c r="AU349" s="237" t="s">
        <v>81</v>
      </c>
      <c r="AV349" s="14" t="s">
        <v>79</v>
      </c>
      <c r="AW349" s="14" t="s">
        <v>34</v>
      </c>
      <c r="AX349" s="14" t="s">
        <v>74</v>
      </c>
      <c r="AY349" s="237" t="s">
        <v>135</v>
      </c>
    </row>
    <row r="350" spans="1:51" s="13" customFormat="1" ht="12">
      <c r="A350" s="13"/>
      <c r="B350" s="217"/>
      <c r="C350" s="218"/>
      <c r="D350" s="210" t="s">
        <v>148</v>
      </c>
      <c r="E350" s="219" t="s">
        <v>19</v>
      </c>
      <c r="F350" s="220" t="s">
        <v>546</v>
      </c>
      <c r="G350" s="218"/>
      <c r="H350" s="221">
        <v>14.068</v>
      </c>
      <c r="I350" s="222"/>
      <c r="J350" s="218"/>
      <c r="K350" s="218"/>
      <c r="L350" s="223"/>
      <c r="M350" s="224"/>
      <c r="N350" s="225"/>
      <c r="O350" s="225"/>
      <c r="P350" s="225"/>
      <c r="Q350" s="225"/>
      <c r="R350" s="225"/>
      <c r="S350" s="225"/>
      <c r="T350" s="22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27" t="s">
        <v>148</v>
      </c>
      <c r="AU350" s="227" t="s">
        <v>81</v>
      </c>
      <c r="AV350" s="13" t="s">
        <v>81</v>
      </c>
      <c r="AW350" s="13" t="s">
        <v>34</v>
      </c>
      <c r="AX350" s="13" t="s">
        <v>74</v>
      </c>
      <c r="AY350" s="227" t="s">
        <v>135</v>
      </c>
    </row>
    <row r="351" spans="1:51" s="14" customFormat="1" ht="12">
      <c r="A351" s="14"/>
      <c r="B351" s="228"/>
      <c r="C351" s="229"/>
      <c r="D351" s="210" t="s">
        <v>148</v>
      </c>
      <c r="E351" s="230" t="s">
        <v>19</v>
      </c>
      <c r="F351" s="231" t="s">
        <v>547</v>
      </c>
      <c r="G351" s="229"/>
      <c r="H351" s="230" t="s">
        <v>19</v>
      </c>
      <c r="I351" s="232"/>
      <c r="J351" s="229"/>
      <c r="K351" s="229"/>
      <c r="L351" s="233"/>
      <c r="M351" s="234"/>
      <c r="N351" s="235"/>
      <c r="O351" s="235"/>
      <c r="P351" s="235"/>
      <c r="Q351" s="235"/>
      <c r="R351" s="235"/>
      <c r="S351" s="235"/>
      <c r="T351" s="23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37" t="s">
        <v>148</v>
      </c>
      <c r="AU351" s="237" t="s">
        <v>81</v>
      </c>
      <c r="AV351" s="14" t="s">
        <v>79</v>
      </c>
      <c r="AW351" s="14" t="s">
        <v>34</v>
      </c>
      <c r="AX351" s="14" t="s">
        <v>74</v>
      </c>
      <c r="AY351" s="237" t="s">
        <v>135</v>
      </c>
    </row>
    <row r="352" spans="1:51" s="13" customFormat="1" ht="12">
      <c r="A352" s="13"/>
      <c r="B352" s="217"/>
      <c r="C352" s="218"/>
      <c r="D352" s="210" t="s">
        <v>148</v>
      </c>
      <c r="E352" s="219" t="s">
        <v>19</v>
      </c>
      <c r="F352" s="220" t="s">
        <v>548</v>
      </c>
      <c r="G352" s="218"/>
      <c r="H352" s="221">
        <v>26.708</v>
      </c>
      <c r="I352" s="222"/>
      <c r="J352" s="218"/>
      <c r="K352" s="218"/>
      <c r="L352" s="223"/>
      <c r="M352" s="224"/>
      <c r="N352" s="225"/>
      <c r="O352" s="225"/>
      <c r="P352" s="225"/>
      <c r="Q352" s="225"/>
      <c r="R352" s="225"/>
      <c r="S352" s="225"/>
      <c r="T352" s="22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27" t="s">
        <v>148</v>
      </c>
      <c r="AU352" s="227" t="s">
        <v>81</v>
      </c>
      <c r="AV352" s="13" t="s">
        <v>81</v>
      </c>
      <c r="AW352" s="13" t="s">
        <v>34</v>
      </c>
      <c r="AX352" s="13" t="s">
        <v>74</v>
      </c>
      <c r="AY352" s="227" t="s">
        <v>135</v>
      </c>
    </row>
    <row r="353" spans="1:65" s="2" customFormat="1" ht="16.5" customHeight="1">
      <c r="A353" s="38"/>
      <c r="B353" s="39"/>
      <c r="C353" s="197" t="s">
        <v>549</v>
      </c>
      <c r="D353" s="197" t="s">
        <v>137</v>
      </c>
      <c r="E353" s="198" t="s">
        <v>550</v>
      </c>
      <c r="F353" s="199" t="s">
        <v>551</v>
      </c>
      <c r="G353" s="200" t="s">
        <v>161</v>
      </c>
      <c r="H353" s="201">
        <v>103.116</v>
      </c>
      <c r="I353" s="202"/>
      <c r="J353" s="203">
        <f>ROUND(I353*H353,2)</f>
        <v>0</v>
      </c>
      <c r="K353" s="199" t="s">
        <v>141</v>
      </c>
      <c r="L353" s="44"/>
      <c r="M353" s="204" t="s">
        <v>19</v>
      </c>
      <c r="N353" s="205" t="s">
        <v>45</v>
      </c>
      <c r="O353" s="84"/>
      <c r="P353" s="206">
        <f>O353*H353</f>
        <v>0</v>
      </c>
      <c r="Q353" s="206">
        <v>0.0079</v>
      </c>
      <c r="R353" s="206">
        <f>Q353*H353</f>
        <v>0.8146164000000001</v>
      </c>
      <c r="S353" s="206">
        <v>0</v>
      </c>
      <c r="T353" s="207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08" t="s">
        <v>142</v>
      </c>
      <c r="AT353" s="208" t="s">
        <v>137</v>
      </c>
      <c r="AU353" s="208" t="s">
        <v>81</v>
      </c>
      <c r="AY353" s="17" t="s">
        <v>135</v>
      </c>
      <c r="BE353" s="209">
        <f>IF(N353="základní",J353,0)</f>
        <v>0</v>
      </c>
      <c r="BF353" s="209">
        <f>IF(N353="snížená",J353,0)</f>
        <v>0</v>
      </c>
      <c r="BG353" s="209">
        <f>IF(N353="zákl. přenesená",J353,0)</f>
        <v>0</v>
      </c>
      <c r="BH353" s="209">
        <f>IF(N353="sníž. přenesená",J353,0)</f>
        <v>0</v>
      </c>
      <c r="BI353" s="209">
        <f>IF(N353="nulová",J353,0)</f>
        <v>0</v>
      </c>
      <c r="BJ353" s="17" t="s">
        <v>79</v>
      </c>
      <c r="BK353" s="209">
        <f>ROUND(I353*H353,2)</f>
        <v>0</v>
      </c>
      <c r="BL353" s="17" t="s">
        <v>142</v>
      </c>
      <c r="BM353" s="208" t="s">
        <v>552</v>
      </c>
    </row>
    <row r="354" spans="1:47" s="2" customFormat="1" ht="12">
      <c r="A354" s="38"/>
      <c r="B354" s="39"/>
      <c r="C354" s="40"/>
      <c r="D354" s="210" t="s">
        <v>144</v>
      </c>
      <c r="E354" s="40"/>
      <c r="F354" s="211" t="s">
        <v>553</v>
      </c>
      <c r="G354" s="40"/>
      <c r="H354" s="40"/>
      <c r="I354" s="212"/>
      <c r="J354" s="40"/>
      <c r="K354" s="40"/>
      <c r="L354" s="44"/>
      <c r="M354" s="213"/>
      <c r="N354" s="214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144</v>
      </c>
      <c r="AU354" s="17" t="s">
        <v>81</v>
      </c>
    </row>
    <row r="355" spans="1:47" s="2" customFormat="1" ht="12">
      <c r="A355" s="38"/>
      <c r="B355" s="39"/>
      <c r="C355" s="40"/>
      <c r="D355" s="215" t="s">
        <v>146</v>
      </c>
      <c r="E355" s="40"/>
      <c r="F355" s="216" t="s">
        <v>554</v>
      </c>
      <c r="G355" s="40"/>
      <c r="H355" s="40"/>
      <c r="I355" s="212"/>
      <c r="J355" s="40"/>
      <c r="K355" s="40"/>
      <c r="L355" s="44"/>
      <c r="M355" s="213"/>
      <c r="N355" s="214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146</v>
      </c>
      <c r="AU355" s="17" t="s">
        <v>81</v>
      </c>
    </row>
    <row r="356" spans="1:65" s="2" customFormat="1" ht="16.5" customHeight="1">
      <c r="A356" s="38"/>
      <c r="B356" s="39"/>
      <c r="C356" s="197" t="s">
        <v>555</v>
      </c>
      <c r="D356" s="197" t="s">
        <v>137</v>
      </c>
      <c r="E356" s="198" t="s">
        <v>556</v>
      </c>
      <c r="F356" s="199" t="s">
        <v>557</v>
      </c>
      <c r="G356" s="200" t="s">
        <v>161</v>
      </c>
      <c r="H356" s="201">
        <v>9.563</v>
      </c>
      <c r="I356" s="202"/>
      <c r="J356" s="203">
        <f>ROUND(I356*H356,2)</f>
        <v>0</v>
      </c>
      <c r="K356" s="199" t="s">
        <v>141</v>
      </c>
      <c r="L356" s="44"/>
      <c r="M356" s="204" t="s">
        <v>19</v>
      </c>
      <c r="N356" s="205" t="s">
        <v>45</v>
      </c>
      <c r="O356" s="84"/>
      <c r="P356" s="206">
        <f>O356*H356</f>
        <v>0</v>
      </c>
      <c r="Q356" s="206">
        <v>0</v>
      </c>
      <c r="R356" s="206">
        <f>Q356*H356</f>
        <v>0</v>
      </c>
      <c r="S356" s="206">
        <v>0</v>
      </c>
      <c r="T356" s="207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08" t="s">
        <v>142</v>
      </c>
      <c r="AT356" s="208" t="s">
        <v>137</v>
      </c>
      <c r="AU356" s="208" t="s">
        <v>81</v>
      </c>
      <c r="AY356" s="17" t="s">
        <v>135</v>
      </c>
      <c r="BE356" s="209">
        <f>IF(N356="základní",J356,0)</f>
        <v>0</v>
      </c>
      <c r="BF356" s="209">
        <f>IF(N356="snížená",J356,0)</f>
        <v>0</v>
      </c>
      <c r="BG356" s="209">
        <f>IF(N356="zákl. přenesená",J356,0)</f>
        <v>0</v>
      </c>
      <c r="BH356" s="209">
        <f>IF(N356="sníž. přenesená",J356,0)</f>
        <v>0</v>
      </c>
      <c r="BI356" s="209">
        <f>IF(N356="nulová",J356,0)</f>
        <v>0</v>
      </c>
      <c r="BJ356" s="17" t="s">
        <v>79</v>
      </c>
      <c r="BK356" s="209">
        <f>ROUND(I356*H356,2)</f>
        <v>0</v>
      </c>
      <c r="BL356" s="17" t="s">
        <v>142</v>
      </c>
      <c r="BM356" s="208" t="s">
        <v>558</v>
      </c>
    </row>
    <row r="357" spans="1:47" s="2" customFormat="1" ht="12">
      <c r="A357" s="38"/>
      <c r="B357" s="39"/>
      <c r="C357" s="40"/>
      <c r="D357" s="210" t="s">
        <v>144</v>
      </c>
      <c r="E357" s="40"/>
      <c r="F357" s="211" t="s">
        <v>559</v>
      </c>
      <c r="G357" s="40"/>
      <c r="H357" s="40"/>
      <c r="I357" s="212"/>
      <c r="J357" s="40"/>
      <c r="K357" s="40"/>
      <c r="L357" s="44"/>
      <c r="M357" s="213"/>
      <c r="N357" s="214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144</v>
      </c>
      <c r="AU357" s="17" t="s">
        <v>81</v>
      </c>
    </row>
    <row r="358" spans="1:47" s="2" customFormat="1" ht="12">
      <c r="A358" s="38"/>
      <c r="B358" s="39"/>
      <c r="C358" s="40"/>
      <c r="D358" s="215" t="s">
        <v>146</v>
      </c>
      <c r="E358" s="40"/>
      <c r="F358" s="216" t="s">
        <v>560</v>
      </c>
      <c r="G358" s="40"/>
      <c r="H358" s="40"/>
      <c r="I358" s="212"/>
      <c r="J358" s="40"/>
      <c r="K358" s="40"/>
      <c r="L358" s="44"/>
      <c r="M358" s="213"/>
      <c r="N358" s="214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146</v>
      </c>
      <c r="AU358" s="17" t="s">
        <v>81</v>
      </c>
    </row>
    <row r="359" spans="1:51" s="13" customFormat="1" ht="12">
      <c r="A359" s="13"/>
      <c r="B359" s="217"/>
      <c r="C359" s="218"/>
      <c r="D359" s="210" t="s">
        <v>148</v>
      </c>
      <c r="E359" s="219" t="s">
        <v>19</v>
      </c>
      <c r="F359" s="220" t="s">
        <v>561</v>
      </c>
      <c r="G359" s="218"/>
      <c r="H359" s="221">
        <v>3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7" t="s">
        <v>148</v>
      </c>
      <c r="AU359" s="227" t="s">
        <v>81</v>
      </c>
      <c r="AV359" s="13" t="s">
        <v>81</v>
      </c>
      <c r="AW359" s="13" t="s">
        <v>34</v>
      </c>
      <c r="AX359" s="13" t="s">
        <v>74</v>
      </c>
      <c r="AY359" s="227" t="s">
        <v>135</v>
      </c>
    </row>
    <row r="360" spans="1:51" s="13" customFormat="1" ht="12">
      <c r="A360" s="13"/>
      <c r="B360" s="217"/>
      <c r="C360" s="218"/>
      <c r="D360" s="210" t="s">
        <v>148</v>
      </c>
      <c r="E360" s="219" t="s">
        <v>19</v>
      </c>
      <c r="F360" s="220" t="s">
        <v>562</v>
      </c>
      <c r="G360" s="218"/>
      <c r="H360" s="221">
        <v>6.563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27" t="s">
        <v>148</v>
      </c>
      <c r="AU360" s="227" t="s">
        <v>81</v>
      </c>
      <c r="AV360" s="13" t="s">
        <v>81</v>
      </c>
      <c r="AW360" s="13" t="s">
        <v>34</v>
      </c>
      <c r="AX360" s="13" t="s">
        <v>74</v>
      </c>
      <c r="AY360" s="227" t="s">
        <v>135</v>
      </c>
    </row>
    <row r="361" spans="1:65" s="2" customFormat="1" ht="16.5" customHeight="1">
      <c r="A361" s="38"/>
      <c r="B361" s="39"/>
      <c r="C361" s="197" t="s">
        <v>563</v>
      </c>
      <c r="D361" s="197" t="s">
        <v>137</v>
      </c>
      <c r="E361" s="198" t="s">
        <v>564</v>
      </c>
      <c r="F361" s="199" t="s">
        <v>565</v>
      </c>
      <c r="G361" s="200" t="s">
        <v>328</v>
      </c>
      <c r="H361" s="201">
        <v>48.1</v>
      </c>
      <c r="I361" s="202"/>
      <c r="J361" s="203">
        <f>ROUND(I361*H361,2)</f>
        <v>0</v>
      </c>
      <c r="K361" s="199" t="s">
        <v>141</v>
      </c>
      <c r="L361" s="44"/>
      <c r="M361" s="204" t="s">
        <v>19</v>
      </c>
      <c r="N361" s="205" t="s">
        <v>45</v>
      </c>
      <c r="O361" s="84"/>
      <c r="P361" s="206">
        <f>O361*H361</f>
        <v>0</v>
      </c>
      <c r="Q361" s="206">
        <v>0</v>
      </c>
      <c r="R361" s="206">
        <f>Q361*H361</f>
        <v>0</v>
      </c>
      <c r="S361" s="206">
        <v>0</v>
      </c>
      <c r="T361" s="207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08" t="s">
        <v>142</v>
      </c>
      <c r="AT361" s="208" t="s">
        <v>137</v>
      </c>
      <c r="AU361" s="208" t="s">
        <v>81</v>
      </c>
      <c r="AY361" s="17" t="s">
        <v>135</v>
      </c>
      <c r="BE361" s="209">
        <f>IF(N361="základní",J361,0)</f>
        <v>0</v>
      </c>
      <c r="BF361" s="209">
        <f>IF(N361="snížená",J361,0)</f>
        <v>0</v>
      </c>
      <c r="BG361" s="209">
        <f>IF(N361="zákl. přenesená",J361,0)</f>
        <v>0</v>
      </c>
      <c r="BH361" s="209">
        <f>IF(N361="sníž. přenesená",J361,0)</f>
        <v>0</v>
      </c>
      <c r="BI361" s="209">
        <f>IF(N361="nulová",J361,0)</f>
        <v>0</v>
      </c>
      <c r="BJ361" s="17" t="s">
        <v>79</v>
      </c>
      <c r="BK361" s="209">
        <f>ROUND(I361*H361,2)</f>
        <v>0</v>
      </c>
      <c r="BL361" s="17" t="s">
        <v>142</v>
      </c>
      <c r="BM361" s="208" t="s">
        <v>566</v>
      </c>
    </row>
    <row r="362" spans="1:47" s="2" customFormat="1" ht="12">
      <c r="A362" s="38"/>
      <c r="B362" s="39"/>
      <c r="C362" s="40"/>
      <c r="D362" s="210" t="s">
        <v>144</v>
      </c>
      <c r="E362" s="40"/>
      <c r="F362" s="211" t="s">
        <v>567</v>
      </c>
      <c r="G362" s="40"/>
      <c r="H362" s="40"/>
      <c r="I362" s="212"/>
      <c r="J362" s="40"/>
      <c r="K362" s="40"/>
      <c r="L362" s="44"/>
      <c r="M362" s="213"/>
      <c r="N362" s="214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144</v>
      </c>
      <c r="AU362" s="17" t="s">
        <v>81</v>
      </c>
    </row>
    <row r="363" spans="1:47" s="2" customFormat="1" ht="12">
      <c r="A363" s="38"/>
      <c r="B363" s="39"/>
      <c r="C363" s="40"/>
      <c r="D363" s="215" t="s">
        <v>146</v>
      </c>
      <c r="E363" s="40"/>
      <c r="F363" s="216" t="s">
        <v>568</v>
      </c>
      <c r="G363" s="40"/>
      <c r="H363" s="40"/>
      <c r="I363" s="212"/>
      <c r="J363" s="40"/>
      <c r="K363" s="40"/>
      <c r="L363" s="44"/>
      <c r="M363" s="213"/>
      <c r="N363" s="214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146</v>
      </c>
      <c r="AU363" s="17" t="s">
        <v>81</v>
      </c>
    </row>
    <row r="364" spans="1:51" s="14" customFormat="1" ht="12">
      <c r="A364" s="14"/>
      <c r="B364" s="228"/>
      <c r="C364" s="229"/>
      <c r="D364" s="210" t="s">
        <v>148</v>
      </c>
      <c r="E364" s="230" t="s">
        <v>19</v>
      </c>
      <c r="F364" s="231" t="s">
        <v>569</v>
      </c>
      <c r="G364" s="229"/>
      <c r="H364" s="230" t="s">
        <v>19</v>
      </c>
      <c r="I364" s="232"/>
      <c r="J364" s="229"/>
      <c r="K364" s="229"/>
      <c r="L364" s="233"/>
      <c r="M364" s="234"/>
      <c r="N364" s="235"/>
      <c r="O364" s="235"/>
      <c r="P364" s="235"/>
      <c r="Q364" s="235"/>
      <c r="R364" s="235"/>
      <c r="S364" s="235"/>
      <c r="T364" s="23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37" t="s">
        <v>148</v>
      </c>
      <c r="AU364" s="237" t="s">
        <v>81</v>
      </c>
      <c r="AV364" s="14" t="s">
        <v>79</v>
      </c>
      <c r="AW364" s="14" t="s">
        <v>34</v>
      </c>
      <c r="AX364" s="14" t="s">
        <v>74</v>
      </c>
      <c r="AY364" s="237" t="s">
        <v>135</v>
      </c>
    </row>
    <row r="365" spans="1:51" s="13" customFormat="1" ht="12">
      <c r="A365" s="13"/>
      <c r="B365" s="217"/>
      <c r="C365" s="218"/>
      <c r="D365" s="210" t="s">
        <v>148</v>
      </c>
      <c r="E365" s="219" t="s">
        <v>19</v>
      </c>
      <c r="F365" s="220" t="s">
        <v>570</v>
      </c>
      <c r="G365" s="218"/>
      <c r="H365" s="221">
        <v>48.1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27" t="s">
        <v>148</v>
      </c>
      <c r="AU365" s="227" t="s">
        <v>81</v>
      </c>
      <c r="AV365" s="13" t="s">
        <v>81</v>
      </c>
      <c r="AW365" s="13" t="s">
        <v>34</v>
      </c>
      <c r="AX365" s="13" t="s">
        <v>74</v>
      </c>
      <c r="AY365" s="227" t="s">
        <v>135</v>
      </c>
    </row>
    <row r="366" spans="1:63" s="12" customFormat="1" ht="22.8" customHeight="1">
      <c r="A366" s="12"/>
      <c r="B366" s="181"/>
      <c r="C366" s="182"/>
      <c r="D366" s="183" t="s">
        <v>73</v>
      </c>
      <c r="E366" s="195" t="s">
        <v>571</v>
      </c>
      <c r="F366" s="195" t="s">
        <v>572</v>
      </c>
      <c r="G366" s="182"/>
      <c r="H366" s="182"/>
      <c r="I366" s="185"/>
      <c r="J366" s="196">
        <f>BK366</f>
        <v>0</v>
      </c>
      <c r="K366" s="182"/>
      <c r="L366" s="187"/>
      <c r="M366" s="188"/>
      <c r="N366" s="189"/>
      <c r="O366" s="189"/>
      <c r="P366" s="190">
        <f>SUM(P367:P438)</f>
        <v>0</v>
      </c>
      <c r="Q366" s="189"/>
      <c r="R366" s="190">
        <f>SUM(R367:R438)</f>
        <v>1.8581938809999998</v>
      </c>
      <c r="S366" s="189"/>
      <c r="T366" s="191">
        <f>SUM(T367:T438)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192" t="s">
        <v>79</v>
      </c>
      <c r="AT366" s="193" t="s">
        <v>73</v>
      </c>
      <c r="AU366" s="193" t="s">
        <v>79</v>
      </c>
      <c r="AY366" s="192" t="s">
        <v>135</v>
      </c>
      <c r="BK366" s="194">
        <f>SUM(BK367:BK438)</f>
        <v>0</v>
      </c>
    </row>
    <row r="367" spans="1:65" s="2" customFormat="1" ht="16.5" customHeight="1">
      <c r="A367" s="38"/>
      <c r="B367" s="39"/>
      <c r="C367" s="197" t="s">
        <v>484</v>
      </c>
      <c r="D367" s="197" t="s">
        <v>137</v>
      </c>
      <c r="E367" s="198" t="s">
        <v>573</v>
      </c>
      <c r="F367" s="199" t="s">
        <v>574</v>
      </c>
      <c r="G367" s="200" t="s">
        <v>161</v>
      </c>
      <c r="H367" s="201">
        <v>53.283</v>
      </c>
      <c r="I367" s="202"/>
      <c r="J367" s="203">
        <f>ROUND(I367*H367,2)</f>
        <v>0</v>
      </c>
      <c r="K367" s="199" t="s">
        <v>141</v>
      </c>
      <c r="L367" s="44"/>
      <c r="M367" s="204" t="s">
        <v>19</v>
      </c>
      <c r="N367" s="205" t="s">
        <v>45</v>
      </c>
      <c r="O367" s="84"/>
      <c r="P367" s="206">
        <f>O367*H367</f>
        <v>0</v>
      </c>
      <c r="Q367" s="206">
        <v>0.0012</v>
      </c>
      <c r="R367" s="206">
        <f>Q367*H367</f>
        <v>0.0639396</v>
      </c>
      <c r="S367" s="206">
        <v>0</v>
      </c>
      <c r="T367" s="207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08" t="s">
        <v>142</v>
      </c>
      <c r="AT367" s="208" t="s">
        <v>137</v>
      </c>
      <c r="AU367" s="208" t="s">
        <v>81</v>
      </c>
      <c r="AY367" s="17" t="s">
        <v>135</v>
      </c>
      <c r="BE367" s="209">
        <f>IF(N367="základní",J367,0)</f>
        <v>0</v>
      </c>
      <c r="BF367" s="209">
        <f>IF(N367="snížená",J367,0)</f>
        <v>0</v>
      </c>
      <c r="BG367" s="209">
        <f>IF(N367="zákl. přenesená",J367,0)</f>
        <v>0</v>
      </c>
      <c r="BH367" s="209">
        <f>IF(N367="sníž. přenesená",J367,0)</f>
        <v>0</v>
      </c>
      <c r="BI367" s="209">
        <f>IF(N367="nulová",J367,0)</f>
        <v>0</v>
      </c>
      <c r="BJ367" s="17" t="s">
        <v>79</v>
      </c>
      <c r="BK367" s="209">
        <f>ROUND(I367*H367,2)</f>
        <v>0</v>
      </c>
      <c r="BL367" s="17" t="s">
        <v>142</v>
      </c>
      <c r="BM367" s="208" t="s">
        <v>575</v>
      </c>
    </row>
    <row r="368" spans="1:47" s="2" customFormat="1" ht="12">
      <c r="A368" s="38"/>
      <c r="B368" s="39"/>
      <c r="C368" s="40"/>
      <c r="D368" s="210" t="s">
        <v>144</v>
      </c>
      <c r="E368" s="40"/>
      <c r="F368" s="211" t="s">
        <v>576</v>
      </c>
      <c r="G368" s="40"/>
      <c r="H368" s="40"/>
      <c r="I368" s="212"/>
      <c r="J368" s="40"/>
      <c r="K368" s="40"/>
      <c r="L368" s="44"/>
      <c r="M368" s="213"/>
      <c r="N368" s="214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144</v>
      </c>
      <c r="AU368" s="17" t="s">
        <v>81</v>
      </c>
    </row>
    <row r="369" spans="1:47" s="2" customFormat="1" ht="12">
      <c r="A369" s="38"/>
      <c r="B369" s="39"/>
      <c r="C369" s="40"/>
      <c r="D369" s="215" t="s">
        <v>146</v>
      </c>
      <c r="E369" s="40"/>
      <c r="F369" s="216" t="s">
        <v>577</v>
      </c>
      <c r="G369" s="40"/>
      <c r="H369" s="40"/>
      <c r="I369" s="212"/>
      <c r="J369" s="40"/>
      <c r="K369" s="40"/>
      <c r="L369" s="44"/>
      <c r="M369" s="213"/>
      <c r="N369" s="214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146</v>
      </c>
      <c r="AU369" s="17" t="s">
        <v>81</v>
      </c>
    </row>
    <row r="370" spans="1:51" s="13" customFormat="1" ht="12">
      <c r="A370" s="13"/>
      <c r="B370" s="217"/>
      <c r="C370" s="218"/>
      <c r="D370" s="210" t="s">
        <v>148</v>
      </c>
      <c r="E370" s="219" t="s">
        <v>19</v>
      </c>
      <c r="F370" s="220" t="s">
        <v>578</v>
      </c>
      <c r="G370" s="218"/>
      <c r="H370" s="221">
        <v>19.658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7" t="s">
        <v>148</v>
      </c>
      <c r="AU370" s="227" t="s">
        <v>81</v>
      </c>
      <c r="AV370" s="13" t="s">
        <v>81</v>
      </c>
      <c r="AW370" s="13" t="s">
        <v>34</v>
      </c>
      <c r="AX370" s="13" t="s">
        <v>74</v>
      </c>
      <c r="AY370" s="227" t="s">
        <v>135</v>
      </c>
    </row>
    <row r="371" spans="1:51" s="13" customFormat="1" ht="12">
      <c r="A371" s="13"/>
      <c r="B371" s="217"/>
      <c r="C371" s="218"/>
      <c r="D371" s="210" t="s">
        <v>148</v>
      </c>
      <c r="E371" s="219" t="s">
        <v>19</v>
      </c>
      <c r="F371" s="220" t="s">
        <v>579</v>
      </c>
      <c r="G371" s="218"/>
      <c r="H371" s="221">
        <v>11.1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7" t="s">
        <v>148</v>
      </c>
      <c r="AU371" s="227" t="s">
        <v>81</v>
      </c>
      <c r="AV371" s="13" t="s">
        <v>81</v>
      </c>
      <c r="AW371" s="13" t="s">
        <v>34</v>
      </c>
      <c r="AX371" s="13" t="s">
        <v>74</v>
      </c>
      <c r="AY371" s="227" t="s">
        <v>135</v>
      </c>
    </row>
    <row r="372" spans="1:51" s="13" customFormat="1" ht="12">
      <c r="A372" s="13"/>
      <c r="B372" s="217"/>
      <c r="C372" s="218"/>
      <c r="D372" s="210" t="s">
        <v>148</v>
      </c>
      <c r="E372" s="219" t="s">
        <v>19</v>
      </c>
      <c r="F372" s="220" t="s">
        <v>580</v>
      </c>
      <c r="G372" s="218"/>
      <c r="H372" s="221">
        <v>22.525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7" t="s">
        <v>148</v>
      </c>
      <c r="AU372" s="227" t="s">
        <v>81</v>
      </c>
      <c r="AV372" s="13" t="s">
        <v>81</v>
      </c>
      <c r="AW372" s="13" t="s">
        <v>34</v>
      </c>
      <c r="AX372" s="13" t="s">
        <v>74</v>
      </c>
      <c r="AY372" s="227" t="s">
        <v>135</v>
      </c>
    </row>
    <row r="373" spans="1:65" s="2" customFormat="1" ht="16.5" customHeight="1">
      <c r="A373" s="38"/>
      <c r="B373" s="39"/>
      <c r="C373" s="197" t="s">
        <v>571</v>
      </c>
      <c r="D373" s="197" t="s">
        <v>137</v>
      </c>
      <c r="E373" s="198" t="s">
        <v>581</v>
      </c>
      <c r="F373" s="199" t="s">
        <v>582</v>
      </c>
      <c r="G373" s="200" t="s">
        <v>161</v>
      </c>
      <c r="H373" s="201">
        <v>53.283</v>
      </c>
      <c r="I373" s="202"/>
      <c r="J373" s="203">
        <f>ROUND(I373*H373,2)</f>
        <v>0</v>
      </c>
      <c r="K373" s="199" t="s">
        <v>141</v>
      </c>
      <c r="L373" s="44"/>
      <c r="M373" s="204" t="s">
        <v>19</v>
      </c>
      <c r="N373" s="205" t="s">
        <v>45</v>
      </c>
      <c r="O373" s="84"/>
      <c r="P373" s="206">
        <f>O373*H373</f>
        <v>0</v>
      </c>
      <c r="Q373" s="206">
        <v>0.000263</v>
      </c>
      <c r="R373" s="206">
        <f>Q373*H373</f>
        <v>0.014013429</v>
      </c>
      <c r="S373" s="206">
        <v>0</v>
      </c>
      <c r="T373" s="207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08" t="s">
        <v>142</v>
      </c>
      <c r="AT373" s="208" t="s">
        <v>137</v>
      </c>
      <c r="AU373" s="208" t="s">
        <v>81</v>
      </c>
      <c r="AY373" s="17" t="s">
        <v>135</v>
      </c>
      <c r="BE373" s="209">
        <f>IF(N373="základní",J373,0)</f>
        <v>0</v>
      </c>
      <c r="BF373" s="209">
        <f>IF(N373="snížená",J373,0)</f>
        <v>0</v>
      </c>
      <c r="BG373" s="209">
        <f>IF(N373="zákl. přenesená",J373,0)</f>
        <v>0</v>
      </c>
      <c r="BH373" s="209">
        <f>IF(N373="sníž. přenesená",J373,0)</f>
        <v>0</v>
      </c>
      <c r="BI373" s="209">
        <f>IF(N373="nulová",J373,0)</f>
        <v>0</v>
      </c>
      <c r="BJ373" s="17" t="s">
        <v>79</v>
      </c>
      <c r="BK373" s="209">
        <f>ROUND(I373*H373,2)</f>
        <v>0</v>
      </c>
      <c r="BL373" s="17" t="s">
        <v>142</v>
      </c>
      <c r="BM373" s="208" t="s">
        <v>583</v>
      </c>
    </row>
    <row r="374" spans="1:47" s="2" customFormat="1" ht="12">
      <c r="A374" s="38"/>
      <c r="B374" s="39"/>
      <c r="C374" s="40"/>
      <c r="D374" s="210" t="s">
        <v>144</v>
      </c>
      <c r="E374" s="40"/>
      <c r="F374" s="211" t="s">
        <v>584</v>
      </c>
      <c r="G374" s="40"/>
      <c r="H374" s="40"/>
      <c r="I374" s="212"/>
      <c r="J374" s="40"/>
      <c r="K374" s="40"/>
      <c r="L374" s="44"/>
      <c r="M374" s="213"/>
      <c r="N374" s="214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144</v>
      </c>
      <c r="AU374" s="17" t="s">
        <v>81</v>
      </c>
    </row>
    <row r="375" spans="1:47" s="2" customFormat="1" ht="12">
      <c r="A375" s="38"/>
      <c r="B375" s="39"/>
      <c r="C375" s="40"/>
      <c r="D375" s="215" t="s">
        <v>146</v>
      </c>
      <c r="E375" s="40"/>
      <c r="F375" s="216" t="s">
        <v>585</v>
      </c>
      <c r="G375" s="40"/>
      <c r="H375" s="40"/>
      <c r="I375" s="212"/>
      <c r="J375" s="40"/>
      <c r="K375" s="40"/>
      <c r="L375" s="44"/>
      <c r="M375" s="213"/>
      <c r="N375" s="214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146</v>
      </c>
      <c r="AU375" s="17" t="s">
        <v>81</v>
      </c>
    </row>
    <row r="376" spans="1:65" s="2" customFormat="1" ht="16.5" customHeight="1">
      <c r="A376" s="38"/>
      <c r="B376" s="39"/>
      <c r="C376" s="197" t="s">
        <v>586</v>
      </c>
      <c r="D376" s="197" t="s">
        <v>137</v>
      </c>
      <c r="E376" s="198" t="s">
        <v>587</v>
      </c>
      <c r="F376" s="199" t="s">
        <v>588</v>
      </c>
      <c r="G376" s="200" t="s">
        <v>161</v>
      </c>
      <c r="H376" s="201">
        <v>53.283</v>
      </c>
      <c r="I376" s="202"/>
      <c r="J376" s="203">
        <f>ROUND(I376*H376,2)</f>
        <v>0</v>
      </c>
      <c r="K376" s="199" t="s">
        <v>141</v>
      </c>
      <c r="L376" s="44"/>
      <c r="M376" s="204" t="s">
        <v>19</v>
      </c>
      <c r="N376" s="205" t="s">
        <v>45</v>
      </c>
      <c r="O376" s="84"/>
      <c r="P376" s="206">
        <f>O376*H376</f>
        <v>0</v>
      </c>
      <c r="Q376" s="206">
        <v>0.004384</v>
      </c>
      <c r="R376" s="206">
        <f>Q376*H376</f>
        <v>0.233592672</v>
      </c>
      <c r="S376" s="206">
        <v>0</v>
      </c>
      <c r="T376" s="207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08" t="s">
        <v>142</v>
      </c>
      <c r="AT376" s="208" t="s">
        <v>137</v>
      </c>
      <c r="AU376" s="208" t="s">
        <v>81</v>
      </c>
      <c r="AY376" s="17" t="s">
        <v>135</v>
      </c>
      <c r="BE376" s="209">
        <f>IF(N376="základní",J376,0)</f>
        <v>0</v>
      </c>
      <c r="BF376" s="209">
        <f>IF(N376="snížená",J376,0)</f>
        <v>0</v>
      </c>
      <c r="BG376" s="209">
        <f>IF(N376="zákl. přenesená",J376,0)</f>
        <v>0</v>
      </c>
      <c r="BH376" s="209">
        <f>IF(N376="sníž. přenesená",J376,0)</f>
        <v>0</v>
      </c>
      <c r="BI376" s="209">
        <f>IF(N376="nulová",J376,0)</f>
        <v>0</v>
      </c>
      <c r="BJ376" s="17" t="s">
        <v>79</v>
      </c>
      <c r="BK376" s="209">
        <f>ROUND(I376*H376,2)</f>
        <v>0</v>
      </c>
      <c r="BL376" s="17" t="s">
        <v>142</v>
      </c>
      <c r="BM376" s="208" t="s">
        <v>589</v>
      </c>
    </row>
    <row r="377" spans="1:47" s="2" customFormat="1" ht="12">
      <c r="A377" s="38"/>
      <c r="B377" s="39"/>
      <c r="C377" s="40"/>
      <c r="D377" s="210" t="s">
        <v>144</v>
      </c>
      <c r="E377" s="40"/>
      <c r="F377" s="211" t="s">
        <v>590</v>
      </c>
      <c r="G377" s="40"/>
      <c r="H377" s="40"/>
      <c r="I377" s="212"/>
      <c r="J377" s="40"/>
      <c r="K377" s="40"/>
      <c r="L377" s="44"/>
      <c r="M377" s="213"/>
      <c r="N377" s="214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144</v>
      </c>
      <c r="AU377" s="17" t="s">
        <v>81</v>
      </c>
    </row>
    <row r="378" spans="1:47" s="2" customFormat="1" ht="12">
      <c r="A378" s="38"/>
      <c r="B378" s="39"/>
      <c r="C378" s="40"/>
      <c r="D378" s="215" t="s">
        <v>146</v>
      </c>
      <c r="E378" s="40"/>
      <c r="F378" s="216" t="s">
        <v>591</v>
      </c>
      <c r="G378" s="40"/>
      <c r="H378" s="40"/>
      <c r="I378" s="212"/>
      <c r="J378" s="40"/>
      <c r="K378" s="40"/>
      <c r="L378" s="44"/>
      <c r="M378" s="213"/>
      <c r="N378" s="214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146</v>
      </c>
      <c r="AU378" s="17" t="s">
        <v>81</v>
      </c>
    </row>
    <row r="379" spans="1:65" s="2" customFormat="1" ht="16.5" customHeight="1">
      <c r="A379" s="38"/>
      <c r="B379" s="39"/>
      <c r="C379" s="197" t="s">
        <v>592</v>
      </c>
      <c r="D379" s="197" t="s">
        <v>137</v>
      </c>
      <c r="E379" s="198" t="s">
        <v>593</v>
      </c>
      <c r="F379" s="199" t="s">
        <v>594</v>
      </c>
      <c r="G379" s="200" t="s">
        <v>161</v>
      </c>
      <c r="H379" s="201">
        <v>53.283</v>
      </c>
      <c r="I379" s="202"/>
      <c r="J379" s="203">
        <f>ROUND(I379*H379,2)</f>
        <v>0</v>
      </c>
      <c r="K379" s="199" t="s">
        <v>141</v>
      </c>
      <c r="L379" s="44"/>
      <c r="M379" s="204" t="s">
        <v>19</v>
      </c>
      <c r="N379" s="205" t="s">
        <v>45</v>
      </c>
      <c r="O379" s="84"/>
      <c r="P379" s="206">
        <f>O379*H379</f>
        <v>0</v>
      </c>
      <c r="Q379" s="206">
        <v>0.0231</v>
      </c>
      <c r="R379" s="206">
        <f>Q379*H379</f>
        <v>1.2308373</v>
      </c>
      <c r="S379" s="206">
        <v>0</v>
      </c>
      <c r="T379" s="207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08" t="s">
        <v>142</v>
      </c>
      <c r="AT379" s="208" t="s">
        <v>137</v>
      </c>
      <c r="AU379" s="208" t="s">
        <v>81</v>
      </c>
      <c r="AY379" s="17" t="s">
        <v>135</v>
      </c>
      <c r="BE379" s="209">
        <f>IF(N379="základní",J379,0)</f>
        <v>0</v>
      </c>
      <c r="BF379" s="209">
        <f>IF(N379="snížená",J379,0)</f>
        <v>0</v>
      </c>
      <c r="BG379" s="209">
        <f>IF(N379="zákl. přenesená",J379,0)</f>
        <v>0</v>
      </c>
      <c r="BH379" s="209">
        <f>IF(N379="sníž. přenesená",J379,0)</f>
        <v>0</v>
      </c>
      <c r="BI379" s="209">
        <f>IF(N379="nulová",J379,0)</f>
        <v>0</v>
      </c>
      <c r="BJ379" s="17" t="s">
        <v>79</v>
      </c>
      <c r="BK379" s="209">
        <f>ROUND(I379*H379,2)</f>
        <v>0</v>
      </c>
      <c r="BL379" s="17" t="s">
        <v>142</v>
      </c>
      <c r="BM379" s="208" t="s">
        <v>595</v>
      </c>
    </row>
    <row r="380" spans="1:47" s="2" customFormat="1" ht="12">
      <c r="A380" s="38"/>
      <c r="B380" s="39"/>
      <c r="C380" s="40"/>
      <c r="D380" s="210" t="s">
        <v>144</v>
      </c>
      <c r="E380" s="40"/>
      <c r="F380" s="211" t="s">
        <v>596</v>
      </c>
      <c r="G380" s="40"/>
      <c r="H380" s="40"/>
      <c r="I380" s="212"/>
      <c r="J380" s="40"/>
      <c r="K380" s="40"/>
      <c r="L380" s="44"/>
      <c r="M380" s="213"/>
      <c r="N380" s="214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144</v>
      </c>
      <c r="AU380" s="17" t="s">
        <v>81</v>
      </c>
    </row>
    <row r="381" spans="1:47" s="2" customFormat="1" ht="12">
      <c r="A381" s="38"/>
      <c r="B381" s="39"/>
      <c r="C381" s="40"/>
      <c r="D381" s="215" t="s">
        <v>146</v>
      </c>
      <c r="E381" s="40"/>
      <c r="F381" s="216" t="s">
        <v>597</v>
      </c>
      <c r="G381" s="40"/>
      <c r="H381" s="40"/>
      <c r="I381" s="212"/>
      <c r="J381" s="40"/>
      <c r="K381" s="40"/>
      <c r="L381" s="44"/>
      <c r="M381" s="213"/>
      <c r="N381" s="214"/>
      <c r="O381" s="84"/>
      <c r="P381" s="84"/>
      <c r="Q381" s="84"/>
      <c r="R381" s="84"/>
      <c r="S381" s="84"/>
      <c r="T381" s="85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146</v>
      </c>
      <c r="AU381" s="17" t="s">
        <v>81</v>
      </c>
    </row>
    <row r="382" spans="1:65" s="2" customFormat="1" ht="16.5" customHeight="1">
      <c r="A382" s="38"/>
      <c r="B382" s="39"/>
      <c r="C382" s="197" t="s">
        <v>598</v>
      </c>
      <c r="D382" s="197" t="s">
        <v>137</v>
      </c>
      <c r="E382" s="198" t="s">
        <v>599</v>
      </c>
      <c r="F382" s="199" t="s">
        <v>600</v>
      </c>
      <c r="G382" s="200" t="s">
        <v>161</v>
      </c>
      <c r="H382" s="201">
        <v>43.233</v>
      </c>
      <c r="I382" s="202"/>
      <c r="J382" s="203">
        <f>ROUND(I382*H382,2)</f>
        <v>0</v>
      </c>
      <c r="K382" s="199" t="s">
        <v>601</v>
      </c>
      <c r="L382" s="44"/>
      <c r="M382" s="204" t="s">
        <v>19</v>
      </c>
      <c r="N382" s="205" t="s">
        <v>45</v>
      </c>
      <c r="O382" s="84"/>
      <c r="P382" s="206">
        <f>O382*H382</f>
        <v>0</v>
      </c>
      <c r="Q382" s="206">
        <v>0.00348</v>
      </c>
      <c r="R382" s="206">
        <f>Q382*H382</f>
        <v>0.15045084</v>
      </c>
      <c r="S382" s="206">
        <v>0</v>
      </c>
      <c r="T382" s="207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08" t="s">
        <v>142</v>
      </c>
      <c r="AT382" s="208" t="s">
        <v>137</v>
      </c>
      <c r="AU382" s="208" t="s">
        <v>81</v>
      </c>
      <c r="AY382" s="17" t="s">
        <v>135</v>
      </c>
      <c r="BE382" s="209">
        <f>IF(N382="základní",J382,0)</f>
        <v>0</v>
      </c>
      <c r="BF382" s="209">
        <f>IF(N382="snížená",J382,0)</f>
        <v>0</v>
      </c>
      <c r="BG382" s="209">
        <f>IF(N382="zákl. přenesená",J382,0)</f>
        <v>0</v>
      </c>
      <c r="BH382" s="209">
        <f>IF(N382="sníž. přenesená",J382,0)</f>
        <v>0</v>
      </c>
      <c r="BI382" s="209">
        <f>IF(N382="nulová",J382,0)</f>
        <v>0</v>
      </c>
      <c r="BJ382" s="17" t="s">
        <v>79</v>
      </c>
      <c r="BK382" s="209">
        <f>ROUND(I382*H382,2)</f>
        <v>0</v>
      </c>
      <c r="BL382" s="17" t="s">
        <v>142</v>
      </c>
      <c r="BM382" s="208" t="s">
        <v>602</v>
      </c>
    </row>
    <row r="383" spans="1:47" s="2" customFormat="1" ht="12">
      <c r="A383" s="38"/>
      <c r="B383" s="39"/>
      <c r="C383" s="40"/>
      <c r="D383" s="210" t="s">
        <v>144</v>
      </c>
      <c r="E383" s="40"/>
      <c r="F383" s="211" t="s">
        <v>603</v>
      </c>
      <c r="G383" s="40"/>
      <c r="H383" s="40"/>
      <c r="I383" s="212"/>
      <c r="J383" s="40"/>
      <c r="K383" s="40"/>
      <c r="L383" s="44"/>
      <c r="M383" s="213"/>
      <c r="N383" s="214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144</v>
      </c>
      <c r="AU383" s="17" t="s">
        <v>81</v>
      </c>
    </row>
    <row r="384" spans="1:47" s="2" customFormat="1" ht="12">
      <c r="A384" s="38"/>
      <c r="B384" s="39"/>
      <c r="C384" s="40"/>
      <c r="D384" s="215" t="s">
        <v>146</v>
      </c>
      <c r="E384" s="40"/>
      <c r="F384" s="216" t="s">
        <v>604</v>
      </c>
      <c r="G384" s="40"/>
      <c r="H384" s="40"/>
      <c r="I384" s="212"/>
      <c r="J384" s="40"/>
      <c r="K384" s="40"/>
      <c r="L384" s="44"/>
      <c r="M384" s="213"/>
      <c r="N384" s="214"/>
      <c r="O384" s="84"/>
      <c r="P384" s="84"/>
      <c r="Q384" s="84"/>
      <c r="R384" s="84"/>
      <c r="S384" s="84"/>
      <c r="T384" s="85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146</v>
      </c>
      <c r="AU384" s="17" t="s">
        <v>81</v>
      </c>
    </row>
    <row r="385" spans="1:51" s="13" customFormat="1" ht="12">
      <c r="A385" s="13"/>
      <c r="B385" s="217"/>
      <c r="C385" s="218"/>
      <c r="D385" s="210" t="s">
        <v>148</v>
      </c>
      <c r="E385" s="219" t="s">
        <v>19</v>
      </c>
      <c r="F385" s="220" t="s">
        <v>605</v>
      </c>
      <c r="G385" s="218"/>
      <c r="H385" s="221">
        <v>53.283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27" t="s">
        <v>148</v>
      </c>
      <c r="AU385" s="227" t="s">
        <v>81</v>
      </c>
      <c r="AV385" s="13" t="s">
        <v>81</v>
      </c>
      <c r="AW385" s="13" t="s">
        <v>34</v>
      </c>
      <c r="AX385" s="13" t="s">
        <v>74</v>
      </c>
      <c r="AY385" s="227" t="s">
        <v>135</v>
      </c>
    </row>
    <row r="386" spans="1:51" s="14" customFormat="1" ht="12">
      <c r="A386" s="14"/>
      <c r="B386" s="228"/>
      <c r="C386" s="229"/>
      <c r="D386" s="210" t="s">
        <v>148</v>
      </c>
      <c r="E386" s="230" t="s">
        <v>19</v>
      </c>
      <c r="F386" s="231" t="s">
        <v>606</v>
      </c>
      <c r="G386" s="229"/>
      <c r="H386" s="230" t="s">
        <v>19</v>
      </c>
      <c r="I386" s="232"/>
      <c r="J386" s="229"/>
      <c r="K386" s="229"/>
      <c r="L386" s="233"/>
      <c r="M386" s="234"/>
      <c r="N386" s="235"/>
      <c r="O386" s="235"/>
      <c r="P386" s="235"/>
      <c r="Q386" s="235"/>
      <c r="R386" s="235"/>
      <c r="S386" s="235"/>
      <c r="T386" s="23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37" t="s">
        <v>148</v>
      </c>
      <c r="AU386" s="237" t="s">
        <v>81</v>
      </c>
      <c r="AV386" s="14" t="s">
        <v>79</v>
      </c>
      <c r="AW386" s="14" t="s">
        <v>34</v>
      </c>
      <c r="AX386" s="14" t="s">
        <v>74</v>
      </c>
      <c r="AY386" s="237" t="s">
        <v>135</v>
      </c>
    </row>
    <row r="387" spans="1:51" s="13" customFormat="1" ht="12">
      <c r="A387" s="13"/>
      <c r="B387" s="217"/>
      <c r="C387" s="218"/>
      <c r="D387" s="210" t="s">
        <v>148</v>
      </c>
      <c r="E387" s="219" t="s">
        <v>19</v>
      </c>
      <c r="F387" s="220" t="s">
        <v>607</v>
      </c>
      <c r="G387" s="218"/>
      <c r="H387" s="221">
        <v>-10.05</v>
      </c>
      <c r="I387" s="222"/>
      <c r="J387" s="218"/>
      <c r="K387" s="218"/>
      <c r="L387" s="223"/>
      <c r="M387" s="224"/>
      <c r="N387" s="225"/>
      <c r="O387" s="225"/>
      <c r="P387" s="225"/>
      <c r="Q387" s="225"/>
      <c r="R387" s="225"/>
      <c r="S387" s="225"/>
      <c r="T387" s="22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27" t="s">
        <v>148</v>
      </c>
      <c r="AU387" s="227" t="s">
        <v>81</v>
      </c>
      <c r="AV387" s="13" t="s">
        <v>81</v>
      </c>
      <c r="AW387" s="13" t="s">
        <v>34</v>
      </c>
      <c r="AX387" s="13" t="s">
        <v>74</v>
      </c>
      <c r="AY387" s="227" t="s">
        <v>135</v>
      </c>
    </row>
    <row r="388" spans="1:65" s="2" customFormat="1" ht="16.5" customHeight="1">
      <c r="A388" s="38"/>
      <c r="B388" s="39"/>
      <c r="C388" s="197" t="s">
        <v>608</v>
      </c>
      <c r="D388" s="197" t="s">
        <v>137</v>
      </c>
      <c r="E388" s="198" t="s">
        <v>609</v>
      </c>
      <c r="F388" s="199" t="s">
        <v>610</v>
      </c>
      <c r="G388" s="200" t="s">
        <v>161</v>
      </c>
      <c r="H388" s="201">
        <v>10.05</v>
      </c>
      <c r="I388" s="202"/>
      <c r="J388" s="203">
        <f>ROUND(I388*H388,2)</f>
        <v>0</v>
      </c>
      <c r="K388" s="199" t="s">
        <v>141</v>
      </c>
      <c r="L388" s="44"/>
      <c r="M388" s="204" t="s">
        <v>19</v>
      </c>
      <c r="N388" s="205" t="s">
        <v>45</v>
      </c>
      <c r="O388" s="84"/>
      <c r="P388" s="206">
        <f>O388*H388</f>
        <v>0</v>
      </c>
      <c r="Q388" s="206">
        <v>0.0105</v>
      </c>
      <c r="R388" s="206">
        <f>Q388*H388</f>
        <v>0.10552500000000001</v>
      </c>
      <c r="S388" s="206">
        <v>0</v>
      </c>
      <c r="T388" s="207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08" t="s">
        <v>142</v>
      </c>
      <c r="AT388" s="208" t="s">
        <v>137</v>
      </c>
      <c r="AU388" s="208" t="s">
        <v>81</v>
      </c>
      <c r="AY388" s="17" t="s">
        <v>135</v>
      </c>
      <c r="BE388" s="209">
        <f>IF(N388="základní",J388,0)</f>
        <v>0</v>
      </c>
      <c r="BF388" s="209">
        <f>IF(N388="snížená",J388,0)</f>
        <v>0</v>
      </c>
      <c r="BG388" s="209">
        <f>IF(N388="zákl. přenesená",J388,0)</f>
        <v>0</v>
      </c>
      <c r="BH388" s="209">
        <f>IF(N388="sníž. přenesená",J388,0)</f>
        <v>0</v>
      </c>
      <c r="BI388" s="209">
        <f>IF(N388="nulová",J388,0)</f>
        <v>0</v>
      </c>
      <c r="BJ388" s="17" t="s">
        <v>79</v>
      </c>
      <c r="BK388" s="209">
        <f>ROUND(I388*H388,2)</f>
        <v>0</v>
      </c>
      <c r="BL388" s="17" t="s">
        <v>142</v>
      </c>
      <c r="BM388" s="208" t="s">
        <v>611</v>
      </c>
    </row>
    <row r="389" spans="1:47" s="2" customFormat="1" ht="12">
      <c r="A389" s="38"/>
      <c r="B389" s="39"/>
      <c r="C389" s="40"/>
      <c r="D389" s="210" t="s">
        <v>144</v>
      </c>
      <c r="E389" s="40"/>
      <c r="F389" s="211" t="s">
        <v>612</v>
      </c>
      <c r="G389" s="40"/>
      <c r="H389" s="40"/>
      <c r="I389" s="212"/>
      <c r="J389" s="40"/>
      <c r="K389" s="40"/>
      <c r="L389" s="44"/>
      <c r="M389" s="213"/>
      <c r="N389" s="214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144</v>
      </c>
      <c r="AU389" s="17" t="s">
        <v>81</v>
      </c>
    </row>
    <row r="390" spans="1:47" s="2" customFormat="1" ht="12">
      <c r="A390" s="38"/>
      <c r="B390" s="39"/>
      <c r="C390" s="40"/>
      <c r="D390" s="215" t="s">
        <v>146</v>
      </c>
      <c r="E390" s="40"/>
      <c r="F390" s="216" t="s">
        <v>613</v>
      </c>
      <c r="G390" s="40"/>
      <c r="H390" s="40"/>
      <c r="I390" s="212"/>
      <c r="J390" s="40"/>
      <c r="K390" s="40"/>
      <c r="L390" s="44"/>
      <c r="M390" s="213"/>
      <c r="N390" s="214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146</v>
      </c>
      <c r="AU390" s="17" t="s">
        <v>81</v>
      </c>
    </row>
    <row r="391" spans="1:51" s="14" customFormat="1" ht="12">
      <c r="A391" s="14"/>
      <c r="B391" s="228"/>
      <c r="C391" s="229"/>
      <c r="D391" s="210" t="s">
        <v>148</v>
      </c>
      <c r="E391" s="230" t="s">
        <v>19</v>
      </c>
      <c r="F391" s="231" t="s">
        <v>614</v>
      </c>
      <c r="G391" s="229"/>
      <c r="H391" s="230" t="s">
        <v>19</v>
      </c>
      <c r="I391" s="232"/>
      <c r="J391" s="229"/>
      <c r="K391" s="229"/>
      <c r="L391" s="233"/>
      <c r="M391" s="234"/>
      <c r="N391" s="235"/>
      <c r="O391" s="235"/>
      <c r="P391" s="235"/>
      <c r="Q391" s="235"/>
      <c r="R391" s="235"/>
      <c r="S391" s="235"/>
      <c r="T391" s="23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37" t="s">
        <v>148</v>
      </c>
      <c r="AU391" s="237" t="s">
        <v>81</v>
      </c>
      <c r="AV391" s="14" t="s">
        <v>79</v>
      </c>
      <c r="AW391" s="14" t="s">
        <v>34</v>
      </c>
      <c r="AX391" s="14" t="s">
        <v>74</v>
      </c>
      <c r="AY391" s="237" t="s">
        <v>135</v>
      </c>
    </row>
    <row r="392" spans="1:51" s="13" customFormat="1" ht="12">
      <c r="A392" s="13"/>
      <c r="B392" s="217"/>
      <c r="C392" s="218"/>
      <c r="D392" s="210" t="s">
        <v>148</v>
      </c>
      <c r="E392" s="219" t="s">
        <v>19</v>
      </c>
      <c r="F392" s="220" t="s">
        <v>615</v>
      </c>
      <c r="G392" s="218"/>
      <c r="H392" s="221">
        <v>10.05</v>
      </c>
      <c r="I392" s="222"/>
      <c r="J392" s="218"/>
      <c r="K392" s="218"/>
      <c r="L392" s="223"/>
      <c r="M392" s="224"/>
      <c r="N392" s="225"/>
      <c r="O392" s="225"/>
      <c r="P392" s="225"/>
      <c r="Q392" s="225"/>
      <c r="R392" s="225"/>
      <c r="S392" s="225"/>
      <c r="T392" s="22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27" t="s">
        <v>148</v>
      </c>
      <c r="AU392" s="227" t="s">
        <v>81</v>
      </c>
      <c r="AV392" s="13" t="s">
        <v>81</v>
      </c>
      <c r="AW392" s="13" t="s">
        <v>34</v>
      </c>
      <c r="AX392" s="13" t="s">
        <v>74</v>
      </c>
      <c r="AY392" s="227" t="s">
        <v>135</v>
      </c>
    </row>
    <row r="393" spans="1:65" s="2" customFormat="1" ht="16.5" customHeight="1">
      <c r="A393" s="38"/>
      <c r="B393" s="39"/>
      <c r="C393" s="197" t="s">
        <v>616</v>
      </c>
      <c r="D393" s="197" t="s">
        <v>137</v>
      </c>
      <c r="E393" s="198" t="s">
        <v>617</v>
      </c>
      <c r="F393" s="199" t="s">
        <v>618</v>
      </c>
      <c r="G393" s="200" t="s">
        <v>328</v>
      </c>
      <c r="H393" s="201">
        <v>25.725</v>
      </c>
      <c r="I393" s="202"/>
      <c r="J393" s="203">
        <f>ROUND(I393*H393,2)</f>
        <v>0</v>
      </c>
      <c r="K393" s="199" t="s">
        <v>141</v>
      </c>
      <c r="L393" s="44"/>
      <c r="M393" s="204" t="s">
        <v>19</v>
      </c>
      <c r="N393" s="205" t="s">
        <v>45</v>
      </c>
      <c r="O393" s="84"/>
      <c r="P393" s="206">
        <f>O393*H393</f>
        <v>0</v>
      </c>
      <c r="Q393" s="206">
        <v>0</v>
      </c>
      <c r="R393" s="206">
        <f>Q393*H393</f>
        <v>0</v>
      </c>
      <c r="S393" s="206">
        <v>0</v>
      </c>
      <c r="T393" s="207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08" t="s">
        <v>142</v>
      </c>
      <c r="AT393" s="208" t="s">
        <v>137</v>
      </c>
      <c r="AU393" s="208" t="s">
        <v>81</v>
      </c>
      <c r="AY393" s="17" t="s">
        <v>135</v>
      </c>
      <c r="BE393" s="209">
        <f>IF(N393="základní",J393,0)</f>
        <v>0</v>
      </c>
      <c r="BF393" s="209">
        <f>IF(N393="snížená",J393,0)</f>
        <v>0</v>
      </c>
      <c r="BG393" s="209">
        <f>IF(N393="zákl. přenesená",J393,0)</f>
        <v>0</v>
      </c>
      <c r="BH393" s="209">
        <f>IF(N393="sníž. přenesená",J393,0)</f>
        <v>0</v>
      </c>
      <c r="BI393" s="209">
        <f>IF(N393="nulová",J393,0)</f>
        <v>0</v>
      </c>
      <c r="BJ393" s="17" t="s">
        <v>79</v>
      </c>
      <c r="BK393" s="209">
        <f>ROUND(I393*H393,2)</f>
        <v>0</v>
      </c>
      <c r="BL393" s="17" t="s">
        <v>142</v>
      </c>
      <c r="BM393" s="208" t="s">
        <v>619</v>
      </c>
    </row>
    <row r="394" spans="1:47" s="2" customFormat="1" ht="12">
      <c r="A394" s="38"/>
      <c r="B394" s="39"/>
      <c r="C394" s="40"/>
      <c r="D394" s="210" t="s">
        <v>144</v>
      </c>
      <c r="E394" s="40"/>
      <c r="F394" s="211" t="s">
        <v>620</v>
      </c>
      <c r="G394" s="40"/>
      <c r="H394" s="40"/>
      <c r="I394" s="212"/>
      <c r="J394" s="40"/>
      <c r="K394" s="40"/>
      <c r="L394" s="44"/>
      <c r="M394" s="213"/>
      <c r="N394" s="214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144</v>
      </c>
      <c r="AU394" s="17" t="s">
        <v>81</v>
      </c>
    </row>
    <row r="395" spans="1:47" s="2" customFormat="1" ht="12">
      <c r="A395" s="38"/>
      <c r="B395" s="39"/>
      <c r="C395" s="40"/>
      <c r="D395" s="215" t="s">
        <v>146</v>
      </c>
      <c r="E395" s="40"/>
      <c r="F395" s="216" t="s">
        <v>621</v>
      </c>
      <c r="G395" s="40"/>
      <c r="H395" s="40"/>
      <c r="I395" s="212"/>
      <c r="J395" s="40"/>
      <c r="K395" s="40"/>
      <c r="L395" s="44"/>
      <c r="M395" s="213"/>
      <c r="N395" s="214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146</v>
      </c>
      <c r="AU395" s="17" t="s">
        <v>81</v>
      </c>
    </row>
    <row r="396" spans="1:51" s="13" customFormat="1" ht="12">
      <c r="A396" s="13"/>
      <c r="B396" s="217"/>
      <c r="C396" s="218"/>
      <c r="D396" s="210" t="s">
        <v>148</v>
      </c>
      <c r="E396" s="219" t="s">
        <v>19</v>
      </c>
      <c r="F396" s="220" t="s">
        <v>622</v>
      </c>
      <c r="G396" s="218"/>
      <c r="H396" s="221">
        <v>10</v>
      </c>
      <c r="I396" s="222"/>
      <c r="J396" s="218"/>
      <c r="K396" s="218"/>
      <c r="L396" s="223"/>
      <c r="M396" s="224"/>
      <c r="N396" s="225"/>
      <c r="O396" s="225"/>
      <c r="P396" s="225"/>
      <c r="Q396" s="225"/>
      <c r="R396" s="225"/>
      <c r="S396" s="225"/>
      <c r="T396" s="22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27" t="s">
        <v>148</v>
      </c>
      <c r="AU396" s="227" t="s">
        <v>81</v>
      </c>
      <c r="AV396" s="13" t="s">
        <v>81</v>
      </c>
      <c r="AW396" s="13" t="s">
        <v>34</v>
      </c>
      <c r="AX396" s="13" t="s">
        <v>74</v>
      </c>
      <c r="AY396" s="227" t="s">
        <v>135</v>
      </c>
    </row>
    <row r="397" spans="1:51" s="13" customFormat="1" ht="12">
      <c r="A397" s="13"/>
      <c r="B397" s="217"/>
      <c r="C397" s="218"/>
      <c r="D397" s="210" t="s">
        <v>148</v>
      </c>
      <c r="E397" s="219" t="s">
        <v>19</v>
      </c>
      <c r="F397" s="220" t="s">
        <v>623</v>
      </c>
      <c r="G397" s="218"/>
      <c r="H397" s="221">
        <v>15.725</v>
      </c>
      <c r="I397" s="222"/>
      <c r="J397" s="218"/>
      <c r="K397" s="218"/>
      <c r="L397" s="223"/>
      <c r="M397" s="224"/>
      <c r="N397" s="225"/>
      <c r="O397" s="225"/>
      <c r="P397" s="225"/>
      <c r="Q397" s="225"/>
      <c r="R397" s="225"/>
      <c r="S397" s="225"/>
      <c r="T397" s="22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27" t="s">
        <v>148</v>
      </c>
      <c r="AU397" s="227" t="s">
        <v>81</v>
      </c>
      <c r="AV397" s="13" t="s">
        <v>81</v>
      </c>
      <c r="AW397" s="13" t="s">
        <v>34</v>
      </c>
      <c r="AX397" s="13" t="s">
        <v>74</v>
      </c>
      <c r="AY397" s="227" t="s">
        <v>135</v>
      </c>
    </row>
    <row r="398" spans="1:65" s="2" customFormat="1" ht="16.5" customHeight="1">
      <c r="A398" s="38"/>
      <c r="B398" s="39"/>
      <c r="C398" s="238" t="s">
        <v>624</v>
      </c>
      <c r="D398" s="238" t="s">
        <v>398</v>
      </c>
      <c r="E398" s="239" t="s">
        <v>625</v>
      </c>
      <c r="F398" s="240" t="s">
        <v>626</v>
      </c>
      <c r="G398" s="241" t="s">
        <v>328</v>
      </c>
      <c r="H398" s="242">
        <v>27.011</v>
      </c>
      <c r="I398" s="243"/>
      <c r="J398" s="244">
        <f>ROUND(I398*H398,2)</f>
        <v>0</v>
      </c>
      <c r="K398" s="240" t="s">
        <v>141</v>
      </c>
      <c r="L398" s="245"/>
      <c r="M398" s="246" t="s">
        <v>19</v>
      </c>
      <c r="N398" s="247" t="s">
        <v>45</v>
      </c>
      <c r="O398" s="84"/>
      <c r="P398" s="206">
        <f>O398*H398</f>
        <v>0</v>
      </c>
      <c r="Q398" s="206">
        <v>0.0001</v>
      </c>
      <c r="R398" s="206">
        <f>Q398*H398</f>
        <v>0.0027011</v>
      </c>
      <c r="S398" s="206">
        <v>0</v>
      </c>
      <c r="T398" s="207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08" t="s">
        <v>194</v>
      </c>
      <c r="AT398" s="208" t="s">
        <v>398</v>
      </c>
      <c r="AU398" s="208" t="s">
        <v>81</v>
      </c>
      <c r="AY398" s="17" t="s">
        <v>135</v>
      </c>
      <c r="BE398" s="209">
        <f>IF(N398="základní",J398,0)</f>
        <v>0</v>
      </c>
      <c r="BF398" s="209">
        <f>IF(N398="snížená",J398,0)</f>
        <v>0</v>
      </c>
      <c r="BG398" s="209">
        <f>IF(N398="zákl. přenesená",J398,0)</f>
        <v>0</v>
      </c>
      <c r="BH398" s="209">
        <f>IF(N398="sníž. přenesená",J398,0)</f>
        <v>0</v>
      </c>
      <c r="BI398" s="209">
        <f>IF(N398="nulová",J398,0)</f>
        <v>0</v>
      </c>
      <c r="BJ398" s="17" t="s">
        <v>79</v>
      </c>
      <c r="BK398" s="209">
        <f>ROUND(I398*H398,2)</f>
        <v>0</v>
      </c>
      <c r="BL398" s="17" t="s">
        <v>142</v>
      </c>
      <c r="BM398" s="208" t="s">
        <v>627</v>
      </c>
    </row>
    <row r="399" spans="1:47" s="2" customFormat="1" ht="12">
      <c r="A399" s="38"/>
      <c r="B399" s="39"/>
      <c r="C399" s="40"/>
      <c r="D399" s="210" t="s">
        <v>144</v>
      </c>
      <c r="E399" s="40"/>
      <c r="F399" s="211" t="s">
        <v>626</v>
      </c>
      <c r="G399" s="40"/>
      <c r="H399" s="40"/>
      <c r="I399" s="212"/>
      <c r="J399" s="40"/>
      <c r="K399" s="40"/>
      <c r="L399" s="44"/>
      <c r="M399" s="213"/>
      <c r="N399" s="214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144</v>
      </c>
      <c r="AU399" s="17" t="s">
        <v>81</v>
      </c>
    </row>
    <row r="400" spans="1:51" s="13" customFormat="1" ht="12">
      <c r="A400" s="13"/>
      <c r="B400" s="217"/>
      <c r="C400" s="218"/>
      <c r="D400" s="210" t="s">
        <v>148</v>
      </c>
      <c r="E400" s="218"/>
      <c r="F400" s="220" t="s">
        <v>628</v>
      </c>
      <c r="G400" s="218"/>
      <c r="H400" s="221">
        <v>27.011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27" t="s">
        <v>148</v>
      </c>
      <c r="AU400" s="227" t="s">
        <v>81</v>
      </c>
      <c r="AV400" s="13" t="s">
        <v>81</v>
      </c>
      <c r="AW400" s="13" t="s">
        <v>4</v>
      </c>
      <c r="AX400" s="13" t="s">
        <v>79</v>
      </c>
      <c r="AY400" s="227" t="s">
        <v>135</v>
      </c>
    </row>
    <row r="401" spans="1:65" s="2" customFormat="1" ht="16.5" customHeight="1">
      <c r="A401" s="38"/>
      <c r="B401" s="39"/>
      <c r="C401" s="197" t="s">
        <v>629</v>
      </c>
      <c r="D401" s="197" t="s">
        <v>137</v>
      </c>
      <c r="E401" s="198" t="s">
        <v>630</v>
      </c>
      <c r="F401" s="199" t="s">
        <v>631</v>
      </c>
      <c r="G401" s="200" t="s">
        <v>328</v>
      </c>
      <c r="H401" s="201">
        <v>25.725</v>
      </c>
      <c r="I401" s="202"/>
      <c r="J401" s="203">
        <f>ROUND(I401*H401,2)</f>
        <v>0</v>
      </c>
      <c r="K401" s="199" t="s">
        <v>141</v>
      </c>
      <c r="L401" s="44"/>
      <c r="M401" s="204" t="s">
        <v>19</v>
      </c>
      <c r="N401" s="205" t="s">
        <v>45</v>
      </c>
      <c r="O401" s="84"/>
      <c r="P401" s="206">
        <f>O401*H401</f>
        <v>0</v>
      </c>
      <c r="Q401" s="206">
        <v>0</v>
      </c>
      <c r="R401" s="206">
        <f>Q401*H401</f>
        <v>0</v>
      </c>
      <c r="S401" s="206">
        <v>0</v>
      </c>
      <c r="T401" s="207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08" t="s">
        <v>142</v>
      </c>
      <c r="AT401" s="208" t="s">
        <v>137</v>
      </c>
      <c r="AU401" s="208" t="s">
        <v>81</v>
      </c>
      <c r="AY401" s="17" t="s">
        <v>135</v>
      </c>
      <c r="BE401" s="209">
        <f>IF(N401="základní",J401,0)</f>
        <v>0</v>
      </c>
      <c r="BF401" s="209">
        <f>IF(N401="snížená",J401,0)</f>
        <v>0</v>
      </c>
      <c r="BG401" s="209">
        <f>IF(N401="zákl. přenesená",J401,0)</f>
        <v>0</v>
      </c>
      <c r="BH401" s="209">
        <f>IF(N401="sníž. přenesená",J401,0)</f>
        <v>0</v>
      </c>
      <c r="BI401" s="209">
        <f>IF(N401="nulová",J401,0)</f>
        <v>0</v>
      </c>
      <c r="BJ401" s="17" t="s">
        <v>79</v>
      </c>
      <c r="BK401" s="209">
        <f>ROUND(I401*H401,2)</f>
        <v>0</v>
      </c>
      <c r="BL401" s="17" t="s">
        <v>142</v>
      </c>
      <c r="BM401" s="208" t="s">
        <v>632</v>
      </c>
    </row>
    <row r="402" spans="1:47" s="2" customFormat="1" ht="12">
      <c r="A402" s="38"/>
      <c r="B402" s="39"/>
      <c r="C402" s="40"/>
      <c r="D402" s="210" t="s">
        <v>144</v>
      </c>
      <c r="E402" s="40"/>
      <c r="F402" s="211" t="s">
        <v>633</v>
      </c>
      <c r="G402" s="40"/>
      <c r="H402" s="40"/>
      <c r="I402" s="212"/>
      <c r="J402" s="40"/>
      <c r="K402" s="40"/>
      <c r="L402" s="44"/>
      <c r="M402" s="213"/>
      <c r="N402" s="214"/>
      <c r="O402" s="84"/>
      <c r="P402" s="84"/>
      <c r="Q402" s="84"/>
      <c r="R402" s="84"/>
      <c r="S402" s="84"/>
      <c r="T402" s="85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144</v>
      </c>
      <c r="AU402" s="17" t="s">
        <v>81</v>
      </c>
    </row>
    <row r="403" spans="1:47" s="2" customFormat="1" ht="12">
      <c r="A403" s="38"/>
      <c r="B403" s="39"/>
      <c r="C403" s="40"/>
      <c r="D403" s="215" t="s">
        <v>146</v>
      </c>
      <c r="E403" s="40"/>
      <c r="F403" s="216" t="s">
        <v>634</v>
      </c>
      <c r="G403" s="40"/>
      <c r="H403" s="40"/>
      <c r="I403" s="212"/>
      <c r="J403" s="40"/>
      <c r="K403" s="40"/>
      <c r="L403" s="44"/>
      <c r="M403" s="213"/>
      <c r="N403" s="214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146</v>
      </c>
      <c r="AU403" s="17" t="s">
        <v>81</v>
      </c>
    </row>
    <row r="404" spans="1:51" s="13" customFormat="1" ht="12">
      <c r="A404" s="13"/>
      <c r="B404" s="217"/>
      <c r="C404" s="218"/>
      <c r="D404" s="210" t="s">
        <v>148</v>
      </c>
      <c r="E404" s="219" t="s">
        <v>19</v>
      </c>
      <c r="F404" s="220" t="s">
        <v>622</v>
      </c>
      <c r="G404" s="218"/>
      <c r="H404" s="221">
        <v>10</v>
      </c>
      <c r="I404" s="222"/>
      <c r="J404" s="218"/>
      <c r="K404" s="218"/>
      <c r="L404" s="223"/>
      <c r="M404" s="224"/>
      <c r="N404" s="225"/>
      <c r="O404" s="225"/>
      <c r="P404" s="225"/>
      <c r="Q404" s="225"/>
      <c r="R404" s="225"/>
      <c r="S404" s="225"/>
      <c r="T404" s="22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27" t="s">
        <v>148</v>
      </c>
      <c r="AU404" s="227" t="s">
        <v>81</v>
      </c>
      <c r="AV404" s="13" t="s">
        <v>81</v>
      </c>
      <c r="AW404" s="13" t="s">
        <v>34</v>
      </c>
      <c r="AX404" s="13" t="s">
        <v>74</v>
      </c>
      <c r="AY404" s="227" t="s">
        <v>135</v>
      </c>
    </row>
    <row r="405" spans="1:51" s="13" customFormat="1" ht="12">
      <c r="A405" s="13"/>
      <c r="B405" s="217"/>
      <c r="C405" s="218"/>
      <c r="D405" s="210" t="s">
        <v>148</v>
      </c>
      <c r="E405" s="219" t="s">
        <v>19</v>
      </c>
      <c r="F405" s="220" t="s">
        <v>623</v>
      </c>
      <c r="G405" s="218"/>
      <c r="H405" s="221">
        <v>15.725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27" t="s">
        <v>148</v>
      </c>
      <c r="AU405" s="227" t="s">
        <v>81</v>
      </c>
      <c r="AV405" s="13" t="s">
        <v>81</v>
      </c>
      <c r="AW405" s="13" t="s">
        <v>34</v>
      </c>
      <c r="AX405" s="13" t="s">
        <v>74</v>
      </c>
      <c r="AY405" s="227" t="s">
        <v>135</v>
      </c>
    </row>
    <row r="406" spans="1:65" s="2" customFormat="1" ht="16.5" customHeight="1">
      <c r="A406" s="38"/>
      <c r="B406" s="39"/>
      <c r="C406" s="238" t="s">
        <v>635</v>
      </c>
      <c r="D406" s="238" t="s">
        <v>398</v>
      </c>
      <c r="E406" s="239" t="s">
        <v>636</v>
      </c>
      <c r="F406" s="240" t="s">
        <v>637</v>
      </c>
      <c r="G406" s="241" t="s">
        <v>328</v>
      </c>
      <c r="H406" s="242">
        <v>27.011</v>
      </c>
      <c r="I406" s="243"/>
      <c r="J406" s="244">
        <f>ROUND(I406*H406,2)</f>
        <v>0</v>
      </c>
      <c r="K406" s="240" t="s">
        <v>141</v>
      </c>
      <c r="L406" s="245"/>
      <c r="M406" s="246" t="s">
        <v>19</v>
      </c>
      <c r="N406" s="247" t="s">
        <v>45</v>
      </c>
      <c r="O406" s="84"/>
      <c r="P406" s="206">
        <f>O406*H406</f>
        <v>0</v>
      </c>
      <c r="Q406" s="206">
        <v>4E-05</v>
      </c>
      <c r="R406" s="206">
        <f>Q406*H406</f>
        <v>0.00108044</v>
      </c>
      <c r="S406" s="206">
        <v>0</v>
      </c>
      <c r="T406" s="207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08" t="s">
        <v>194</v>
      </c>
      <c r="AT406" s="208" t="s">
        <v>398</v>
      </c>
      <c r="AU406" s="208" t="s">
        <v>81</v>
      </c>
      <c r="AY406" s="17" t="s">
        <v>135</v>
      </c>
      <c r="BE406" s="209">
        <f>IF(N406="základní",J406,0)</f>
        <v>0</v>
      </c>
      <c r="BF406" s="209">
        <f>IF(N406="snížená",J406,0)</f>
        <v>0</v>
      </c>
      <c r="BG406" s="209">
        <f>IF(N406="zákl. přenesená",J406,0)</f>
        <v>0</v>
      </c>
      <c r="BH406" s="209">
        <f>IF(N406="sníž. přenesená",J406,0)</f>
        <v>0</v>
      </c>
      <c r="BI406" s="209">
        <f>IF(N406="nulová",J406,0)</f>
        <v>0</v>
      </c>
      <c r="BJ406" s="17" t="s">
        <v>79</v>
      </c>
      <c r="BK406" s="209">
        <f>ROUND(I406*H406,2)</f>
        <v>0</v>
      </c>
      <c r="BL406" s="17" t="s">
        <v>142</v>
      </c>
      <c r="BM406" s="208" t="s">
        <v>638</v>
      </c>
    </row>
    <row r="407" spans="1:47" s="2" customFormat="1" ht="12">
      <c r="A407" s="38"/>
      <c r="B407" s="39"/>
      <c r="C407" s="40"/>
      <c r="D407" s="210" t="s">
        <v>144</v>
      </c>
      <c r="E407" s="40"/>
      <c r="F407" s="211" t="s">
        <v>637</v>
      </c>
      <c r="G407" s="40"/>
      <c r="H407" s="40"/>
      <c r="I407" s="212"/>
      <c r="J407" s="40"/>
      <c r="K407" s="40"/>
      <c r="L407" s="44"/>
      <c r="M407" s="213"/>
      <c r="N407" s="214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144</v>
      </c>
      <c r="AU407" s="17" t="s">
        <v>81</v>
      </c>
    </row>
    <row r="408" spans="1:51" s="13" customFormat="1" ht="12">
      <c r="A408" s="13"/>
      <c r="B408" s="217"/>
      <c r="C408" s="218"/>
      <c r="D408" s="210" t="s">
        <v>148</v>
      </c>
      <c r="E408" s="218"/>
      <c r="F408" s="220" t="s">
        <v>628</v>
      </c>
      <c r="G408" s="218"/>
      <c r="H408" s="221">
        <v>27.011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27" t="s">
        <v>148</v>
      </c>
      <c r="AU408" s="227" t="s">
        <v>81</v>
      </c>
      <c r="AV408" s="13" t="s">
        <v>81</v>
      </c>
      <c r="AW408" s="13" t="s">
        <v>4</v>
      </c>
      <c r="AX408" s="13" t="s">
        <v>79</v>
      </c>
      <c r="AY408" s="227" t="s">
        <v>135</v>
      </c>
    </row>
    <row r="409" spans="1:65" s="2" customFormat="1" ht="24.15" customHeight="1">
      <c r="A409" s="38"/>
      <c r="B409" s="39"/>
      <c r="C409" s="197" t="s">
        <v>639</v>
      </c>
      <c r="D409" s="197" t="s">
        <v>137</v>
      </c>
      <c r="E409" s="198" t="s">
        <v>640</v>
      </c>
      <c r="F409" s="199" t="s">
        <v>641</v>
      </c>
      <c r="G409" s="200" t="s">
        <v>328</v>
      </c>
      <c r="H409" s="201">
        <v>29.725</v>
      </c>
      <c r="I409" s="202"/>
      <c r="J409" s="203">
        <f>ROUND(I409*H409,2)</f>
        <v>0</v>
      </c>
      <c r="K409" s="199" t="s">
        <v>141</v>
      </c>
      <c r="L409" s="44"/>
      <c r="M409" s="204" t="s">
        <v>19</v>
      </c>
      <c r="N409" s="205" t="s">
        <v>45</v>
      </c>
      <c r="O409" s="84"/>
      <c r="P409" s="206">
        <f>O409*H409</f>
        <v>0</v>
      </c>
      <c r="Q409" s="206">
        <v>0.001758</v>
      </c>
      <c r="R409" s="206">
        <f>Q409*H409</f>
        <v>0.052256550000000006</v>
      </c>
      <c r="S409" s="206">
        <v>0</v>
      </c>
      <c r="T409" s="207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08" t="s">
        <v>142</v>
      </c>
      <c r="AT409" s="208" t="s">
        <v>137</v>
      </c>
      <c r="AU409" s="208" t="s">
        <v>81</v>
      </c>
      <c r="AY409" s="17" t="s">
        <v>135</v>
      </c>
      <c r="BE409" s="209">
        <f>IF(N409="základní",J409,0)</f>
        <v>0</v>
      </c>
      <c r="BF409" s="209">
        <f>IF(N409="snížená",J409,0)</f>
        <v>0</v>
      </c>
      <c r="BG409" s="209">
        <f>IF(N409="zákl. přenesená",J409,0)</f>
        <v>0</v>
      </c>
      <c r="BH409" s="209">
        <f>IF(N409="sníž. přenesená",J409,0)</f>
        <v>0</v>
      </c>
      <c r="BI409" s="209">
        <f>IF(N409="nulová",J409,0)</f>
        <v>0</v>
      </c>
      <c r="BJ409" s="17" t="s">
        <v>79</v>
      </c>
      <c r="BK409" s="209">
        <f>ROUND(I409*H409,2)</f>
        <v>0</v>
      </c>
      <c r="BL409" s="17" t="s">
        <v>142</v>
      </c>
      <c r="BM409" s="208" t="s">
        <v>642</v>
      </c>
    </row>
    <row r="410" spans="1:47" s="2" customFormat="1" ht="12">
      <c r="A410" s="38"/>
      <c r="B410" s="39"/>
      <c r="C410" s="40"/>
      <c r="D410" s="210" t="s">
        <v>144</v>
      </c>
      <c r="E410" s="40"/>
      <c r="F410" s="211" t="s">
        <v>643</v>
      </c>
      <c r="G410" s="40"/>
      <c r="H410" s="40"/>
      <c r="I410" s="212"/>
      <c r="J410" s="40"/>
      <c r="K410" s="40"/>
      <c r="L410" s="44"/>
      <c r="M410" s="213"/>
      <c r="N410" s="214"/>
      <c r="O410" s="84"/>
      <c r="P410" s="84"/>
      <c r="Q410" s="84"/>
      <c r="R410" s="84"/>
      <c r="S410" s="84"/>
      <c r="T410" s="85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144</v>
      </c>
      <c r="AU410" s="17" t="s">
        <v>81</v>
      </c>
    </row>
    <row r="411" spans="1:47" s="2" customFormat="1" ht="12">
      <c r="A411" s="38"/>
      <c r="B411" s="39"/>
      <c r="C411" s="40"/>
      <c r="D411" s="215" t="s">
        <v>146</v>
      </c>
      <c r="E411" s="40"/>
      <c r="F411" s="216" t="s">
        <v>644</v>
      </c>
      <c r="G411" s="40"/>
      <c r="H411" s="40"/>
      <c r="I411" s="212"/>
      <c r="J411" s="40"/>
      <c r="K411" s="40"/>
      <c r="L411" s="44"/>
      <c r="M411" s="213"/>
      <c r="N411" s="214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146</v>
      </c>
      <c r="AU411" s="17" t="s">
        <v>81</v>
      </c>
    </row>
    <row r="412" spans="1:51" s="14" customFormat="1" ht="12">
      <c r="A412" s="14"/>
      <c r="B412" s="228"/>
      <c r="C412" s="229"/>
      <c r="D412" s="210" t="s">
        <v>148</v>
      </c>
      <c r="E412" s="230" t="s">
        <v>19</v>
      </c>
      <c r="F412" s="231" t="s">
        <v>645</v>
      </c>
      <c r="G412" s="229"/>
      <c r="H412" s="230" t="s">
        <v>19</v>
      </c>
      <c r="I412" s="232"/>
      <c r="J412" s="229"/>
      <c r="K412" s="229"/>
      <c r="L412" s="233"/>
      <c r="M412" s="234"/>
      <c r="N412" s="235"/>
      <c r="O412" s="235"/>
      <c r="P412" s="235"/>
      <c r="Q412" s="235"/>
      <c r="R412" s="235"/>
      <c r="S412" s="235"/>
      <c r="T412" s="236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37" t="s">
        <v>148</v>
      </c>
      <c r="AU412" s="237" t="s">
        <v>81</v>
      </c>
      <c r="AV412" s="14" t="s">
        <v>79</v>
      </c>
      <c r="AW412" s="14" t="s">
        <v>34</v>
      </c>
      <c r="AX412" s="14" t="s">
        <v>74</v>
      </c>
      <c r="AY412" s="237" t="s">
        <v>135</v>
      </c>
    </row>
    <row r="413" spans="1:51" s="13" customFormat="1" ht="12">
      <c r="A413" s="13"/>
      <c r="B413" s="217"/>
      <c r="C413" s="218"/>
      <c r="D413" s="210" t="s">
        <v>148</v>
      </c>
      <c r="E413" s="219" t="s">
        <v>19</v>
      </c>
      <c r="F413" s="220" t="s">
        <v>622</v>
      </c>
      <c r="G413" s="218"/>
      <c r="H413" s="221">
        <v>10</v>
      </c>
      <c r="I413" s="222"/>
      <c r="J413" s="218"/>
      <c r="K413" s="218"/>
      <c r="L413" s="223"/>
      <c r="M413" s="224"/>
      <c r="N413" s="225"/>
      <c r="O413" s="225"/>
      <c r="P413" s="225"/>
      <c r="Q413" s="225"/>
      <c r="R413" s="225"/>
      <c r="S413" s="225"/>
      <c r="T413" s="22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27" t="s">
        <v>148</v>
      </c>
      <c r="AU413" s="227" t="s">
        <v>81</v>
      </c>
      <c r="AV413" s="13" t="s">
        <v>81</v>
      </c>
      <c r="AW413" s="13" t="s">
        <v>34</v>
      </c>
      <c r="AX413" s="13" t="s">
        <v>74</v>
      </c>
      <c r="AY413" s="227" t="s">
        <v>135</v>
      </c>
    </row>
    <row r="414" spans="1:51" s="13" customFormat="1" ht="12">
      <c r="A414" s="13"/>
      <c r="B414" s="217"/>
      <c r="C414" s="218"/>
      <c r="D414" s="210" t="s">
        <v>148</v>
      </c>
      <c r="E414" s="219" t="s">
        <v>19</v>
      </c>
      <c r="F414" s="220" t="s">
        <v>623</v>
      </c>
      <c r="G414" s="218"/>
      <c r="H414" s="221">
        <v>15.725</v>
      </c>
      <c r="I414" s="222"/>
      <c r="J414" s="218"/>
      <c r="K414" s="218"/>
      <c r="L414" s="223"/>
      <c r="M414" s="224"/>
      <c r="N414" s="225"/>
      <c r="O414" s="225"/>
      <c r="P414" s="225"/>
      <c r="Q414" s="225"/>
      <c r="R414" s="225"/>
      <c r="S414" s="225"/>
      <c r="T414" s="22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27" t="s">
        <v>148</v>
      </c>
      <c r="AU414" s="227" t="s">
        <v>81</v>
      </c>
      <c r="AV414" s="13" t="s">
        <v>81</v>
      </c>
      <c r="AW414" s="13" t="s">
        <v>34</v>
      </c>
      <c r="AX414" s="13" t="s">
        <v>74</v>
      </c>
      <c r="AY414" s="227" t="s">
        <v>135</v>
      </c>
    </row>
    <row r="415" spans="1:51" s="14" customFormat="1" ht="12">
      <c r="A415" s="14"/>
      <c r="B415" s="228"/>
      <c r="C415" s="229"/>
      <c r="D415" s="210" t="s">
        <v>148</v>
      </c>
      <c r="E415" s="230" t="s">
        <v>19</v>
      </c>
      <c r="F415" s="231" t="s">
        <v>646</v>
      </c>
      <c r="G415" s="229"/>
      <c r="H415" s="230" t="s">
        <v>19</v>
      </c>
      <c r="I415" s="232"/>
      <c r="J415" s="229"/>
      <c r="K415" s="229"/>
      <c r="L415" s="233"/>
      <c r="M415" s="234"/>
      <c r="N415" s="235"/>
      <c r="O415" s="235"/>
      <c r="P415" s="235"/>
      <c r="Q415" s="235"/>
      <c r="R415" s="235"/>
      <c r="S415" s="235"/>
      <c r="T415" s="23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37" t="s">
        <v>148</v>
      </c>
      <c r="AU415" s="237" t="s">
        <v>81</v>
      </c>
      <c r="AV415" s="14" t="s">
        <v>79</v>
      </c>
      <c r="AW415" s="14" t="s">
        <v>34</v>
      </c>
      <c r="AX415" s="14" t="s">
        <v>74</v>
      </c>
      <c r="AY415" s="237" t="s">
        <v>135</v>
      </c>
    </row>
    <row r="416" spans="1:51" s="13" customFormat="1" ht="12">
      <c r="A416" s="13"/>
      <c r="B416" s="217"/>
      <c r="C416" s="218"/>
      <c r="D416" s="210" t="s">
        <v>148</v>
      </c>
      <c r="E416" s="219" t="s">
        <v>19</v>
      </c>
      <c r="F416" s="220" t="s">
        <v>647</v>
      </c>
      <c r="G416" s="218"/>
      <c r="H416" s="221">
        <v>4</v>
      </c>
      <c r="I416" s="222"/>
      <c r="J416" s="218"/>
      <c r="K416" s="218"/>
      <c r="L416" s="223"/>
      <c r="M416" s="224"/>
      <c r="N416" s="225"/>
      <c r="O416" s="225"/>
      <c r="P416" s="225"/>
      <c r="Q416" s="225"/>
      <c r="R416" s="225"/>
      <c r="S416" s="225"/>
      <c r="T416" s="226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27" t="s">
        <v>148</v>
      </c>
      <c r="AU416" s="227" t="s">
        <v>81</v>
      </c>
      <c r="AV416" s="13" t="s">
        <v>81</v>
      </c>
      <c r="AW416" s="13" t="s">
        <v>34</v>
      </c>
      <c r="AX416" s="13" t="s">
        <v>74</v>
      </c>
      <c r="AY416" s="227" t="s">
        <v>135</v>
      </c>
    </row>
    <row r="417" spans="1:65" s="2" customFormat="1" ht="16.5" customHeight="1">
      <c r="A417" s="38"/>
      <c r="B417" s="39"/>
      <c r="C417" s="238" t="s">
        <v>648</v>
      </c>
      <c r="D417" s="238" t="s">
        <v>398</v>
      </c>
      <c r="E417" s="239" t="s">
        <v>649</v>
      </c>
      <c r="F417" s="240" t="s">
        <v>650</v>
      </c>
      <c r="G417" s="241" t="s">
        <v>161</v>
      </c>
      <c r="H417" s="242">
        <v>0.66</v>
      </c>
      <c r="I417" s="243"/>
      <c r="J417" s="244">
        <f>ROUND(I417*H417,2)</f>
        <v>0</v>
      </c>
      <c r="K417" s="240" t="s">
        <v>141</v>
      </c>
      <c r="L417" s="245"/>
      <c r="M417" s="246" t="s">
        <v>19</v>
      </c>
      <c r="N417" s="247" t="s">
        <v>45</v>
      </c>
      <c r="O417" s="84"/>
      <c r="P417" s="206">
        <f>O417*H417</f>
        <v>0</v>
      </c>
      <c r="Q417" s="206">
        <v>0.0012</v>
      </c>
      <c r="R417" s="206">
        <f>Q417*H417</f>
        <v>0.000792</v>
      </c>
      <c r="S417" s="206">
        <v>0</v>
      </c>
      <c r="T417" s="207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08" t="s">
        <v>194</v>
      </c>
      <c r="AT417" s="208" t="s">
        <v>398</v>
      </c>
      <c r="AU417" s="208" t="s">
        <v>81</v>
      </c>
      <c r="AY417" s="17" t="s">
        <v>135</v>
      </c>
      <c r="BE417" s="209">
        <f>IF(N417="základní",J417,0)</f>
        <v>0</v>
      </c>
      <c r="BF417" s="209">
        <f>IF(N417="snížená",J417,0)</f>
        <v>0</v>
      </c>
      <c r="BG417" s="209">
        <f>IF(N417="zákl. přenesená",J417,0)</f>
        <v>0</v>
      </c>
      <c r="BH417" s="209">
        <f>IF(N417="sníž. přenesená",J417,0)</f>
        <v>0</v>
      </c>
      <c r="BI417" s="209">
        <f>IF(N417="nulová",J417,0)</f>
        <v>0</v>
      </c>
      <c r="BJ417" s="17" t="s">
        <v>79</v>
      </c>
      <c r="BK417" s="209">
        <f>ROUND(I417*H417,2)</f>
        <v>0</v>
      </c>
      <c r="BL417" s="17" t="s">
        <v>142</v>
      </c>
      <c r="BM417" s="208" t="s">
        <v>651</v>
      </c>
    </row>
    <row r="418" spans="1:47" s="2" customFormat="1" ht="12">
      <c r="A418" s="38"/>
      <c r="B418" s="39"/>
      <c r="C418" s="40"/>
      <c r="D418" s="210" t="s">
        <v>144</v>
      </c>
      <c r="E418" s="40"/>
      <c r="F418" s="211" t="s">
        <v>650</v>
      </c>
      <c r="G418" s="40"/>
      <c r="H418" s="40"/>
      <c r="I418" s="212"/>
      <c r="J418" s="40"/>
      <c r="K418" s="40"/>
      <c r="L418" s="44"/>
      <c r="M418" s="213"/>
      <c r="N418" s="214"/>
      <c r="O418" s="84"/>
      <c r="P418" s="84"/>
      <c r="Q418" s="84"/>
      <c r="R418" s="84"/>
      <c r="S418" s="84"/>
      <c r="T418" s="85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144</v>
      </c>
      <c r="AU418" s="17" t="s">
        <v>81</v>
      </c>
    </row>
    <row r="419" spans="1:51" s="14" customFormat="1" ht="12">
      <c r="A419" s="14"/>
      <c r="B419" s="228"/>
      <c r="C419" s="229"/>
      <c r="D419" s="210" t="s">
        <v>148</v>
      </c>
      <c r="E419" s="230" t="s">
        <v>19</v>
      </c>
      <c r="F419" s="231" t="s">
        <v>646</v>
      </c>
      <c r="G419" s="229"/>
      <c r="H419" s="230" t="s">
        <v>19</v>
      </c>
      <c r="I419" s="232"/>
      <c r="J419" s="229"/>
      <c r="K419" s="229"/>
      <c r="L419" s="233"/>
      <c r="M419" s="234"/>
      <c r="N419" s="235"/>
      <c r="O419" s="235"/>
      <c r="P419" s="235"/>
      <c r="Q419" s="235"/>
      <c r="R419" s="235"/>
      <c r="S419" s="235"/>
      <c r="T419" s="23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37" t="s">
        <v>148</v>
      </c>
      <c r="AU419" s="237" t="s">
        <v>81</v>
      </c>
      <c r="AV419" s="14" t="s">
        <v>79</v>
      </c>
      <c r="AW419" s="14" t="s">
        <v>34</v>
      </c>
      <c r="AX419" s="14" t="s">
        <v>74</v>
      </c>
      <c r="AY419" s="237" t="s">
        <v>135</v>
      </c>
    </row>
    <row r="420" spans="1:51" s="13" customFormat="1" ht="12">
      <c r="A420" s="13"/>
      <c r="B420" s="217"/>
      <c r="C420" s="218"/>
      <c r="D420" s="210" t="s">
        <v>148</v>
      </c>
      <c r="E420" s="219" t="s">
        <v>19</v>
      </c>
      <c r="F420" s="220" t="s">
        <v>652</v>
      </c>
      <c r="G420" s="218"/>
      <c r="H420" s="221">
        <v>0.6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27" t="s">
        <v>148</v>
      </c>
      <c r="AU420" s="227" t="s">
        <v>81</v>
      </c>
      <c r="AV420" s="13" t="s">
        <v>81</v>
      </c>
      <c r="AW420" s="13" t="s">
        <v>34</v>
      </c>
      <c r="AX420" s="13" t="s">
        <v>74</v>
      </c>
      <c r="AY420" s="227" t="s">
        <v>135</v>
      </c>
    </row>
    <row r="421" spans="1:51" s="13" customFormat="1" ht="12">
      <c r="A421" s="13"/>
      <c r="B421" s="217"/>
      <c r="C421" s="218"/>
      <c r="D421" s="210" t="s">
        <v>148</v>
      </c>
      <c r="E421" s="218"/>
      <c r="F421" s="220" t="s">
        <v>653</v>
      </c>
      <c r="G421" s="218"/>
      <c r="H421" s="221">
        <v>0.66</v>
      </c>
      <c r="I421" s="222"/>
      <c r="J421" s="218"/>
      <c r="K421" s="218"/>
      <c r="L421" s="223"/>
      <c r="M421" s="224"/>
      <c r="N421" s="225"/>
      <c r="O421" s="225"/>
      <c r="P421" s="225"/>
      <c r="Q421" s="225"/>
      <c r="R421" s="225"/>
      <c r="S421" s="225"/>
      <c r="T421" s="22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27" t="s">
        <v>148</v>
      </c>
      <c r="AU421" s="227" t="s">
        <v>81</v>
      </c>
      <c r="AV421" s="13" t="s">
        <v>81</v>
      </c>
      <c r="AW421" s="13" t="s">
        <v>4</v>
      </c>
      <c r="AX421" s="13" t="s">
        <v>79</v>
      </c>
      <c r="AY421" s="227" t="s">
        <v>135</v>
      </c>
    </row>
    <row r="422" spans="1:65" s="2" customFormat="1" ht="16.5" customHeight="1">
      <c r="A422" s="38"/>
      <c r="B422" s="39"/>
      <c r="C422" s="238" t="s">
        <v>654</v>
      </c>
      <c r="D422" s="238" t="s">
        <v>398</v>
      </c>
      <c r="E422" s="239" t="s">
        <v>655</v>
      </c>
      <c r="F422" s="240" t="s">
        <v>656</v>
      </c>
      <c r="G422" s="241" t="s">
        <v>161</v>
      </c>
      <c r="H422" s="242">
        <v>4.245</v>
      </c>
      <c r="I422" s="243"/>
      <c r="J422" s="244">
        <f>ROUND(I422*H422,2)</f>
        <v>0</v>
      </c>
      <c r="K422" s="240" t="s">
        <v>141</v>
      </c>
      <c r="L422" s="245"/>
      <c r="M422" s="246" t="s">
        <v>19</v>
      </c>
      <c r="N422" s="247" t="s">
        <v>45</v>
      </c>
      <c r="O422" s="84"/>
      <c r="P422" s="206">
        <f>O422*H422</f>
        <v>0</v>
      </c>
      <c r="Q422" s="206">
        <v>0.00051</v>
      </c>
      <c r="R422" s="206">
        <f>Q422*H422</f>
        <v>0.00216495</v>
      </c>
      <c r="S422" s="206">
        <v>0</v>
      </c>
      <c r="T422" s="207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08" t="s">
        <v>194</v>
      </c>
      <c r="AT422" s="208" t="s">
        <v>398</v>
      </c>
      <c r="AU422" s="208" t="s">
        <v>81</v>
      </c>
      <c r="AY422" s="17" t="s">
        <v>135</v>
      </c>
      <c r="BE422" s="209">
        <f>IF(N422="základní",J422,0)</f>
        <v>0</v>
      </c>
      <c r="BF422" s="209">
        <f>IF(N422="snížená",J422,0)</f>
        <v>0</v>
      </c>
      <c r="BG422" s="209">
        <f>IF(N422="zákl. přenesená",J422,0)</f>
        <v>0</v>
      </c>
      <c r="BH422" s="209">
        <f>IF(N422="sníž. přenesená",J422,0)</f>
        <v>0</v>
      </c>
      <c r="BI422" s="209">
        <f>IF(N422="nulová",J422,0)</f>
        <v>0</v>
      </c>
      <c r="BJ422" s="17" t="s">
        <v>79</v>
      </c>
      <c r="BK422" s="209">
        <f>ROUND(I422*H422,2)</f>
        <v>0</v>
      </c>
      <c r="BL422" s="17" t="s">
        <v>142</v>
      </c>
      <c r="BM422" s="208" t="s">
        <v>657</v>
      </c>
    </row>
    <row r="423" spans="1:47" s="2" customFormat="1" ht="12">
      <c r="A423" s="38"/>
      <c r="B423" s="39"/>
      <c r="C423" s="40"/>
      <c r="D423" s="210" t="s">
        <v>144</v>
      </c>
      <c r="E423" s="40"/>
      <c r="F423" s="211" t="s">
        <v>656</v>
      </c>
      <c r="G423" s="40"/>
      <c r="H423" s="40"/>
      <c r="I423" s="212"/>
      <c r="J423" s="40"/>
      <c r="K423" s="40"/>
      <c r="L423" s="44"/>
      <c r="M423" s="213"/>
      <c r="N423" s="214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144</v>
      </c>
      <c r="AU423" s="17" t="s">
        <v>81</v>
      </c>
    </row>
    <row r="424" spans="1:51" s="14" customFormat="1" ht="12">
      <c r="A424" s="14"/>
      <c r="B424" s="228"/>
      <c r="C424" s="229"/>
      <c r="D424" s="210" t="s">
        <v>148</v>
      </c>
      <c r="E424" s="230" t="s">
        <v>19</v>
      </c>
      <c r="F424" s="231" t="s">
        <v>645</v>
      </c>
      <c r="G424" s="229"/>
      <c r="H424" s="230" t="s">
        <v>19</v>
      </c>
      <c r="I424" s="232"/>
      <c r="J424" s="229"/>
      <c r="K424" s="229"/>
      <c r="L424" s="233"/>
      <c r="M424" s="234"/>
      <c r="N424" s="235"/>
      <c r="O424" s="235"/>
      <c r="P424" s="235"/>
      <c r="Q424" s="235"/>
      <c r="R424" s="235"/>
      <c r="S424" s="235"/>
      <c r="T424" s="23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37" t="s">
        <v>148</v>
      </c>
      <c r="AU424" s="237" t="s">
        <v>81</v>
      </c>
      <c r="AV424" s="14" t="s">
        <v>79</v>
      </c>
      <c r="AW424" s="14" t="s">
        <v>34</v>
      </c>
      <c r="AX424" s="14" t="s">
        <v>74</v>
      </c>
      <c r="AY424" s="237" t="s">
        <v>135</v>
      </c>
    </row>
    <row r="425" spans="1:51" s="13" customFormat="1" ht="12">
      <c r="A425" s="13"/>
      <c r="B425" s="217"/>
      <c r="C425" s="218"/>
      <c r="D425" s="210" t="s">
        <v>148</v>
      </c>
      <c r="E425" s="219" t="s">
        <v>19</v>
      </c>
      <c r="F425" s="220" t="s">
        <v>658</v>
      </c>
      <c r="G425" s="218"/>
      <c r="H425" s="221">
        <v>3.859</v>
      </c>
      <c r="I425" s="222"/>
      <c r="J425" s="218"/>
      <c r="K425" s="218"/>
      <c r="L425" s="223"/>
      <c r="M425" s="224"/>
      <c r="N425" s="225"/>
      <c r="O425" s="225"/>
      <c r="P425" s="225"/>
      <c r="Q425" s="225"/>
      <c r="R425" s="225"/>
      <c r="S425" s="225"/>
      <c r="T425" s="22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27" t="s">
        <v>148</v>
      </c>
      <c r="AU425" s="227" t="s">
        <v>81</v>
      </c>
      <c r="AV425" s="13" t="s">
        <v>81</v>
      </c>
      <c r="AW425" s="13" t="s">
        <v>34</v>
      </c>
      <c r="AX425" s="13" t="s">
        <v>74</v>
      </c>
      <c r="AY425" s="227" t="s">
        <v>135</v>
      </c>
    </row>
    <row r="426" spans="1:51" s="13" customFormat="1" ht="12">
      <c r="A426" s="13"/>
      <c r="B426" s="217"/>
      <c r="C426" s="218"/>
      <c r="D426" s="210" t="s">
        <v>148</v>
      </c>
      <c r="E426" s="218"/>
      <c r="F426" s="220" t="s">
        <v>659</v>
      </c>
      <c r="G426" s="218"/>
      <c r="H426" s="221">
        <v>4.245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27" t="s">
        <v>148</v>
      </c>
      <c r="AU426" s="227" t="s">
        <v>81</v>
      </c>
      <c r="AV426" s="13" t="s">
        <v>81</v>
      </c>
      <c r="AW426" s="13" t="s">
        <v>4</v>
      </c>
      <c r="AX426" s="13" t="s">
        <v>79</v>
      </c>
      <c r="AY426" s="227" t="s">
        <v>135</v>
      </c>
    </row>
    <row r="427" spans="1:65" s="2" customFormat="1" ht="16.5" customHeight="1">
      <c r="A427" s="38"/>
      <c r="B427" s="39"/>
      <c r="C427" s="197" t="s">
        <v>660</v>
      </c>
      <c r="D427" s="197" t="s">
        <v>137</v>
      </c>
      <c r="E427" s="198" t="s">
        <v>661</v>
      </c>
      <c r="F427" s="199" t="s">
        <v>662</v>
      </c>
      <c r="G427" s="200" t="s">
        <v>328</v>
      </c>
      <c r="H427" s="201">
        <v>4</v>
      </c>
      <c r="I427" s="202"/>
      <c r="J427" s="203">
        <f>ROUND(I427*H427,2)</f>
        <v>0</v>
      </c>
      <c r="K427" s="199" t="s">
        <v>141</v>
      </c>
      <c r="L427" s="44"/>
      <c r="M427" s="204" t="s">
        <v>19</v>
      </c>
      <c r="N427" s="205" t="s">
        <v>45</v>
      </c>
      <c r="O427" s="84"/>
      <c r="P427" s="206">
        <f>O427*H427</f>
        <v>0</v>
      </c>
      <c r="Q427" s="206">
        <v>0</v>
      </c>
      <c r="R427" s="206">
        <f>Q427*H427</f>
        <v>0</v>
      </c>
      <c r="S427" s="206">
        <v>0</v>
      </c>
      <c r="T427" s="207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08" t="s">
        <v>142</v>
      </c>
      <c r="AT427" s="208" t="s">
        <v>137</v>
      </c>
      <c r="AU427" s="208" t="s">
        <v>81</v>
      </c>
      <c r="AY427" s="17" t="s">
        <v>135</v>
      </c>
      <c r="BE427" s="209">
        <f>IF(N427="základní",J427,0)</f>
        <v>0</v>
      </c>
      <c r="BF427" s="209">
        <f>IF(N427="snížená",J427,0)</f>
        <v>0</v>
      </c>
      <c r="BG427" s="209">
        <f>IF(N427="zákl. přenesená",J427,0)</f>
        <v>0</v>
      </c>
      <c r="BH427" s="209">
        <f>IF(N427="sníž. přenesená",J427,0)</f>
        <v>0</v>
      </c>
      <c r="BI427" s="209">
        <f>IF(N427="nulová",J427,0)</f>
        <v>0</v>
      </c>
      <c r="BJ427" s="17" t="s">
        <v>79</v>
      </c>
      <c r="BK427" s="209">
        <f>ROUND(I427*H427,2)</f>
        <v>0</v>
      </c>
      <c r="BL427" s="17" t="s">
        <v>142</v>
      </c>
      <c r="BM427" s="208" t="s">
        <v>663</v>
      </c>
    </row>
    <row r="428" spans="1:47" s="2" customFormat="1" ht="12">
      <c r="A428" s="38"/>
      <c r="B428" s="39"/>
      <c r="C428" s="40"/>
      <c r="D428" s="210" t="s">
        <v>144</v>
      </c>
      <c r="E428" s="40"/>
      <c r="F428" s="211" t="s">
        <v>664</v>
      </c>
      <c r="G428" s="40"/>
      <c r="H428" s="40"/>
      <c r="I428" s="212"/>
      <c r="J428" s="40"/>
      <c r="K428" s="40"/>
      <c r="L428" s="44"/>
      <c r="M428" s="213"/>
      <c r="N428" s="214"/>
      <c r="O428" s="84"/>
      <c r="P428" s="84"/>
      <c r="Q428" s="84"/>
      <c r="R428" s="84"/>
      <c r="S428" s="84"/>
      <c r="T428" s="85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144</v>
      </c>
      <c r="AU428" s="17" t="s">
        <v>81</v>
      </c>
    </row>
    <row r="429" spans="1:47" s="2" customFormat="1" ht="12">
      <c r="A429" s="38"/>
      <c r="B429" s="39"/>
      <c r="C429" s="40"/>
      <c r="D429" s="215" t="s">
        <v>146</v>
      </c>
      <c r="E429" s="40"/>
      <c r="F429" s="216" t="s">
        <v>665</v>
      </c>
      <c r="G429" s="40"/>
      <c r="H429" s="40"/>
      <c r="I429" s="212"/>
      <c r="J429" s="40"/>
      <c r="K429" s="40"/>
      <c r="L429" s="44"/>
      <c r="M429" s="213"/>
      <c r="N429" s="214"/>
      <c r="O429" s="84"/>
      <c r="P429" s="84"/>
      <c r="Q429" s="84"/>
      <c r="R429" s="84"/>
      <c r="S429" s="84"/>
      <c r="T429" s="85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146</v>
      </c>
      <c r="AU429" s="17" t="s">
        <v>81</v>
      </c>
    </row>
    <row r="430" spans="1:51" s="14" customFormat="1" ht="12">
      <c r="A430" s="14"/>
      <c r="B430" s="228"/>
      <c r="C430" s="229"/>
      <c r="D430" s="210" t="s">
        <v>148</v>
      </c>
      <c r="E430" s="230" t="s">
        <v>19</v>
      </c>
      <c r="F430" s="231" t="s">
        <v>666</v>
      </c>
      <c r="G430" s="229"/>
      <c r="H430" s="230" t="s">
        <v>19</v>
      </c>
      <c r="I430" s="232"/>
      <c r="J430" s="229"/>
      <c r="K430" s="229"/>
      <c r="L430" s="233"/>
      <c r="M430" s="234"/>
      <c r="N430" s="235"/>
      <c r="O430" s="235"/>
      <c r="P430" s="235"/>
      <c r="Q430" s="235"/>
      <c r="R430" s="235"/>
      <c r="S430" s="235"/>
      <c r="T430" s="23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37" t="s">
        <v>148</v>
      </c>
      <c r="AU430" s="237" t="s">
        <v>81</v>
      </c>
      <c r="AV430" s="14" t="s">
        <v>79</v>
      </c>
      <c r="AW430" s="14" t="s">
        <v>34</v>
      </c>
      <c r="AX430" s="14" t="s">
        <v>74</v>
      </c>
      <c r="AY430" s="237" t="s">
        <v>135</v>
      </c>
    </row>
    <row r="431" spans="1:51" s="13" customFormat="1" ht="12">
      <c r="A431" s="13"/>
      <c r="B431" s="217"/>
      <c r="C431" s="218"/>
      <c r="D431" s="210" t="s">
        <v>148</v>
      </c>
      <c r="E431" s="219" t="s">
        <v>19</v>
      </c>
      <c r="F431" s="220" t="s">
        <v>667</v>
      </c>
      <c r="G431" s="218"/>
      <c r="H431" s="221">
        <v>4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27" t="s">
        <v>148</v>
      </c>
      <c r="AU431" s="227" t="s">
        <v>81</v>
      </c>
      <c r="AV431" s="13" t="s">
        <v>81</v>
      </c>
      <c r="AW431" s="13" t="s">
        <v>34</v>
      </c>
      <c r="AX431" s="13" t="s">
        <v>74</v>
      </c>
      <c r="AY431" s="227" t="s">
        <v>135</v>
      </c>
    </row>
    <row r="432" spans="1:65" s="2" customFormat="1" ht="16.5" customHeight="1">
      <c r="A432" s="38"/>
      <c r="B432" s="39"/>
      <c r="C432" s="238" t="s">
        <v>668</v>
      </c>
      <c r="D432" s="238" t="s">
        <v>398</v>
      </c>
      <c r="E432" s="239" t="s">
        <v>669</v>
      </c>
      <c r="F432" s="240" t="s">
        <v>670</v>
      </c>
      <c r="G432" s="241" t="s">
        <v>328</v>
      </c>
      <c r="H432" s="242">
        <v>4.2</v>
      </c>
      <c r="I432" s="243"/>
      <c r="J432" s="244">
        <f>ROUND(I432*H432,2)</f>
        <v>0</v>
      </c>
      <c r="K432" s="240" t="s">
        <v>141</v>
      </c>
      <c r="L432" s="245"/>
      <c r="M432" s="246" t="s">
        <v>19</v>
      </c>
      <c r="N432" s="247" t="s">
        <v>45</v>
      </c>
      <c r="O432" s="84"/>
      <c r="P432" s="206">
        <f>O432*H432</f>
        <v>0</v>
      </c>
      <c r="Q432" s="206">
        <v>0.0002</v>
      </c>
      <c r="R432" s="206">
        <f>Q432*H432</f>
        <v>0.00084</v>
      </c>
      <c r="S432" s="206">
        <v>0</v>
      </c>
      <c r="T432" s="207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08" t="s">
        <v>194</v>
      </c>
      <c r="AT432" s="208" t="s">
        <v>398</v>
      </c>
      <c r="AU432" s="208" t="s">
        <v>81</v>
      </c>
      <c r="AY432" s="17" t="s">
        <v>135</v>
      </c>
      <c r="BE432" s="209">
        <f>IF(N432="základní",J432,0)</f>
        <v>0</v>
      </c>
      <c r="BF432" s="209">
        <f>IF(N432="snížená",J432,0)</f>
        <v>0</v>
      </c>
      <c r="BG432" s="209">
        <f>IF(N432="zákl. přenesená",J432,0)</f>
        <v>0</v>
      </c>
      <c r="BH432" s="209">
        <f>IF(N432="sníž. přenesená",J432,0)</f>
        <v>0</v>
      </c>
      <c r="BI432" s="209">
        <f>IF(N432="nulová",J432,0)</f>
        <v>0</v>
      </c>
      <c r="BJ432" s="17" t="s">
        <v>79</v>
      </c>
      <c r="BK432" s="209">
        <f>ROUND(I432*H432,2)</f>
        <v>0</v>
      </c>
      <c r="BL432" s="17" t="s">
        <v>142</v>
      </c>
      <c r="BM432" s="208" t="s">
        <v>671</v>
      </c>
    </row>
    <row r="433" spans="1:47" s="2" customFormat="1" ht="12">
      <c r="A433" s="38"/>
      <c r="B433" s="39"/>
      <c r="C433" s="40"/>
      <c r="D433" s="210" t="s">
        <v>144</v>
      </c>
      <c r="E433" s="40"/>
      <c r="F433" s="211" t="s">
        <v>670</v>
      </c>
      <c r="G433" s="40"/>
      <c r="H433" s="40"/>
      <c r="I433" s="212"/>
      <c r="J433" s="40"/>
      <c r="K433" s="40"/>
      <c r="L433" s="44"/>
      <c r="M433" s="213"/>
      <c r="N433" s="214"/>
      <c r="O433" s="84"/>
      <c r="P433" s="84"/>
      <c r="Q433" s="84"/>
      <c r="R433" s="84"/>
      <c r="S433" s="84"/>
      <c r="T433" s="85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T433" s="17" t="s">
        <v>144</v>
      </c>
      <c r="AU433" s="17" t="s">
        <v>81</v>
      </c>
    </row>
    <row r="434" spans="1:51" s="13" customFormat="1" ht="12">
      <c r="A434" s="13"/>
      <c r="B434" s="217"/>
      <c r="C434" s="218"/>
      <c r="D434" s="210" t="s">
        <v>148</v>
      </c>
      <c r="E434" s="218"/>
      <c r="F434" s="220" t="s">
        <v>672</v>
      </c>
      <c r="G434" s="218"/>
      <c r="H434" s="221">
        <v>4.2</v>
      </c>
      <c r="I434" s="222"/>
      <c r="J434" s="218"/>
      <c r="K434" s="218"/>
      <c r="L434" s="223"/>
      <c r="M434" s="224"/>
      <c r="N434" s="225"/>
      <c r="O434" s="225"/>
      <c r="P434" s="225"/>
      <c r="Q434" s="225"/>
      <c r="R434" s="225"/>
      <c r="S434" s="225"/>
      <c r="T434" s="226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27" t="s">
        <v>148</v>
      </c>
      <c r="AU434" s="227" t="s">
        <v>81</v>
      </c>
      <c r="AV434" s="13" t="s">
        <v>81</v>
      </c>
      <c r="AW434" s="13" t="s">
        <v>4</v>
      </c>
      <c r="AX434" s="13" t="s">
        <v>79</v>
      </c>
      <c r="AY434" s="227" t="s">
        <v>135</v>
      </c>
    </row>
    <row r="435" spans="1:65" s="2" customFormat="1" ht="16.5" customHeight="1">
      <c r="A435" s="38"/>
      <c r="B435" s="39"/>
      <c r="C435" s="197" t="s">
        <v>673</v>
      </c>
      <c r="D435" s="197" t="s">
        <v>137</v>
      </c>
      <c r="E435" s="198" t="s">
        <v>674</v>
      </c>
      <c r="F435" s="199" t="s">
        <v>675</v>
      </c>
      <c r="G435" s="200" t="s">
        <v>161</v>
      </c>
      <c r="H435" s="201">
        <v>9.563</v>
      </c>
      <c r="I435" s="202"/>
      <c r="J435" s="203">
        <f>ROUND(I435*H435,2)</f>
        <v>0</v>
      </c>
      <c r="K435" s="199" t="s">
        <v>141</v>
      </c>
      <c r="L435" s="44"/>
      <c r="M435" s="204" t="s">
        <v>19</v>
      </c>
      <c r="N435" s="205" t="s">
        <v>45</v>
      </c>
      <c r="O435" s="84"/>
      <c r="P435" s="206">
        <f>O435*H435</f>
        <v>0</v>
      </c>
      <c r="Q435" s="206">
        <v>0</v>
      </c>
      <c r="R435" s="206">
        <f>Q435*H435</f>
        <v>0</v>
      </c>
      <c r="S435" s="206">
        <v>0</v>
      </c>
      <c r="T435" s="207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08" t="s">
        <v>142</v>
      </c>
      <c r="AT435" s="208" t="s">
        <v>137</v>
      </c>
      <c r="AU435" s="208" t="s">
        <v>81</v>
      </c>
      <c r="AY435" s="17" t="s">
        <v>135</v>
      </c>
      <c r="BE435" s="209">
        <f>IF(N435="základní",J435,0)</f>
        <v>0</v>
      </c>
      <c r="BF435" s="209">
        <f>IF(N435="snížená",J435,0)</f>
        <v>0</v>
      </c>
      <c r="BG435" s="209">
        <f>IF(N435="zákl. přenesená",J435,0)</f>
        <v>0</v>
      </c>
      <c r="BH435" s="209">
        <f>IF(N435="sníž. přenesená",J435,0)</f>
        <v>0</v>
      </c>
      <c r="BI435" s="209">
        <f>IF(N435="nulová",J435,0)</f>
        <v>0</v>
      </c>
      <c r="BJ435" s="17" t="s">
        <v>79</v>
      </c>
      <c r="BK435" s="209">
        <f>ROUND(I435*H435,2)</f>
        <v>0</v>
      </c>
      <c r="BL435" s="17" t="s">
        <v>142</v>
      </c>
      <c r="BM435" s="208" t="s">
        <v>676</v>
      </c>
    </row>
    <row r="436" spans="1:47" s="2" customFormat="1" ht="12">
      <c r="A436" s="38"/>
      <c r="B436" s="39"/>
      <c r="C436" s="40"/>
      <c r="D436" s="210" t="s">
        <v>144</v>
      </c>
      <c r="E436" s="40"/>
      <c r="F436" s="211" t="s">
        <v>677</v>
      </c>
      <c r="G436" s="40"/>
      <c r="H436" s="40"/>
      <c r="I436" s="212"/>
      <c r="J436" s="40"/>
      <c r="K436" s="40"/>
      <c r="L436" s="44"/>
      <c r="M436" s="213"/>
      <c r="N436" s="214"/>
      <c r="O436" s="84"/>
      <c r="P436" s="84"/>
      <c r="Q436" s="84"/>
      <c r="R436" s="84"/>
      <c r="S436" s="84"/>
      <c r="T436" s="85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144</v>
      </c>
      <c r="AU436" s="17" t="s">
        <v>81</v>
      </c>
    </row>
    <row r="437" spans="1:47" s="2" customFormat="1" ht="12">
      <c r="A437" s="38"/>
      <c r="B437" s="39"/>
      <c r="C437" s="40"/>
      <c r="D437" s="215" t="s">
        <v>146</v>
      </c>
      <c r="E437" s="40"/>
      <c r="F437" s="216" t="s">
        <v>678</v>
      </c>
      <c r="G437" s="40"/>
      <c r="H437" s="40"/>
      <c r="I437" s="212"/>
      <c r="J437" s="40"/>
      <c r="K437" s="40"/>
      <c r="L437" s="44"/>
      <c r="M437" s="213"/>
      <c r="N437" s="214"/>
      <c r="O437" s="84"/>
      <c r="P437" s="84"/>
      <c r="Q437" s="84"/>
      <c r="R437" s="84"/>
      <c r="S437" s="84"/>
      <c r="T437" s="85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146</v>
      </c>
      <c r="AU437" s="17" t="s">
        <v>81</v>
      </c>
    </row>
    <row r="438" spans="1:51" s="13" customFormat="1" ht="12">
      <c r="A438" s="13"/>
      <c r="B438" s="217"/>
      <c r="C438" s="218"/>
      <c r="D438" s="210" t="s">
        <v>148</v>
      </c>
      <c r="E438" s="219" t="s">
        <v>19</v>
      </c>
      <c r="F438" s="220" t="s">
        <v>679</v>
      </c>
      <c r="G438" s="218"/>
      <c r="H438" s="221">
        <v>9.563</v>
      </c>
      <c r="I438" s="222"/>
      <c r="J438" s="218"/>
      <c r="K438" s="218"/>
      <c r="L438" s="223"/>
      <c r="M438" s="224"/>
      <c r="N438" s="225"/>
      <c r="O438" s="225"/>
      <c r="P438" s="225"/>
      <c r="Q438" s="225"/>
      <c r="R438" s="225"/>
      <c r="S438" s="225"/>
      <c r="T438" s="22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27" t="s">
        <v>148</v>
      </c>
      <c r="AU438" s="227" t="s">
        <v>81</v>
      </c>
      <c r="AV438" s="13" t="s">
        <v>81</v>
      </c>
      <c r="AW438" s="13" t="s">
        <v>34</v>
      </c>
      <c r="AX438" s="13" t="s">
        <v>74</v>
      </c>
      <c r="AY438" s="227" t="s">
        <v>135</v>
      </c>
    </row>
    <row r="439" spans="1:63" s="12" customFormat="1" ht="22.8" customHeight="1">
      <c r="A439" s="12"/>
      <c r="B439" s="181"/>
      <c r="C439" s="182"/>
      <c r="D439" s="183" t="s">
        <v>73</v>
      </c>
      <c r="E439" s="195" t="s">
        <v>586</v>
      </c>
      <c r="F439" s="195" t="s">
        <v>680</v>
      </c>
      <c r="G439" s="182"/>
      <c r="H439" s="182"/>
      <c r="I439" s="185"/>
      <c r="J439" s="196">
        <f>BK439</f>
        <v>0</v>
      </c>
      <c r="K439" s="182"/>
      <c r="L439" s="187"/>
      <c r="M439" s="188"/>
      <c r="N439" s="189"/>
      <c r="O439" s="189"/>
      <c r="P439" s="190">
        <f>SUM(P440:P465)</f>
        <v>0</v>
      </c>
      <c r="Q439" s="189"/>
      <c r="R439" s="190">
        <f>SUM(R440:R465)</f>
        <v>4.62679693</v>
      </c>
      <c r="S439" s="189"/>
      <c r="T439" s="191">
        <f>SUM(T440:T465)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192" t="s">
        <v>79</v>
      </c>
      <c r="AT439" s="193" t="s">
        <v>73</v>
      </c>
      <c r="AU439" s="193" t="s">
        <v>79</v>
      </c>
      <c r="AY439" s="192" t="s">
        <v>135</v>
      </c>
      <c r="BK439" s="194">
        <f>SUM(BK440:BK465)</f>
        <v>0</v>
      </c>
    </row>
    <row r="440" spans="1:65" s="2" customFormat="1" ht="21.75" customHeight="1">
      <c r="A440" s="38"/>
      <c r="B440" s="39"/>
      <c r="C440" s="197" t="s">
        <v>681</v>
      </c>
      <c r="D440" s="197" t="s">
        <v>137</v>
      </c>
      <c r="E440" s="198" t="s">
        <v>682</v>
      </c>
      <c r="F440" s="199" t="s">
        <v>683</v>
      </c>
      <c r="G440" s="200" t="s">
        <v>140</v>
      </c>
      <c r="H440" s="201">
        <v>1.202</v>
      </c>
      <c r="I440" s="202"/>
      <c r="J440" s="203">
        <f>ROUND(I440*H440,2)</f>
        <v>0</v>
      </c>
      <c r="K440" s="199" t="s">
        <v>141</v>
      </c>
      <c r="L440" s="44"/>
      <c r="M440" s="204" t="s">
        <v>19</v>
      </c>
      <c r="N440" s="205" t="s">
        <v>45</v>
      </c>
      <c r="O440" s="84"/>
      <c r="P440" s="206">
        <f>O440*H440</f>
        <v>0</v>
      </c>
      <c r="Q440" s="206">
        <v>2.30102</v>
      </c>
      <c r="R440" s="206">
        <f>Q440*H440</f>
        <v>2.76582604</v>
      </c>
      <c r="S440" s="206">
        <v>0</v>
      </c>
      <c r="T440" s="207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08" t="s">
        <v>142</v>
      </c>
      <c r="AT440" s="208" t="s">
        <v>137</v>
      </c>
      <c r="AU440" s="208" t="s">
        <v>81</v>
      </c>
      <c r="AY440" s="17" t="s">
        <v>135</v>
      </c>
      <c r="BE440" s="209">
        <f>IF(N440="základní",J440,0)</f>
        <v>0</v>
      </c>
      <c r="BF440" s="209">
        <f>IF(N440="snížená",J440,0)</f>
        <v>0</v>
      </c>
      <c r="BG440" s="209">
        <f>IF(N440="zákl. přenesená",J440,0)</f>
        <v>0</v>
      </c>
      <c r="BH440" s="209">
        <f>IF(N440="sníž. přenesená",J440,0)</f>
        <v>0</v>
      </c>
      <c r="BI440" s="209">
        <f>IF(N440="nulová",J440,0)</f>
        <v>0</v>
      </c>
      <c r="BJ440" s="17" t="s">
        <v>79</v>
      </c>
      <c r="BK440" s="209">
        <f>ROUND(I440*H440,2)</f>
        <v>0</v>
      </c>
      <c r="BL440" s="17" t="s">
        <v>142</v>
      </c>
      <c r="BM440" s="208" t="s">
        <v>684</v>
      </c>
    </row>
    <row r="441" spans="1:47" s="2" customFormat="1" ht="12">
      <c r="A441" s="38"/>
      <c r="B441" s="39"/>
      <c r="C441" s="40"/>
      <c r="D441" s="210" t="s">
        <v>144</v>
      </c>
      <c r="E441" s="40"/>
      <c r="F441" s="211" t="s">
        <v>685</v>
      </c>
      <c r="G441" s="40"/>
      <c r="H441" s="40"/>
      <c r="I441" s="212"/>
      <c r="J441" s="40"/>
      <c r="K441" s="40"/>
      <c r="L441" s="44"/>
      <c r="M441" s="213"/>
      <c r="N441" s="214"/>
      <c r="O441" s="84"/>
      <c r="P441" s="84"/>
      <c r="Q441" s="84"/>
      <c r="R441" s="84"/>
      <c r="S441" s="84"/>
      <c r="T441" s="85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144</v>
      </c>
      <c r="AU441" s="17" t="s">
        <v>81</v>
      </c>
    </row>
    <row r="442" spans="1:47" s="2" customFormat="1" ht="12">
      <c r="A442" s="38"/>
      <c r="B442" s="39"/>
      <c r="C442" s="40"/>
      <c r="D442" s="215" t="s">
        <v>146</v>
      </c>
      <c r="E442" s="40"/>
      <c r="F442" s="216" t="s">
        <v>686</v>
      </c>
      <c r="G442" s="40"/>
      <c r="H442" s="40"/>
      <c r="I442" s="212"/>
      <c r="J442" s="40"/>
      <c r="K442" s="40"/>
      <c r="L442" s="44"/>
      <c r="M442" s="213"/>
      <c r="N442" s="214"/>
      <c r="O442" s="84"/>
      <c r="P442" s="84"/>
      <c r="Q442" s="84"/>
      <c r="R442" s="84"/>
      <c r="S442" s="84"/>
      <c r="T442" s="85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146</v>
      </c>
      <c r="AU442" s="17" t="s">
        <v>81</v>
      </c>
    </row>
    <row r="443" spans="1:51" s="13" customFormat="1" ht="12">
      <c r="A443" s="13"/>
      <c r="B443" s="217"/>
      <c r="C443" s="218"/>
      <c r="D443" s="210" t="s">
        <v>148</v>
      </c>
      <c r="E443" s="219" t="s">
        <v>19</v>
      </c>
      <c r="F443" s="220" t="s">
        <v>687</v>
      </c>
      <c r="G443" s="218"/>
      <c r="H443" s="221">
        <v>1.202</v>
      </c>
      <c r="I443" s="222"/>
      <c r="J443" s="218"/>
      <c r="K443" s="218"/>
      <c r="L443" s="223"/>
      <c r="M443" s="224"/>
      <c r="N443" s="225"/>
      <c r="O443" s="225"/>
      <c r="P443" s="225"/>
      <c r="Q443" s="225"/>
      <c r="R443" s="225"/>
      <c r="S443" s="225"/>
      <c r="T443" s="226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27" t="s">
        <v>148</v>
      </c>
      <c r="AU443" s="227" t="s">
        <v>81</v>
      </c>
      <c r="AV443" s="13" t="s">
        <v>81</v>
      </c>
      <c r="AW443" s="13" t="s">
        <v>34</v>
      </c>
      <c r="AX443" s="13" t="s">
        <v>74</v>
      </c>
      <c r="AY443" s="227" t="s">
        <v>135</v>
      </c>
    </row>
    <row r="444" spans="1:65" s="2" customFormat="1" ht="21.75" customHeight="1">
      <c r="A444" s="38"/>
      <c r="B444" s="39"/>
      <c r="C444" s="197" t="s">
        <v>688</v>
      </c>
      <c r="D444" s="197" t="s">
        <v>137</v>
      </c>
      <c r="E444" s="198" t="s">
        <v>689</v>
      </c>
      <c r="F444" s="199" t="s">
        <v>690</v>
      </c>
      <c r="G444" s="200" t="s">
        <v>140</v>
      </c>
      <c r="H444" s="201">
        <v>1.202</v>
      </c>
      <c r="I444" s="202"/>
      <c r="J444" s="203">
        <f>ROUND(I444*H444,2)</f>
        <v>0</v>
      </c>
      <c r="K444" s="199" t="s">
        <v>141</v>
      </c>
      <c r="L444" s="44"/>
      <c r="M444" s="204" t="s">
        <v>19</v>
      </c>
      <c r="N444" s="205" t="s">
        <v>45</v>
      </c>
      <c r="O444" s="84"/>
      <c r="P444" s="206">
        <f>O444*H444</f>
        <v>0</v>
      </c>
      <c r="Q444" s="206">
        <v>0</v>
      </c>
      <c r="R444" s="206">
        <f>Q444*H444</f>
        <v>0</v>
      </c>
      <c r="S444" s="206">
        <v>0</v>
      </c>
      <c r="T444" s="207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08" t="s">
        <v>142</v>
      </c>
      <c r="AT444" s="208" t="s">
        <v>137</v>
      </c>
      <c r="AU444" s="208" t="s">
        <v>81</v>
      </c>
      <c r="AY444" s="17" t="s">
        <v>135</v>
      </c>
      <c r="BE444" s="209">
        <f>IF(N444="základní",J444,0)</f>
        <v>0</v>
      </c>
      <c r="BF444" s="209">
        <f>IF(N444="snížená",J444,0)</f>
        <v>0</v>
      </c>
      <c r="BG444" s="209">
        <f>IF(N444="zákl. přenesená",J444,0)</f>
        <v>0</v>
      </c>
      <c r="BH444" s="209">
        <f>IF(N444="sníž. přenesená",J444,0)</f>
        <v>0</v>
      </c>
      <c r="BI444" s="209">
        <f>IF(N444="nulová",J444,0)</f>
        <v>0</v>
      </c>
      <c r="BJ444" s="17" t="s">
        <v>79</v>
      </c>
      <c r="BK444" s="209">
        <f>ROUND(I444*H444,2)</f>
        <v>0</v>
      </c>
      <c r="BL444" s="17" t="s">
        <v>142</v>
      </c>
      <c r="BM444" s="208" t="s">
        <v>691</v>
      </c>
    </row>
    <row r="445" spans="1:47" s="2" customFormat="1" ht="12">
      <c r="A445" s="38"/>
      <c r="B445" s="39"/>
      <c r="C445" s="40"/>
      <c r="D445" s="210" t="s">
        <v>144</v>
      </c>
      <c r="E445" s="40"/>
      <c r="F445" s="211" t="s">
        <v>692</v>
      </c>
      <c r="G445" s="40"/>
      <c r="H445" s="40"/>
      <c r="I445" s="212"/>
      <c r="J445" s="40"/>
      <c r="K445" s="40"/>
      <c r="L445" s="44"/>
      <c r="M445" s="213"/>
      <c r="N445" s="214"/>
      <c r="O445" s="84"/>
      <c r="P445" s="84"/>
      <c r="Q445" s="84"/>
      <c r="R445" s="84"/>
      <c r="S445" s="84"/>
      <c r="T445" s="85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144</v>
      </c>
      <c r="AU445" s="17" t="s">
        <v>81</v>
      </c>
    </row>
    <row r="446" spans="1:47" s="2" customFormat="1" ht="12">
      <c r="A446" s="38"/>
      <c r="B446" s="39"/>
      <c r="C446" s="40"/>
      <c r="D446" s="215" t="s">
        <v>146</v>
      </c>
      <c r="E446" s="40"/>
      <c r="F446" s="216" t="s">
        <v>693</v>
      </c>
      <c r="G446" s="40"/>
      <c r="H446" s="40"/>
      <c r="I446" s="212"/>
      <c r="J446" s="40"/>
      <c r="K446" s="40"/>
      <c r="L446" s="44"/>
      <c r="M446" s="213"/>
      <c r="N446" s="214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146</v>
      </c>
      <c r="AU446" s="17" t="s">
        <v>81</v>
      </c>
    </row>
    <row r="447" spans="1:65" s="2" customFormat="1" ht="16.5" customHeight="1">
      <c r="A447" s="38"/>
      <c r="B447" s="39"/>
      <c r="C447" s="197" t="s">
        <v>694</v>
      </c>
      <c r="D447" s="197" t="s">
        <v>137</v>
      </c>
      <c r="E447" s="198" t="s">
        <v>695</v>
      </c>
      <c r="F447" s="199" t="s">
        <v>696</v>
      </c>
      <c r="G447" s="200" t="s">
        <v>243</v>
      </c>
      <c r="H447" s="201">
        <v>0.069</v>
      </c>
      <c r="I447" s="202"/>
      <c r="J447" s="203">
        <f>ROUND(I447*H447,2)</f>
        <v>0</v>
      </c>
      <c r="K447" s="199" t="s">
        <v>141</v>
      </c>
      <c r="L447" s="44"/>
      <c r="M447" s="204" t="s">
        <v>19</v>
      </c>
      <c r="N447" s="205" t="s">
        <v>45</v>
      </c>
      <c r="O447" s="84"/>
      <c r="P447" s="206">
        <f>O447*H447</f>
        <v>0</v>
      </c>
      <c r="Q447" s="206">
        <v>1.06277</v>
      </c>
      <c r="R447" s="206">
        <f>Q447*H447</f>
        <v>0.07333113000000001</v>
      </c>
      <c r="S447" s="206">
        <v>0</v>
      </c>
      <c r="T447" s="207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08" t="s">
        <v>142</v>
      </c>
      <c r="AT447" s="208" t="s">
        <v>137</v>
      </c>
      <c r="AU447" s="208" t="s">
        <v>81</v>
      </c>
      <c r="AY447" s="17" t="s">
        <v>135</v>
      </c>
      <c r="BE447" s="209">
        <f>IF(N447="základní",J447,0)</f>
        <v>0</v>
      </c>
      <c r="BF447" s="209">
        <f>IF(N447="snížená",J447,0)</f>
        <v>0</v>
      </c>
      <c r="BG447" s="209">
        <f>IF(N447="zákl. přenesená",J447,0)</f>
        <v>0</v>
      </c>
      <c r="BH447" s="209">
        <f>IF(N447="sníž. přenesená",J447,0)</f>
        <v>0</v>
      </c>
      <c r="BI447" s="209">
        <f>IF(N447="nulová",J447,0)</f>
        <v>0</v>
      </c>
      <c r="BJ447" s="17" t="s">
        <v>79</v>
      </c>
      <c r="BK447" s="209">
        <f>ROUND(I447*H447,2)</f>
        <v>0</v>
      </c>
      <c r="BL447" s="17" t="s">
        <v>142</v>
      </c>
      <c r="BM447" s="208" t="s">
        <v>697</v>
      </c>
    </row>
    <row r="448" spans="1:47" s="2" customFormat="1" ht="12">
      <c r="A448" s="38"/>
      <c r="B448" s="39"/>
      <c r="C448" s="40"/>
      <c r="D448" s="210" t="s">
        <v>144</v>
      </c>
      <c r="E448" s="40"/>
      <c r="F448" s="211" t="s">
        <v>698</v>
      </c>
      <c r="G448" s="40"/>
      <c r="H448" s="40"/>
      <c r="I448" s="212"/>
      <c r="J448" s="40"/>
      <c r="K448" s="40"/>
      <c r="L448" s="44"/>
      <c r="M448" s="213"/>
      <c r="N448" s="214"/>
      <c r="O448" s="84"/>
      <c r="P448" s="84"/>
      <c r="Q448" s="84"/>
      <c r="R448" s="84"/>
      <c r="S448" s="84"/>
      <c r="T448" s="85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144</v>
      </c>
      <c r="AU448" s="17" t="s">
        <v>81</v>
      </c>
    </row>
    <row r="449" spans="1:47" s="2" customFormat="1" ht="12">
      <c r="A449" s="38"/>
      <c r="B449" s="39"/>
      <c r="C449" s="40"/>
      <c r="D449" s="215" t="s">
        <v>146</v>
      </c>
      <c r="E449" s="40"/>
      <c r="F449" s="216" t="s">
        <v>699</v>
      </c>
      <c r="G449" s="40"/>
      <c r="H449" s="40"/>
      <c r="I449" s="212"/>
      <c r="J449" s="40"/>
      <c r="K449" s="40"/>
      <c r="L449" s="44"/>
      <c r="M449" s="213"/>
      <c r="N449" s="214"/>
      <c r="O449" s="84"/>
      <c r="P449" s="84"/>
      <c r="Q449" s="84"/>
      <c r="R449" s="84"/>
      <c r="S449" s="84"/>
      <c r="T449" s="85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146</v>
      </c>
      <c r="AU449" s="17" t="s">
        <v>81</v>
      </c>
    </row>
    <row r="450" spans="1:51" s="14" customFormat="1" ht="12">
      <c r="A450" s="14"/>
      <c r="B450" s="228"/>
      <c r="C450" s="229"/>
      <c r="D450" s="210" t="s">
        <v>148</v>
      </c>
      <c r="E450" s="230" t="s">
        <v>19</v>
      </c>
      <c r="F450" s="231" t="s">
        <v>700</v>
      </c>
      <c r="G450" s="229"/>
      <c r="H450" s="230" t="s">
        <v>19</v>
      </c>
      <c r="I450" s="232"/>
      <c r="J450" s="229"/>
      <c r="K450" s="229"/>
      <c r="L450" s="233"/>
      <c r="M450" s="234"/>
      <c r="N450" s="235"/>
      <c r="O450" s="235"/>
      <c r="P450" s="235"/>
      <c r="Q450" s="235"/>
      <c r="R450" s="235"/>
      <c r="S450" s="235"/>
      <c r="T450" s="23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37" t="s">
        <v>148</v>
      </c>
      <c r="AU450" s="237" t="s">
        <v>81</v>
      </c>
      <c r="AV450" s="14" t="s">
        <v>79</v>
      </c>
      <c r="AW450" s="14" t="s">
        <v>34</v>
      </c>
      <c r="AX450" s="14" t="s">
        <v>74</v>
      </c>
      <c r="AY450" s="237" t="s">
        <v>135</v>
      </c>
    </row>
    <row r="451" spans="1:51" s="13" customFormat="1" ht="12">
      <c r="A451" s="13"/>
      <c r="B451" s="217"/>
      <c r="C451" s="218"/>
      <c r="D451" s="210" t="s">
        <v>148</v>
      </c>
      <c r="E451" s="219" t="s">
        <v>19</v>
      </c>
      <c r="F451" s="220" t="s">
        <v>701</v>
      </c>
      <c r="G451" s="218"/>
      <c r="H451" s="221">
        <v>0.069</v>
      </c>
      <c r="I451" s="222"/>
      <c r="J451" s="218"/>
      <c r="K451" s="218"/>
      <c r="L451" s="223"/>
      <c r="M451" s="224"/>
      <c r="N451" s="225"/>
      <c r="O451" s="225"/>
      <c r="P451" s="225"/>
      <c r="Q451" s="225"/>
      <c r="R451" s="225"/>
      <c r="S451" s="225"/>
      <c r="T451" s="22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27" t="s">
        <v>148</v>
      </c>
      <c r="AU451" s="227" t="s">
        <v>81</v>
      </c>
      <c r="AV451" s="13" t="s">
        <v>81</v>
      </c>
      <c r="AW451" s="13" t="s">
        <v>34</v>
      </c>
      <c r="AX451" s="13" t="s">
        <v>74</v>
      </c>
      <c r="AY451" s="227" t="s">
        <v>135</v>
      </c>
    </row>
    <row r="452" spans="1:65" s="2" customFormat="1" ht="16.5" customHeight="1">
      <c r="A452" s="38"/>
      <c r="B452" s="39"/>
      <c r="C452" s="197" t="s">
        <v>702</v>
      </c>
      <c r="D452" s="197" t="s">
        <v>137</v>
      </c>
      <c r="E452" s="198" t="s">
        <v>703</v>
      </c>
      <c r="F452" s="199" t="s">
        <v>704</v>
      </c>
      <c r="G452" s="200" t="s">
        <v>140</v>
      </c>
      <c r="H452" s="201">
        <v>0.609</v>
      </c>
      <c r="I452" s="202"/>
      <c r="J452" s="203">
        <f>ROUND(I452*H452,2)</f>
        <v>0</v>
      </c>
      <c r="K452" s="199" t="s">
        <v>141</v>
      </c>
      <c r="L452" s="44"/>
      <c r="M452" s="204" t="s">
        <v>19</v>
      </c>
      <c r="N452" s="205" t="s">
        <v>45</v>
      </c>
      <c r="O452" s="84"/>
      <c r="P452" s="206">
        <f>O452*H452</f>
        <v>0</v>
      </c>
      <c r="Q452" s="206">
        <v>0</v>
      </c>
      <c r="R452" s="206">
        <f>Q452*H452</f>
        <v>0</v>
      </c>
      <c r="S452" s="206">
        <v>0</v>
      </c>
      <c r="T452" s="207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08" t="s">
        <v>142</v>
      </c>
      <c r="AT452" s="208" t="s">
        <v>137</v>
      </c>
      <c r="AU452" s="208" t="s">
        <v>81</v>
      </c>
      <c r="AY452" s="17" t="s">
        <v>135</v>
      </c>
      <c r="BE452" s="209">
        <f>IF(N452="základní",J452,0)</f>
        <v>0</v>
      </c>
      <c r="BF452" s="209">
        <f>IF(N452="snížená",J452,0)</f>
        <v>0</v>
      </c>
      <c r="BG452" s="209">
        <f>IF(N452="zákl. přenesená",J452,0)</f>
        <v>0</v>
      </c>
      <c r="BH452" s="209">
        <f>IF(N452="sníž. přenesená",J452,0)</f>
        <v>0</v>
      </c>
      <c r="BI452" s="209">
        <f>IF(N452="nulová",J452,0)</f>
        <v>0</v>
      </c>
      <c r="BJ452" s="17" t="s">
        <v>79</v>
      </c>
      <c r="BK452" s="209">
        <f>ROUND(I452*H452,2)</f>
        <v>0</v>
      </c>
      <c r="BL452" s="17" t="s">
        <v>142</v>
      </c>
      <c r="BM452" s="208" t="s">
        <v>705</v>
      </c>
    </row>
    <row r="453" spans="1:47" s="2" customFormat="1" ht="12">
      <c r="A453" s="38"/>
      <c r="B453" s="39"/>
      <c r="C453" s="40"/>
      <c r="D453" s="210" t="s">
        <v>144</v>
      </c>
      <c r="E453" s="40"/>
      <c r="F453" s="211" t="s">
        <v>706</v>
      </c>
      <c r="G453" s="40"/>
      <c r="H453" s="40"/>
      <c r="I453" s="212"/>
      <c r="J453" s="40"/>
      <c r="K453" s="40"/>
      <c r="L453" s="44"/>
      <c r="M453" s="213"/>
      <c r="N453" s="214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144</v>
      </c>
      <c r="AU453" s="17" t="s">
        <v>81</v>
      </c>
    </row>
    <row r="454" spans="1:47" s="2" customFormat="1" ht="12">
      <c r="A454" s="38"/>
      <c r="B454" s="39"/>
      <c r="C454" s="40"/>
      <c r="D454" s="215" t="s">
        <v>146</v>
      </c>
      <c r="E454" s="40"/>
      <c r="F454" s="216" t="s">
        <v>707</v>
      </c>
      <c r="G454" s="40"/>
      <c r="H454" s="40"/>
      <c r="I454" s="212"/>
      <c r="J454" s="40"/>
      <c r="K454" s="40"/>
      <c r="L454" s="44"/>
      <c r="M454" s="213"/>
      <c r="N454" s="214"/>
      <c r="O454" s="84"/>
      <c r="P454" s="84"/>
      <c r="Q454" s="84"/>
      <c r="R454" s="84"/>
      <c r="S454" s="84"/>
      <c r="T454" s="85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146</v>
      </c>
      <c r="AU454" s="17" t="s">
        <v>81</v>
      </c>
    </row>
    <row r="455" spans="1:51" s="13" customFormat="1" ht="12">
      <c r="A455" s="13"/>
      <c r="B455" s="217"/>
      <c r="C455" s="218"/>
      <c r="D455" s="210" t="s">
        <v>148</v>
      </c>
      <c r="E455" s="219" t="s">
        <v>19</v>
      </c>
      <c r="F455" s="220" t="s">
        <v>708</v>
      </c>
      <c r="G455" s="218"/>
      <c r="H455" s="221">
        <v>0.609</v>
      </c>
      <c r="I455" s="222"/>
      <c r="J455" s="218"/>
      <c r="K455" s="218"/>
      <c r="L455" s="223"/>
      <c r="M455" s="224"/>
      <c r="N455" s="225"/>
      <c r="O455" s="225"/>
      <c r="P455" s="225"/>
      <c r="Q455" s="225"/>
      <c r="R455" s="225"/>
      <c r="S455" s="225"/>
      <c r="T455" s="22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27" t="s">
        <v>148</v>
      </c>
      <c r="AU455" s="227" t="s">
        <v>81</v>
      </c>
      <c r="AV455" s="13" t="s">
        <v>81</v>
      </c>
      <c r="AW455" s="13" t="s">
        <v>34</v>
      </c>
      <c r="AX455" s="13" t="s">
        <v>74</v>
      </c>
      <c r="AY455" s="227" t="s">
        <v>135</v>
      </c>
    </row>
    <row r="456" spans="1:65" s="2" customFormat="1" ht="16.5" customHeight="1">
      <c r="A456" s="38"/>
      <c r="B456" s="39"/>
      <c r="C456" s="197" t="s">
        <v>709</v>
      </c>
      <c r="D456" s="197" t="s">
        <v>137</v>
      </c>
      <c r="E456" s="198" t="s">
        <v>710</v>
      </c>
      <c r="F456" s="199" t="s">
        <v>711</v>
      </c>
      <c r="G456" s="200" t="s">
        <v>161</v>
      </c>
      <c r="H456" s="201">
        <v>24.03</v>
      </c>
      <c r="I456" s="202"/>
      <c r="J456" s="203">
        <f>ROUND(I456*H456,2)</f>
        <v>0</v>
      </c>
      <c r="K456" s="199" t="s">
        <v>141</v>
      </c>
      <c r="L456" s="44"/>
      <c r="M456" s="204" t="s">
        <v>19</v>
      </c>
      <c r="N456" s="205" t="s">
        <v>45</v>
      </c>
      <c r="O456" s="84"/>
      <c r="P456" s="206">
        <f>O456*H456</f>
        <v>0</v>
      </c>
      <c r="Q456" s="206">
        <v>0.07426</v>
      </c>
      <c r="R456" s="206">
        <f>Q456*H456</f>
        <v>1.7844678000000003</v>
      </c>
      <c r="S456" s="206">
        <v>0</v>
      </c>
      <c r="T456" s="207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08" t="s">
        <v>142</v>
      </c>
      <c r="AT456" s="208" t="s">
        <v>137</v>
      </c>
      <c r="AU456" s="208" t="s">
        <v>81</v>
      </c>
      <c r="AY456" s="17" t="s">
        <v>135</v>
      </c>
      <c r="BE456" s="209">
        <f>IF(N456="základní",J456,0)</f>
        <v>0</v>
      </c>
      <c r="BF456" s="209">
        <f>IF(N456="snížená",J456,0)</f>
        <v>0</v>
      </c>
      <c r="BG456" s="209">
        <f>IF(N456="zákl. přenesená",J456,0)</f>
        <v>0</v>
      </c>
      <c r="BH456" s="209">
        <f>IF(N456="sníž. přenesená",J456,0)</f>
        <v>0</v>
      </c>
      <c r="BI456" s="209">
        <f>IF(N456="nulová",J456,0)</f>
        <v>0</v>
      </c>
      <c r="BJ456" s="17" t="s">
        <v>79</v>
      </c>
      <c r="BK456" s="209">
        <f>ROUND(I456*H456,2)</f>
        <v>0</v>
      </c>
      <c r="BL456" s="17" t="s">
        <v>142</v>
      </c>
      <c r="BM456" s="208" t="s">
        <v>712</v>
      </c>
    </row>
    <row r="457" spans="1:47" s="2" customFormat="1" ht="12">
      <c r="A457" s="38"/>
      <c r="B457" s="39"/>
      <c r="C457" s="40"/>
      <c r="D457" s="210" t="s">
        <v>144</v>
      </c>
      <c r="E457" s="40"/>
      <c r="F457" s="211" t="s">
        <v>713</v>
      </c>
      <c r="G457" s="40"/>
      <c r="H457" s="40"/>
      <c r="I457" s="212"/>
      <c r="J457" s="40"/>
      <c r="K457" s="40"/>
      <c r="L457" s="44"/>
      <c r="M457" s="213"/>
      <c r="N457" s="214"/>
      <c r="O457" s="84"/>
      <c r="P457" s="84"/>
      <c r="Q457" s="84"/>
      <c r="R457" s="84"/>
      <c r="S457" s="84"/>
      <c r="T457" s="85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144</v>
      </c>
      <c r="AU457" s="17" t="s">
        <v>81</v>
      </c>
    </row>
    <row r="458" spans="1:47" s="2" customFormat="1" ht="12">
      <c r="A458" s="38"/>
      <c r="B458" s="39"/>
      <c r="C458" s="40"/>
      <c r="D458" s="215" t="s">
        <v>146</v>
      </c>
      <c r="E458" s="40"/>
      <c r="F458" s="216" t="s">
        <v>714</v>
      </c>
      <c r="G458" s="40"/>
      <c r="H458" s="40"/>
      <c r="I458" s="212"/>
      <c r="J458" s="40"/>
      <c r="K458" s="40"/>
      <c r="L458" s="44"/>
      <c r="M458" s="213"/>
      <c r="N458" s="214"/>
      <c r="O458" s="84"/>
      <c r="P458" s="84"/>
      <c r="Q458" s="84"/>
      <c r="R458" s="84"/>
      <c r="S458" s="84"/>
      <c r="T458" s="85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146</v>
      </c>
      <c r="AU458" s="17" t="s">
        <v>81</v>
      </c>
    </row>
    <row r="459" spans="1:51" s="14" customFormat="1" ht="12">
      <c r="A459" s="14"/>
      <c r="B459" s="228"/>
      <c r="C459" s="229"/>
      <c r="D459" s="210" t="s">
        <v>148</v>
      </c>
      <c r="E459" s="230" t="s">
        <v>19</v>
      </c>
      <c r="F459" s="231" t="s">
        <v>715</v>
      </c>
      <c r="G459" s="229"/>
      <c r="H459" s="230" t="s">
        <v>19</v>
      </c>
      <c r="I459" s="232"/>
      <c r="J459" s="229"/>
      <c r="K459" s="229"/>
      <c r="L459" s="233"/>
      <c r="M459" s="234"/>
      <c r="N459" s="235"/>
      <c r="O459" s="235"/>
      <c r="P459" s="235"/>
      <c r="Q459" s="235"/>
      <c r="R459" s="235"/>
      <c r="S459" s="235"/>
      <c r="T459" s="23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37" t="s">
        <v>148</v>
      </c>
      <c r="AU459" s="237" t="s">
        <v>81</v>
      </c>
      <c r="AV459" s="14" t="s">
        <v>79</v>
      </c>
      <c r="AW459" s="14" t="s">
        <v>34</v>
      </c>
      <c r="AX459" s="14" t="s">
        <v>74</v>
      </c>
      <c r="AY459" s="237" t="s">
        <v>135</v>
      </c>
    </row>
    <row r="460" spans="1:51" s="13" customFormat="1" ht="12">
      <c r="A460" s="13"/>
      <c r="B460" s="217"/>
      <c r="C460" s="218"/>
      <c r="D460" s="210" t="s">
        <v>148</v>
      </c>
      <c r="E460" s="219" t="s">
        <v>19</v>
      </c>
      <c r="F460" s="220" t="s">
        <v>504</v>
      </c>
      <c r="G460" s="218"/>
      <c r="H460" s="221">
        <v>24.03</v>
      </c>
      <c r="I460" s="222"/>
      <c r="J460" s="218"/>
      <c r="K460" s="218"/>
      <c r="L460" s="223"/>
      <c r="M460" s="224"/>
      <c r="N460" s="225"/>
      <c r="O460" s="225"/>
      <c r="P460" s="225"/>
      <c r="Q460" s="225"/>
      <c r="R460" s="225"/>
      <c r="S460" s="225"/>
      <c r="T460" s="22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27" t="s">
        <v>148</v>
      </c>
      <c r="AU460" s="227" t="s">
        <v>81</v>
      </c>
      <c r="AV460" s="13" t="s">
        <v>81</v>
      </c>
      <c r="AW460" s="13" t="s">
        <v>34</v>
      </c>
      <c r="AX460" s="13" t="s">
        <v>74</v>
      </c>
      <c r="AY460" s="227" t="s">
        <v>135</v>
      </c>
    </row>
    <row r="461" spans="1:65" s="2" customFormat="1" ht="16.5" customHeight="1">
      <c r="A461" s="38"/>
      <c r="B461" s="39"/>
      <c r="C461" s="197" t="s">
        <v>716</v>
      </c>
      <c r="D461" s="197" t="s">
        <v>137</v>
      </c>
      <c r="E461" s="198" t="s">
        <v>717</v>
      </c>
      <c r="F461" s="199" t="s">
        <v>718</v>
      </c>
      <c r="G461" s="200" t="s">
        <v>161</v>
      </c>
      <c r="H461" s="201">
        <v>24.03</v>
      </c>
      <c r="I461" s="202"/>
      <c r="J461" s="203">
        <f>ROUND(I461*H461,2)</f>
        <v>0</v>
      </c>
      <c r="K461" s="199" t="s">
        <v>141</v>
      </c>
      <c r="L461" s="44"/>
      <c r="M461" s="204" t="s">
        <v>19</v>
      </c>
      <c r="N461" s="205" t="s">
        <v>45</v>
      </c>
      <c r="O461" s="84"/>
      <c r="P461" s="206">
        <f>O461*H461</f>
        <v>0</v>
      </c>
      <c r="Q461" s="206">
        <v>0.000132</v>
      </c>
      <c r="R461" s="206">
        <f>Q461*H461</f>
        <v>0.0031719600000000006</v>
      </c>
      <c r="S461" s="206">
        <v>0</v>
      </c>
      <c r="T461" s="207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08" t="s">
        <v>142</v>
      </c>
      <c r="AT461" s="208" t="s">
        <v>137</v>
      </c>
      <c r="AU461" s="208" t="s">
        <v>81</v>
      </c>
      <c r="AY461" s="17" t="s">
        <v>135</v>
      </c>
      <c r="BE461" s="209">
        <f>IF(N461="základní",J461,0)</f>
        <v>0</v>
      </c>
      <c r="BF461" s="209">
        <f>IF(N461="snížená",J461,0)</f>
        <v>0</v>
      </c>
      <c r="BG461" s="209">
        <f>IF(N461="zákl. přenesená",J461,0)</f>
        <v>0</v>
      </c>
      <c r="BH461" s="209">
        <f>IF(N461="sníž. přenesená",J461,0)</f>
        <v>0</v>
      </c>
      <c r="BI461" s="209">
        <f>IF(N461="nulová",J461,0)</f>
        <v>0</v>
      </c>
      <c r="BJ461" s="17" t="s">
        <v>79</v>
      </c>
      <c r="BK461" s="209">
        <f>ROUND(I461*H461,2)</f>
        <v>0</v>
      </c>
      <c r="BL461" s="17" t="s">
        <v>142</v>
      </c>
      <c r="BM461" s="208" t="s">
        <v>719</v>
      </c>
    </row>
    <row r="462" spans="1:47" s="2" customFormat="1" ht="12">
      <c r="A462" s="38"/>
      <c r="B462" s="39"/>
      <c r="C462" s="40"/>
      <c r="D462" s="210" t="s">
        <v>144</v>
      </c>
      <c r="E462" s="40"/>
      <c r="F462" s="211" t="s">
        <v>720</v>
      </c>
      <c r="G462" s="40"/>
      <c r="H462" s="40"/>
      <c r="I462" s="212"/>
      <c r="J462" s="40"/>
      <c r="K462" s="40"/>
      <c r="L462" s="44"/>
      <c r="M462" s="213"/>
      <c r="N462" s="214"/>
      <c r="O462" s="84"/>
      <c r="P462" s="84"/>
      <c r="Q462" s="84"/>
      <c r="R462" s="84"/>
      <c r="S462" s="84"/>
      <c r="T462" s="85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144</v>
      </c>
      <c r="AU462" s="17" t="s">
        <v>81</v>
      </c>
    </row>
    <row r="463" spans="1:47" s="2" customFormat="1" ht="12">
      <c r="A463" s="38"/>
      <c r="B463" s="39"/>
      <c r="C463" s="40"/>
      <c r="D463" s="215" t="s">
        <v>146</v>
      </c>
      <c r="E463" s="40"/>
      <c r="F463" s="216" t="s">
        <v>721</v>
      </c>
      <c r="G463" s="40"/>
      <c r="H463" s="40"/>
      <c r="I463" s="212"/>
      <c r="J463" s="40"/>
      <c r="K463" s="40"/>
      <c r="L463" s="44"/>
      <c r="M463" s="213"/>
      <c r="N463" s="214"/>
      <c r="O463" s="84"/>
      <c r="P463" s="84"/>
      <c r="Q463" s="84"/>
      <c r="R463" s="84"/>
      <c r="S463" s="84"/>
      <c r="T463" s="85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146</v>
      </c>
      <c r="AU463" s="17" t="s">
        <v>81</v>
      </c>
    </row>
    <row r="464" spans="1:51" s="14" customFormat="1" ht="12">
      <c r="A464" s="14"/>
      <c r="B464" s="228"/>
      <c r="C464" s="229"/>
      <c r="D464" s="210" t="s">
        <v>148</v>
      </c>
      <c r="E464" s="230" t="s">
        <v>19</v>
      </c>
      <c r="F464" s="231" t="s">
        <v>722</v>
      </c>
      <c r="G464" s="229"/>
      <c r="H464" s="230" t="s">
        <v>19</v>
      </c>
      <c r="I464" s="232"/>
      <c r="J464" s="229"/>
      <c r="K464" s="229"/>
      <c r="L464" s="233"/>
      <c r="M464" s="234"/>
      <c r="N464" s="235"/>
      <c r="O464" s="235"/>
      <c r="P464" s="235"/>
      <c r="Q464" s="235"/>
      <c r="R464" s="235"/>
      <c r="S464" s="235"/>
      <c r="T464" s="236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37" t="s">
        <v>148</v>
      </c>
      <c r="AU464" s="237" t="s">
        <v>81</v>
      </c>
      <c r="AV464" s="14" t="s">
        <v>79</v>
      </c>
      <c r="AW464" s="14" t="s">
        <v>34</v>
      </c>
      <c r="AX464" s="14" t="s">
        <v>74</v>
      </c>
      <c r="AY464" s="237" t="s">
        <v>135</v>
      </c>
    </row>
    <row r="465" spans="1:51" s="13" customFormat="1" ht="12">
      <c r="A465" s="13"/>
      <c r="B465" s="217"/>
      <c r="C465" s="218"/>
      <c r="D465" s="210" t="s">
        <v>148</v>
      </c>
      <c r="E465" s="219" t="s">
        <v>19</v>
      </c>
      <c r="F465" s="220" t="s">
        <v>723</v>
      </c>
      <c r="G465" s="218"/>
      <c r="H465" s="221">
        <v>24.03</v>
      </c>
      <c r="I465" s="222"/>
      <c r="J465" s="218"/>
      <c r="K465" s="218"/>
      <c r="L465" s="223"/>
      <c r="M465" s="224"/>
      <c r="N465" s="225"/>
      <c r="O465" s="225"/>
      <c r="P465" s="225"/>
      <c r="Q465" s="225"/>
      <c r="R465" s="225"/>
      <c r="S465" s="225"/>
      <c r="T465" s="226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27" t="s">
        <v>148</v>
      </c>
      <c r="AU465" s="227" t="s">
        <v>81</v>
      </c>
      <c r="AV465" s="13" t="s">
        <v>81</v>
      </c>
      <c r="AW465" s="13" t="s">
        <v>34</v>
      </c>
      <c r="AX465" s="13" t="s">
        <v>74</v>
      </c>
      <c r="AY465" s="227" t="s">
        <v>135</v>
      </c>
    </row>
    <row r="466" spans="1:63" s="12" customFormat="1" ht="22.8" customHeight="1">
      <c r="A466" s="12"/>
      <c r="B466" s="181"/>
      <c r="C466" s="182"/>
      <c r="D466" s="183" t="s">
        <v>73</v>
      </c>
      <c r="E466" s="195" t="s">
        <v>592</v>
      </c>
      <c r="F466" s="195" t="s">
        <v>724</v>
      </c>
      <c r="G466" s="182"/>
      <c r="H466" s="182"/>
      <c r="I466" s="185"/>
      <c r="J466" s="196">
        <f>BK466</f>
        <v>0</v>
      </c>
      <c r="K466" s="182"/>
      <c r="L466" s="187"/>
      <c r="M466" s="188"/>
      <c r="N466" s="189"/>
      <c r="O466" s="189"/>
      <c r="P466" s="190">
        <f>SUM(P467:P471)</f>
        <v>0</v>
      </c>
      <c r="Q466" s="189"/>
      <c r="R466" s="190">
        <f>SUM(R467:R471)</f>
        <v>0.09798000000000001</v>
      </c>
      <c r="S466" s="189"/>
      <c r="T466" s="191">
        <f>SUM(T467:T471)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192" t="s">
        <v>79</v>
      </c>
      <c r="AT466" s="193" t="s">
        <v>73</v>
      </c>
      <c r="AU466" s="193" t="s">
        <v>79</v>
      </c>
      <c r="AY466" s="192" t="s">
        <v>135</v>
      </c>
      <c r="BK466" s="194">
        <f>SUM(BK467:BK471)</f>
        <v>0</v>
      </c>
    </row>
    <row r="467" spans="1:65" s="2" customFormat="1" ht="16.5" customHeight="1">
      <c r="A467" s="38"/>
      <c r="B467" s="39"/>
      <c r="C467" s="197" t="s">
        <v>725</v>
      </c>
      <c r="D467" s="197" t="s">
        <v>137</v>
      </c>
      <c r="E467" s="198" t="s">
        <v>726</v>
      </c>
      <c r="F467" s="199" t="s">
        <v>727</v>
      </c>
      <c r="G467" s="200" t="s">
        <v>280</v>
      </c>
      <c r="H467" s="201">
        <v>3</v>
      </c>
      <c r="I467" s="202"/>
      <c r="J467" s="203">
        <f>ROUND(I467*H467,2)</f>
        <v>0</v>
      </c>
      <c r="K467" s="199" t="s">
        <v>141</v>
      </c>
      <c r="L467" s="44"/>
      <c r="M467" s="204" t="s">
        <v>19</v>
      </c>
      <c r="N467" s="205" t="s">
        <v>45</v>
      </c>
      <c r="O467" s="84"/>
      <c r="P467" s="206">
        <f>O467*H467</f>
        <v>0</v>
      </c>
      <c r="Q467" s="206">
        <v>0.01777</v>
      </c>
      <c r="R467" s="206">
        <f>Q467*H467</f>
        <v>0.05331</v>
      </c>
      <c r="S467" s="206">
        <v>0</v>
      </c>
      <c r="T467" s="207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08" t="s">
        <v>142</v>
      </c>
      <c r="AT467" s="208" t="s">
        <v>137</v>
      </c>
      <c r="AU467" s="208" t="s">
        <v>81</v>
      </c>
      <c r="AY467" s="17" t="s">
        <v>135</v>
      </c>
      <c r="BE467" s="209">
        <f>IF(N467="základní",J467,0)</f>
        <v>0</v>
      </c>
      <c r="BF467" s="209">
        <f>IF(N467="snížená",J467,0)</f>
        <v>0</v>
      </c>
      <c r="BG467" s="209">
        <f>IF(N467="zákl. přenesená",J467,0)</f>
        <v>0</v>
      </c>
      <c r="BH467" s="209">
        <f>IF(N467="sníž. přenesená",J467,0)</f>
        <v>0</v>
      </c>
      <c r="BI467" s="209">
        <f>IF(N467="nulová",J467,0)</f>
        <v>0</v>
      </c>
      <c r="BJ467" s="17" t="s">
        <v>79</v>
      </c>
      <c r="BK467" s="209">
        <f>ROUND(I467*H467,2)</f>
        <v>0</v>
      </c>
      <c r="BL467" s="17" t="s">
        <v>142</v>
      </c>
      <c r="BM467" s="208" t="s">
        <v>728</v>
      </c>
    </row>
    <row r="468" spans="1:47" s="2" customFormat="1" ht="12">
      <c r="A468" s="38"/>
      <c r="B468" s="39"/>
      <c r="C468" s="40"/>
      <c r="D468" s="210" t="s">
        <v>144</v>
      </c>
      <c r="E468" s="40"/>
      <c r="F468" s="211" t="s">
        <v>729</v>
      </c>
      <c r="G468" s="40"/>
      <c r="H468" s="40"/>
      <c r="I468" s="212"/>
      <c r="J468" s="40"/>
      <c r="K468" s="40"/>
      <c r="L468" s="44"/>
      <c r="M468" s="213"/>
      <c r="N468" s="214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144</v>
      </c>
      <c r="AU468" s="17" t="s">
        <v>81</v>
      </c>
    </row>
    <row r="469" spans="1:47" s="2" customFormat="1" ht="12">
      <c r="A469" s="38"/>
      <c r="B469" s="39"/>
      <c r="C469" s="40"/>
      <c r="D469" s="215" t="s">
        <v>146</v>
      </c>
      <c r="E469" s="40"/>
      <c r="F469" s="216" t="s">
        <v>730</v>
      </c>
      <c r="G469" s="40"/>
      <c r="H469" s="40"/>
      <c r="I469" s="212"/>
      <c r="J469" s="40"/>
      <c r="K469" s="40"/>
      <c r="L469" s="44"/>
      <c r="M469" s="213"/>
      <c r="N469" s="214"/>
      <c r="O469" s="84"/>
      <c r="P469" s="84"/>
      <c r="Q469" s="84"/>
      <c r="R469" s="84"/>
      <c r="S469" s="84"/>
      <c r="T469" s="85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146</v>
      </c>
      <c r="AU469" s="17" t="s">
        <v>81</v>
      </c>
    </row>
    <row r="470" spans="1:65" s="2" customFormat="1" ht="16.5" customHeight="1">
      <c r="A470" s="38"/>
      <c r="B470" s="39"/>
      <c r="C470" s="238" t="s">
        <v>731</v>
      </c>
      <c r="D470" s="238" t="s">
        <v>398</v>
      </c>
      <c r="E470" s="239" t="s">
        <v>732</v>
      </c>
      <c r="F470" s="240" t="s">
        <v>733</v>
      </c>
      <c r="G470" s="241" t="s">
        <v>280</v>
      </c>
      <c r="H470" s="242">
        <v>3</v>
      </c>
      <c r="I470" s="243"/>
      <c r="J470" s="244">
        <f>ROUND(I470*H470,2)</f>
        <v>0</v>
      </c>
      <c r="K470" s="240" t="s">
        <v>141</v>
      </c>
      <c r="L470" s="245"/>
      <c r="M470" s="246" t="s">
        <v>19</v>
      </c>
      <c r="N470" s="247" t="s">
        <v>45</v>
      </c>
      <c r="O470" s="84"/>
      <c r="P470" s="206">
        <f>O470*H470</f>
        <v>0</v>
      </c>
      <c r="Q470" s="206">
        <v>0.01489</v>
      </c>
      <c r="R470" s="206">
        <f>Q470*H470</f>
        <v>0.04467</v>
      </c>
      <c r="S470" s="206">
        <v>0</v>
      </c>
      <c r="T470" s="207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08" t="s">
        <v>194</v>
      </c>
      <c r="AT470" s="208" t="s">
        <v>398</v>
      </c>
      <c r="AU470" s="208" t="s">
        <v>81</v>
      </c>
      <c r="AY470" s="17" t="s">
        <v>135</v>
      </c>
      <c r="BE470" s="209">
        <f>IF(N470="základní",J470,0)</f>
        <v>0</v>
      </c>
      <c r="BF470" s="209">
        <f>IF(N470="snížená",J470,0)</f>
        <v>0</v>
      </c>
      <c r="BG470" s="209">
        <f>IF(N470="zákl. přenesená",J470,0)</f>
        <v>0</v>
      </c>
      <c r="BH470" s="209">
        <f>IF(N470="sníž. přenesená",J470,0)</f>
        <v>0</v>
      </c>
      <c r="BI470" s="209">
        <f>IF(N470="nulová",J470,0)</f>
        <v>0</v>
      </c>
      <c r="BJ470" s="17" t="s">
        <v>79</v>
      </c>
      <c r="BK470" s="209">
        <f>ROUND(I470*H470,2)</f>
        <v>0</v>
      </c>
      <c r="BL470" s="17" t="s">
        <v>142</v>
      </c>
      <c r="BM470" s="208" t="s">
        <v>734</v>
      </c>
    </row>
    <row r="471" spans="1:47" s="2" customFormat="1" ht="12">
      <c r="A471" s="38"/>
      <c r="B471" s="39"/>
      <c r="C471" s="40"/>
      <c r="D471" s="210" t="s">
        <v>144</v>
      </c>
      <c r="E471" s="40"/>
      <c r="F471" s="211" t="s">
        <v>733</v>
      </c>
      <c r="G471" s="40"/>
      <c r="H471" s="40"/>
      <c r="I471" s="212"/>
      <c r="J471" s="40"/>
      <c r="K471" s="40"/>
      <c r="L471" s="44"/>
      <c r="M471" s="213"/>
      <c r="N471" s="214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144</v>
      </c>
      <c r="AU471" s="17" t="s">
        <v>81</v>
      </c>
    </row>
    <row r="472" spans="1:63" s="12" customFormat="1" ht="22.8" customHeight="1">
      <c r="A472" s="12"/>
      <c r="B472" s="181"/>
      <c r="C472" s="182"/>
      <c r="D472" s="183" t="s">
        <v>73</v>
      </c>
      <c r="E472" s="195" t="s">
        <v>194</v>
      </c>
      <c r="F472" s="195" t="s">
        <v>735</v>
      </c>
      <c r="G472" s="182"/>
      <c r="H472" s="182"/>
      <c r="I472" s="185"/>
      <c r="J472" s="196">
        <f>BK472</f>
        <v>0</v>
      </c>
      <c r="K472" s="182"/>
      <c r="L472" s="187"/>
      <c r="M472" s="188"/>
      <c r="N472" s="189"/>
      <c r="O472" s="189"/>
      <c r="P472" s="190">
        <f>SUM(P473:P571)</f>
        <v>0</v>
      </c>
      <c r="Q472" s="189"/>
      <c r="R472" s="190">
        <f>SUM(R473:R571)</f>
        <v>28.86784666</v>
      </c>
      <c r="S472" s="189"/>
      <c r="T472" s="191">
        <f>SUM(T473:T571)</f>
        <v>0.05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192" t="s">
        <v>79</v>
      </c>
      <c r="AT472" s="193" t="s">
        <v>73</v>
      </c>
      <c r="AU472" s="193" t="s">
        <v>79</v>
      </c>
      <c r="AY472" s="192" t="s">
        <v>135</v>
      </c>
      <c r="BK472" s="194">
        <f>SUM(BK473:BK571)</f>
        <v>0</v>
      </c>
    </row>
    <row r="473" spans="1:65" s="2" customFormat="1" ht="21.75" customHeight="1">
      <c r="A473" s="38"/>
      <c r="B473" s="39"/>
      <c r="C473" s="197" t="s">
        <v>736</v>
      </c>
      <c r="D473" s="197" t="s">
        <v>137</v>
      </c>
      <c r="E473" s="198" t="s">
        <v>737</v>
      </c>
      <c r="F473" s="199" t="s">
        <v>738</v>
      </c>
      <c r="G473" s="200" t="s">
        <v>140</v>
      </c>
      <c r="H473" s="201">
        <v>131.95</v>
      </c>
      <c r="I473" s="202"/>
      <c r="J473" s="203">
        <f>ROUND(I473*H473,2)</f>
        <v>0</v>
      </c>
      <c r="K473" s="199" t="s">
        <v>141</v>
      </c>
      <c r="L473" s="44"/>
      <c r="M473" s="204" t="s">
        <v>19</v>
      </c>
      <c r="N473" s="205" t="s">
        <v>45</v>
      </c>
      <c r="O473" s="84"/>
      <c r="P473" s="206">
        <f>O473*H473</f>
        <v>0</v>
      </c>
      <c r="Q473" s="206">
        <v>0</v>
      </c>
      <c r="R473" s="206">
        <f>Q473*H473</f>
        <v>0</v>
      </c>
      <c r="S473" s="206">
        <v>0</v>
      </c>
      <c r="T473" s="207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08" t="s">
        <v>142</v>
      </c>
      <c r="AT473" s="208" t="s">
        <v>137</v>
      </c>
      <c r="AU473" s="208" t="s">
        <v>81</v>
      </c>
      <c r="AY473" s="17" t="s">
        <v>135</v>
      </c>
      <c r="BE473" s="209">
        <f>IF(N473="základní",J473,0)</f>
        <v>0</v>
      </c>
      <c r="BF473" s="209">
        <f>IF(N473="snížená",J473,0)</f>
        <v>0</v>
      </c>
      <c r="BG473" s="209">
        <f>IF(N473="zákl. přenesená",J473,0)</f>
        <v>0</v>
      </c>
      <c r="BH473" s="209">
        <f>IF(N473="sníž. přenesená",J473,0)</f>
        <v>0</v>
      </c>
      <c r="BI473" s="209">
        <f>IF(N473="nulová",J473,0)</f>
        <v>0</v>
      </c>
      <c r="BJ473" s="17" t="s">
        <v>79</v>
      </c>
      <c r="BK473" s="209">
        <f>ROUND(I473*H473,2)</f>
        <v>0</v>
      </c>
      <c r="BL473" s="17" t="s">
        <v>142</v>
      </c>
      <c r="BM473" s="208" t="s">
        <v>739</v>
      </c>
    </row>
    <row r="474" spans="1:47" s="2" customFormat="1" ht="12">
      <c r="A474" s="38"/>
      <c r="B474" s="39"/>
      <c r="C474" s="40"/>
      <c r="D474" s="210" t="s">
        <v>144</v>
      </c>
      <c r="E474" s="40"/>
      <c r="F474" s="211" t="s">
        <v>740</v>
      </c>
      <c r="G474" s="40"/>
      <c r="H474" s="40"/>
      <c r="I474" s="212"/>
      <c r="J474" s="40"/>
      <c r="K474" s="40"/>
      <c r="L474" s="44"/>
      <c r="M474" s="213"/>
      <c r="N474" s="214"/>
      <c r="O474" s="84"/>
      <c r="P474" s="84"/>
      <c r="Q474" s="84"/>
      <c r="R474" s="84"/>
      <c r="S474" s="84"/>
      <c r="T474" s="85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144</v>
      </c>
      <c r="AU474" s="17" t="s">
        <v>81</v>
      </c>
    </row>
    <row r="475" spans="1:47" s="2" customFormat="1" ht="12">
      <c r="A475" s="38"/>
      <c r="B475" s="39"/>
      <c r="C475" s="40"/>
      <c r="D475" s="215" t="s">
        <v>146</v>
      </c>
      <c r="E475" s="40"/>
      <c r="F475" s="216" t="s">
        <v>741</v>
      </c>
      <c r="G475" s="40"/>
      <c r="H475" s="40"/>
      <c r="I475" s="212"/>
      <c r="J475" s="40"/>
      <c r="K475" s="40"/>
      <c r="L475" s="44"/>
      <c r="M475" s="213"/>
      <c r="N475" s="214"/>
      <c r="O475" s="84"/>
      <c r="P475" s="84"/>
      <c r="Q475" s="84"/>
      <c r="R475" s="84"/>
      <c r="S475" s="84"/>
      <c r="T475" s="85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146</v>
      </c>
      <c r="AU475" s="17" t="s">
        <v>81</v>
      </c>
    </row>
    <row r="476" spans="1:51" s="14" customFormat="1" ht="12">
      <c r="A476" s="14"/>
      <c r="B476" s="228"/>
      <c r="C476" s="229"/>
      <c r="D476" s="210" t="s">
        <v>148</v>
      </c>
      <c r="E476" s="230" t="s">
        <v>19</v>
      </c>
      <c r="F476" s="231" t="s">
        <v>742</v>
      </c>
      <c r="G476" s="229"/>
      <c r="H476" s="230" t="s">
        <v>19</v>
      </c>
      <c r="I476" s="232"/>
      <c r="J476" s="229"/>
      <c r="K476" s="229"/>
      <c r="L476" s="233"/>
      <c r="M476" s="234"/>
      <c r="N476" s="235"/>
      <c r="O476" s="235"/>
      <c r="P476" s="235"/>
      <c r="Q476" s="235"/>
      <c r="R476" s="235"/>
      <c r="S476" s="235"/>
      <c r="T476" s="23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37" t="s">
        <v>148</v>
      </c>
      <c r="AU476" s="237" t="s">
        <v>81</v>
      </c>
      <c r="AV476" s="14" t="s">
        <v>79</v>
      </c>
      <c r="AW476" s="14" t="s">
        <v>34</v>
      </c>
      <c r="AX476" s="14" t="s">
        <v>74</v>
      </c>
      <c r="AY476" s="237" t="s">
        <v>135</v>
      </c>
    </row>
    <row r="477" spans="1:51" s="13" customFormat="1" ht="12">
      <c r="A477" s="13"/>
      <c r="B477" s="217"/>
      <c r="C477" s="218"/>
      <c r="D477" s="210" t="s">
        <v>148</v>
      </c>
      <c r="E477" s="219" t="s">
        <v>19</v>
      </c>
      <c r="F477" s="220" t="s">
        <v>743</v>
      </c>
      <c r="G477" s="218"/>
      <c r="H477" s="221">
        <v>87.2</v>
      </c>
      <c r="I477" s="222"/>
      <c r="J477" s="218"/>
      <c r="K477" s="218"/>
      <c r="L477" s="223"/>
      <c r="M477" s="224"/>
      <c r="N477" s="225"/>
      <c r="O477" s="225"/>
      <c r="P477" s="225"/>
      <c r="Q477" s="225"/>
      <c r="R477" s="225"/>
      <c r="S477" s="225"/>
      <c r="T477" s="22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27" t="s">
        <v>148</v>
      </c>
      <c r="AU477" s="227" t="s">
        <v>81</v>
      </c>
      <c r="AV477" s="13" t="s">
        <v>81</v>
      </c>
      <c r="AW477" s="13" t="s">
        <v>34</v>
      </c>
      <c r="AX477" s="13" t="s">
        <v>74</v>
      </c>
      <c r="AY477" s="227" t="s">
        <v>135</v>
      </c>
    </row>
    <row r="478" spans="1:51" s="14" customFormat="1" ht="12">
      <c r="A478" s="14"/>
      <c r="B478" s="228"/>
      <c r="C478" s="229"/>
      <c r="D478" s="210" t="s">
        <v>148</v>
      </c>
      <c r="E478" s="230" t="s">
        <v>19</v>
      </c>
      <c r="F478" s="231" t="s">
        <v>744</v>
      </c>
      <c r="G478" s="229"/>
      <c r="H478" s="230" t="s">
        <v>19</v>
      </c>
      <c r="I478" s="232"/>
      <c r="J478" s="229"/>
      <c r="K478" s="229"/>
      <c r="L478" s="233"/>
      <c r="M478" s="234"/>
      <c r="N478" s="235"/>
      <c r="O478" s="235"/>
      <c r="P478" s="235"/>
      <c r="Q478" s="235"/>
      <c r="R478" s="235"/>
      <c r="S478" s="235"/>
      <c r="T478" s="236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37" t="s">
        <v>148</v>
      </c>
      <c r="AU478" s="237" t="s">
        <v>81</v>
      </c>
      <c r="AV478" s="14" t="s">
        <v>79</v>
      </c>
      <c r="AW478" s="14" t="s">
        <v>34</v>
      </c>
      <c r="AX478" s="14" t="s">
        <v>74</v>
      </c>
      <c r="AY478" s="237" t="s">
        <v>135</v>
      </c>
    </row>
    <row r="479" spans="1:51" s="13" customFormat="1" ht="12">
      <c r="A479" s="13"/>
      <c r="B479" s="217"/>
      <c r="C479" s="218"/>
      <c r="D479" s="210" t="s">
        <v>148</v>
      </c>
      <c r="E479" s="219" t="s">
        <v>19</v>
      </c>
      <c r="F479" s="220" t="s">
        <v>745</v>
      </c>
      <c r="G479" s="218"/>
      <c r="H479" s="221">
        <v>11.25</v>
      </c>
      <c r="I479" s="222"/>
      <c r="J479" s="218"/>
      <c r="K479" s="218"/>
      <c r="L479" s="223"/>
      <c r="M479" s="224"/>
      <c r="N479" s="225"/>
      <c r="O479" s="225"/>
      <c r="P479" s="225"/>
      <c r="Q479" s="225"/>
      <c r="R479" s="225"/>
      <c r="S479" s="225"/>
      <c r="T479" s="22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27" t="s">
        <v>148</v>
      </c>
      <c r="AU479" s="227" t="s">
        <v>81</v>
      </c>
      <c r="AV479" s="13" t="s">
        <v>81</v>
      </c>
      <c r="AW479" s="13" t="s">
        <v>34</v>
      </c>
      <c r="AX479" s="13" t="s">
        <v>74</v>
      </c>
      <c r="AY479" s="227" t="s">
        <v>135</v>
      </c>
    </row>
    <row r="480" spans="1:51" s="14" customFormat="1" ht="12">
      <c r="A480" s="14"/>
      <c r="B480" s="228"/>
      <c r="C480" s="229"/>
      <c r="D480" s="210" t="s">
        <v>148</v>
      </c>
      <c r="E480" s="230" t="s">
        <v>19</v>
      </c>
      <c r="F480" s="231" t="s">
        <v>746</v>
      </c>
      <c r="G480" s="229"/>
      <c r="H480" s="230" t="s">
        <v>19</v>
      </c>
      <c r="I480" s="232"/>
      <c r="J480" s="229"/>
      <c r="K480" s="229"/>
      <c r="L480" s="233"/>
      <c r="M480" s="234"/>
      <c r="N480" s="235"/>
      <c r="O480" s="235"/>
      <c r="P480" s="235"/>
      <c r="Q480" s="235"/>
      <c r="R480" s="235"/>
      <c r="S480" s="235"/>
      <c r="T480" s="23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37" t="s">
        <v>148</v>
      </c>
      <c r="AU480" s="237" t="s">
        <v>81</v>
      </c>
      <c r="AV480" s="14" t="s">
        <v>79</v>
      </c>
      <c r="AW480" s="14" t="s">
        <v>34</v>
      </c>
      <c r="AX480" s="14" t="s">
        <v>74</v>
      </c>
      <c r="AY480" s="237" t="s">
        <v>135</v>
      </c>
    </row>
    <row r="481" spans="1:51" s="13" customFormat="1" ht="12">
      <c r="A481" s="13"/>
      <c r="B481" s="217"/>
      <c r="C481" s="218"/>
      <c r="D481" s="210" t="s">
        <v>148</v>
      </c>
      <c r="E481" s="219" t="s">
        <v>19</v>
      </c>
      <c r="F481" s="220" t="s">
        <v>747</v>
      </c>
      <c r="G481" s="218"/>
      <c r="H481" s="221">
        <v>33.5</v>
      </c>
      <c r="I481" s="222"/>
      <c r="J481" s="218"/>
      <c r="K481" s="218"/>
      <c r="L481" s="223"/>
      <c r="M481" s="224"/>
      <c r="N481" s="225"/>
      <c r="O481" s="225"/>
      <c r="P481" s="225"/>
      <c r="Q481" s="225"/>
      <c r="R481" s="225"/>
      <c r="S481" s="225"/>
      <c r="T481" s="22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27" t="s">
        <v>148</v>
      </c>
      <c r="AU481" s="227" t="s">
        <v>81</v>
      </c>
      <c r="AV481" s="13" t="s">
        <v>81</v>
      </c>
      <c r="AW481" s="13" t="s">
        <v>34</v>
      </c>
      <c r="AX481" s="13" t="s">
        <v>74</v>
      </c>
      <c r="AY481" s="227" t="s">
        <v>135</v>
      </c>
    </row>
    <row r="482" spans="1:65" s="2" customFormat="1" ht="24.15" customHeight="1">
      <c r="A482" s="38"/>
      <c r="B482" s="39"/>
      <c r="C482" s="197" t="s">
        <v>748</v>
      </c>
      <c r="D482" s="197" t="s">
        <v>137</v>
      </c>
      <c r="E482" s="198" t="s">
        <v>749</v>
      </c>
      <c r="F482" s="199" t="s">
        <v>750</v>
      </c>
      <c r="G482" s="200" t="s">
        <v>328</v>
      </c>
      <c r="H482" s="201">
        <v>21</v>
      </c>
      <c r="I482" s="202"/>
      <c r="J482" s="203">
        <f>ROUND(I482*H482,2)</f>
        <v>0</v>
      </c>
      <c r="K482" s="199" t="s">
        <v>141</v>
      </c>
      <c r="L482" s="44"/>
      <c r="M482" s="204" t="s">
        <v>19</v>
      </c>
      <c r="N482" s="205" t="s">
        <v>45</v>
      </c>
      <c r="O482" s="84"/>
      <c r="P482" s="206">
        <f>O482*H482</f>
        <v>0</v>
      </c>
      <c r="Q482" s="206">
        <v>0.0036</v>
      </c>
      <c r="R482" s="206">
        <f>Q482*H482</f>
        <v>0.0756</v>
      </c>
      <c r="S482" s="206">
        <v>0</v>
      </c>
      <c r="T482" s="207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08" t="s">
        <v>248</v>
      </c>
      <c r="AT482" s="208" t="s">
        <v>137</v>
      </c>
      <c r="AU482" s="208" t="s">
        <v>81</v>
      </c>
      <c r="AY482" s="17" t="s">
        <v>135</v>
      </c>
      <c r="BE482" s="209">
        <f>IF(N482="základní",J482,0)</f>
        <v>0</v>
      </c>
      <c r="BF482" s="209">
        <f>IF(N482="snížená",J482,0)</f>
        <v>0</v>
      </c>
      <c r="BG482" s="209">
        <f>IF(N482="zákl. přenesená",J482,0)</f>
        <v>0</v>
      </c>
      <c r="BH482" s="209">
        <f>IF(N482="sníž. přenesená",J482,0)</f>
        <v>0</v>
      </c>
      <c r="BI482" s="209">
        <f>IF(N482="nulová",J482,0)</f>
        <v>0</v>
      </c>
      <c r="BJ482" s="17" t="s">
        <v>79</v>
      </c>
      <c r="BK482" s="209">
        <f>ROUND(I482*H482,2)</f>
        <v>0</v>
      </c>
      <c r="BL482" s="17" t="s">
        <v>248</v>
      </c>
      <c r="BM482" s="208" t="s">
        <v>751</v>
      </c>
    </row>
    <row r="483" spans="1:47" s="2" customFormat="1" ht="12">
      <c r="A483" s="38"/>
      <c r="B483" s="39"/>
      <c r="C483" s="40"/>
      <c r="D483" s="210" t="s">
        <v>144</v>
      </c>
      <c r="E483" s="40"/>
      <c r="F483" s="211" t="s">
        <v>752</v>
      </c>
      <c r="G483" s="40"/>
      <c r="H483" s="40"/>
      <c r="I483" s="212"/>
      <c r="J483" s="40"/>
      <c r="K483" s="40"/>
      <c r="L483" s="44"/>
      <c r="M483" s="213"/>
      <c r="N483" s="214"/>
      <c r="O483" s="84"/>
      <c r="P483" s="84"/>
      <c r="Q483" s="84"/>
      <c r="R483" s="84"/>
      <c r="S483" s="84"/>
      <c r="T483" s="85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144</v>
      </c>
      <c r="AU483" s="17" t="s">
        <v>81</v>
      </c>
    </row>
    <row r="484" spans="1:47" s="2" customFormat="1" ht="12">
      <c r="A484" s="38"/>
      <c r="B484" s="39"/>
      <c r="C484" s="40"/>
      <c r="D484" s="215" t="s">
        <v>146</v>
      </c>
      <c r="E484" s="40"/>
      <c r="F484" s="216" t="s">
        <v>753</v>
      </c>
      <c r="G484" s="40"/>
      <c r="H484" s="40"/>
      <c r="I484" s="212"/>
      <c r="J484" s="40"/>
      <c r="K484" s="40"/>
      <c r="L484" s="44"/>
      <c r="M484" s="213"/>
      <c r="N484" s="214"/>
      <c r="O484" s="84"/>
      <c r="P484" s="84"/>
      <c r="Q484" s="84"/>
      <c r="R484" s="84"/>
      <c r="S484" s="84"/>
      <c r="T484" s="85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146</v>
      </c>
      <c r="AU484" s="17" t="s">
        <v>81</v>
      </c>
    </row>
    <row r="485" spans="1:65" s="2" customFormat="1" ht="16.5" customHeight="1">
      <c r="A485" s="38"/>
      <c r="B485" s="39"/>
      <c r="C485" s="197" t="s">
        <v>754</v>
      </c>
      <c r="D485" s="197" t="s">
        <v>137</v>
      </c>
      <c r="E485" s="198" t="s">
        <v>755</v>
      </c>
      <c r="F485" s="199" t="s">
        <v>756</v>
      </c>
      <c r="G485" s="200" t="s">
        <v>280</v>
      </c>
      <c r="H485" s="201">
        <v>1</v>
      </c>
      <c r="I485" s="202"/>
      <c r="J485" s="203">
        <f>ROUND(I485*H485,2)</f>
        <v>0</v>
      </c>
      <c r="K485" s="199" t="s">
        <v>141</v>
      </c>
      <c r="L485" s="44"/>
      <c r="M485" s="204" t="s">
        <v>19</v>
      </c>
      <c r="N485" s="205" t="s">
        <v>45</v>
      </c>
      <c r="O485" s="84"/>
      <c r="P485" s="206">
        <f>O485*H485</f>
        <v>0</v>
      </c>
      <c r="Q485" s="206">
        <v>0</v>
      </c>
      <c r="R485" s="206">
        <f>Q485*H485</f>
        <v>0</v>
      </c>
      <c r="S485" s="206">
        <v>0</v>
      </c>
      <c r="T485" s="207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08" t="s">
        <v>592</v>
      </c>
      <c r="AT485" s="208" t="s">
        <v>137</v>
      </c>
      <c r="AU485" s="208" t="s">
        <v>81</v>
      </c>
      <c r="AY485" s="17" t="s">
        <v>135</v>
      </c>
      <c r="BE485" s="209">
        <f>IF(N485="základní",J485,0)</f>
        <v>0</v>
      </c>
      <c r="BF485" s="209">
        <f>IF(N485="snížená",J485,0)</f>
        <v>0</v>
      </c>
      <c r="BG485" s="209">
        <f>IF(N485="zákl. přenesená",J485,0)</f>
        <v>0</v>
      </c>
      <c r="BH485" s="209">
        <f>IF(N485="sníž. přenesená",J485,0)</f>
        <v>0</v>
      </c>
      <c r="BI485" s="209">
        <f>IF(N485="nulová",J485,0)</f>
        <v>0</v>
      </c>
      <c r="BJ485" s="17" t="s">
        <v>79</v>
      </c>
      <c r="BK485" s="209">
        <f>ROUND(I485*H485,2)</f>
        <v>0</v>
      </c>
      <c r="BL485" s="17" t="s">
        <v>592</v>
      </c>
      <c r="BM485" s="208" t="s">
        <v>757</v>
      </c>
    </row>
    <row r="486" spans="1:47" s="2" customFormat="1" ht="12">
      <c r="A486" s="38"/>
      <c r="B486" s="39"/>
      <c r="C486" s="40"/>
      <c r="D486" s="210" t="s">
        <v>144</v>
      </c>
      <c r="E486" s="40"/>
      <c r="F486" s="211" t="s">
        <v>758</v>
      </c>
      <c r="G486" s="40"/>
      <c r="H486" s="40"/>
      <c r="I486" s="212"/>
      <c r="J486" s="40"/>
      <c r="K486" s="40"/>
      <c r="L486" s="44"/>
      <c r="M486" s="213"/>
      <c r="N486" s="214"/>
      <c r="O486" s="84"/>
      <c r="P486" s="84"/>
      <c r="Q486" s="84"/>
      <c r="R486" s="84"/>
      <c r="S486" s="84"/>
      <c r="T486" s="85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144</v>
      </c>
      <c r="AU486" s="17" t="s">
        <v>81</v>
      </c>
    </row>
    <row r="487" spans="1:47" s="2" customFormat="1" ht="12">
      <c r="A487" s="38"/>
      <c r="B487" s="39"/>
      <c r="C487" s="40"/>
      <c r="D487" s="215" t="s">
        <v>146</v>
      </c>
      <c r="E487" s="40"/>
      <c r="F487" s="216" t="s">
        <v>759</v>
      </c>
      <c r="G487" s="40"/>
      <c r="H487" s="40"/>
      <c r="I487" s="212"/>
      <c r="J487" s="40"/>
      <c r="K487" s="40"/>
      <c r="L487" s="44"/>
      <c r="M487" s="213"/>
      <c r="N487" s="214"/>
      <c r="O487" s="84"/>
      <c r="P487" s="84"/>
      <c r="Q487" s="84"/>
      <c r="R487" s="84"/>
      <c r="S487" s="84"/>
      <c r="T487" s="85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7" t="s">
        <v>146</v>
      </c>
      <c r="AU487" s="17" t="s">
        <v>81</v>
      </c>
    </row>
    <row r="488" spans="1:65" s="2" customFormat="1" ht="16.5" customHeight="1">
      <c r="A488" s="38"/>
      <c r="B488" s="39"/>
      <c r="C488" s="197" t="s">
        <v>760</v>
      </c>
      <c r="D488" s="197" t="s">
        <v>137</v>
      </c>
      <c r="E488" s="198" t="s">
        <v>761</v>
      </c>
      <c r="F488" s="199" t="s">
        <v>762</v>
      </c>
      <c r="G488" s="200" t="s">
        <v>280</v>
      </c>
      <c r="H488" s="201">
        <v>1</v>
      </c>
      <c r="I488" s="202"/>
      <c r="J488" s="203">
        <f>ROUND(I488*H488,2)</f>
        <v>0</v>
      </c>
      <c r="K488" s="199" t="s">
        <v>141</v>
      </c>
      <c r="L488" s="44"/>
      <c r="M488" s="204" t="s">
        <v>19</v>
      </c>
      <c r="N488" s="205" t="s">
        <v>45</v>
      </c>
      <c r="O488" s="84"/>
      <c r="P488" s="206">
        <f>O488*H488</f>
        <v>0</v>
      </c>
      <c r="Q488" s="206">
        <v>0</v>
      </c>
      <c r="R488" s="206">
        <f>Q488*H488</f>
        <v>0</v>
      </c>
      <c r="S488" s="206">
        <v>0</v>
      </c>
      <c r="T488" s="207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08" t="s">
        <v>592</v>
      </c>
      <c r="AT488" s="208" t="s">
        <v>137</v>
      </c>
      <c r="AU488" s="208" t="s">
        <v>81</v>
      </c>
      <c r="AY488" s="17" t="s">
        <v>135</v>
      </c>
      <c r="BE488" s="209">
        <f>IF(N488="základní",J488,0)</f>
        <v>0</v>
      </c>
      <c r="BF488" s="209">
        <f>IF(N488="snížená",J488,0)</f>
        <v>0</v>
      </c>
      <c r="BG488" s="209">
        <f>IF(N488="zákl. přenesená",J488,0)</f>
        <v>0</v>
      </c>
      <c r="BH488" s="209">
        <f>IF(N488="sníž. přenesená",J488,0)</f>
        <v>0</v>
      </c>
      <c r="BI488" s="209">
        <f>IF(N488="nulová",J488,0)</f>
        <v>0</v>
      </c>
      <c r="BJ488" s="17" t="s">
        <v>79</v>
      </c>
      <c r="BK488" s="209">
        <f>ROUND(I488*H488,2)</f>
        <v>0</v>
      </c>
      <c r="BL488" s="17" t="s">
        <v>592</v>
      </c>
      <c r="BM488" s="208" t="s">
        <v>763</v>
      </c>
    </row>
    <row r="489" spans="1:47" s="2" customFormat="1" ht="12">
      <c r="A489" s="38"/>
      <c r="B489" s="39"/>
      <c r="C489" s="40"/>
      <c r="D489" s="210" t="s">
        <v>144</v>
      </c>
      <c r="E489" s="40"/>
      <c r="F489" s="211" t="s">
        <v>764</v>
      </c>
      <c r="G489" s="40"/>
      <c r="H489" s="40"/>
      <c r="I489" s="212"/>
      <c r="J489" s="40"/>
      <c r="K489" s="40"/>
      <c r="L489" s="44"/>
      <c r="M489" s="213"/>
      <c r="N489" s="214"/>
      <c r="O489" s="84"/>
      <c r="P489" s="84"/>
      <c r="Q489" s="84"/>
      <c r="R489" s="84"/>
      <c r="S489" s="84"/>
      <c r="T489" s="85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7" t="s">
        <v>144</v>
      </c>
      <c r="AU489" s="17" t="s">
        <v>81</v>
      </c>
    </row>
    <row r="490" spans="1:47" s="2" customFormat="1" ht="12">
      <c r="A490" s="38"/>
      <c r="B490" s="39"/>
      <c r="C490" s="40"/>
      <c r="D490" s="215" t="s">
        <v>146</v>
      </c>
      <c r="E490" s="40"/>
      <c r="F490" s="216" t="s">
        <v>765</v>
      </c>
      <c r="G490" s="40"/>
      <c r="H490" s="40"/>
      <c r="I490" s="212"/>
      <c r="J490" s="40"/>
      <c r="K490" s="40"/>
      <c r="L490" s="44"/>
      <c r="M490" s="213"/>
      <c r="N490" s="214"/>
      <c r="O490" s="84"/>
      <c r="P490" s="84"/>
      <c r="Q490" s="84"/>
      <c r="R490" s="84"/>
      <c r="S490" s="84"/>
      <c r="T490" s="85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146</v>
      </c>
      <c r="AU490" s="17" t="s">
        <v>81</v>
      </c>
    </row>
    <row r="491" spans="1:65" s="2" customFormat="1" ht="16.5" customHeight="1">
      <c r="A491" s="38"/>
      <c r="B491" s="39"/>
      <c r="C491" s="197" t="s">
        <v>766</v>
      </c>
      <c r="D491" s="197" t="s">
        <v>137</v>
      </c>
      <c r="E491" s="198" t="s">
        <v>767</v>
      </c>
      <c r="F491" s="199" t="s">
        <v>768</v>
      </c>
      <c r="G491" s="200" t="s">
        <v>140</v>
      </c>
      <c r="H491" s="201">
        <v>158.8</v>
      </c>
      <c r="I491" s="202"/>
      <c r="J491" s="203">
        <f>ROUND(I491*H491,2)</f>
        <v>0</v>
      </c>
      <c r="K491" s="199" t="s">
        <v>141</v>
      </c>
      <c r="L491" s="44"/>
      <c r="M491" s="204" t="s">
        <v>19</v>
      </c>
      <c r="N491" s="205" t="s">
        <v>45</v>
      </c>
      <c r="O491" s="84"/>
      <c r="P491" s="206">
        <f>O491*H491</f>
        <v>0</v>
      </c>
      <c r="Q491" s="206">
        <v>0</v>
      </c>
      <c r="R491" s="206">
        <f>Q491*H491</f>
        <v>0</v>
      </c>
      <c r="S491" s="206">
        <v>0</v>
      </c>
      <c r="T491" s="207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08" t="s">
        <v>592</v>
      </c>
      <c r="AT491" s="208" t="s">
        <v>137</v>
      </c>
      <c r="AU491" s="208" t="s">
        <v>81</v>
      </c>
      <c r="AY491" s="17" t="s">
        <v>135</v>
      </c>
      <c r="BE491" s="209">
        <f>IF(N491="základní",J491,0)</f>
        <v>0</v>
      </c>
      <c r="BF491" s="209">
        <f>IF(N491="snížená",J491,0)</f>
        <v>0</v>
      </c>
      <c r="BG491" s="209">
        <f>IF(N491="zákl. přenesená",J491,0)</f>
        <v>0</v>
      </c>
      <c r="BH491" s="209">
        <f>IF(N491="sníž. přenesená",J491,0)</f>
        <v>0</v>
      </c>
      <c r="BI491" s="209">
        <f>IF(N491="nulová",J491,0)</f>
        <v>0</v>
      </c>
      <c r="BJ491" s="17" t="s">
        <v>79</v>
      </c>
      <c r="BK491" s="209">
        <f>ROUND(I491*H491,2)</f>
        <v>0</v>
      </c>
      <c r="BL491" s="17" t="s">
        <v>592</v>
      </c>
      <c r="BM491" s="208" t="s">
        <v>769</v>
      </c>
    </row>
    <row r="492" spans="1:47" s="2" customFormat="1" ht="12">
      <c r="A492" s="38"/>
      <c r="B492" s="39"/>
      <c r="C492" s="40"/>
      <c r="D492" s="210" t="s">
        <v>144</v>
      </c>
      <c r="E492" s="40"/>
      <c r="F492" s="211" t="s">
        <v>770</v>
      </c>
      <c r="G492" s="40"/>
      <c r="H492" s="40"/>
      <c r="I492" s="212"/>
      <c r="J492" s="40"/>
      <c r="K492" s="40"/>
      <c r="L492" s="44"/>
      <c r="M492" s="213"/>
      <c r="N492" s="214"/>
      <c r="O492" s="84"/>
      <c r="P492" s="84"/>
      <c r="Q492" s="84"/>
      <c r="R492" s="84"/>
      <c r="S492" s="84"/>
      <c r="T492" s="85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T492" s="17" t="s">
        <v>144</v>
      </c>
      <c r="AU492" s="17" t="s">
        <v>81</v>
      </c>
    </row>
    <row r="493" spans="1:47" s="2" customFormat="1" ht="12">
      <c r="A493" s="38"/>
      <c r="B493" s="39"/>
      <c r="C493" s="40"/>
      <c r="D493" s="215" t="s">
        <v>146</v>
      </c>
      <c r="E493" s="40"/>
      <c r="F493" s="216" t="s">
        <v>771</v>
      </c>
      <c r="G493" s="40"/>
      <c r="H493" s="40"/>
      <c r="I493" s="212"/>
      <c r="J493" s="40"/>
      <c r="K493" s="40"/>
      <c r="L493" s="44"/>
      <c r="M493" s="213"/>
      <c r="N493" s="214"/>
      <c r="O493" s="84"/>
      <c r="P493" s="84"/>
      <c r="Q493" s="84"/>
      <c r="R493" s="84"/>
      <c r="S493" s="84"/>
      <c r="T493" s="85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146</v>
      </c>
      <c r="AU493" s="17" t="s">
        <v>81</v>
      </c>
    </row>
    <row r="494" spans="1:51" s="14" customFormat="1" ht="12">
      <c r="A494" s="14"/>
      <c r="B494" s="228"/>
      <c r="C494" s="229"/>
      <c r="D494" s="210" t="s">
        <v>148</v>
      </c>
      <c r="E494" s="230" t="s">
        <v>19</v>
      </c>
      <c r="F494" s="231" t="s">
        <v>772</v>
      </c>
      <c r="G494" s="229"/>
      <c r="H494" s="230" t="s">
        <v>19</v>
      </c>
      <c r="I494" s="232"/>
      <c r="J494" s="229"/>
      <c r="K494" s="229"/>
      <c r="L494" s="233"/>
      <c r="M494" s="234"/>
      <c r="N494" s="235"/>
      <c r="O494" s="235"/>
      <c r="P494" s="235"/>
      <c r="Q494" s="235"/>
      <c r="R494" s="235"/>
      <c r="S494" s="235"/>
      <c r="T494" s="236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37" t="s">
        <v>148</v>
      </c>
      <c r="AU494" s="237" t="s">
        <v>81</v>
      </c>
      <c r="AV494" s="14" t="s">
        <v>79</v>
      </c>
      <c r="AW494" s="14" t="s">
        <v>34</v>
      </c>
      <c r="AX494" s="14" t="s">
        <v>74</v>
      </c>
      <c r="AY494" s="237" t="s">
        <v>135</v>
      </c>
    </row>
    <row r="495" spans="1:51" s="13" customFormat="1" ht="12">
      <c r="A495" s="13"/>
      <c r="B495" s="217"/>
      <c r="C495" s="218"/>
      <c r="D495" s="210" t="s">
        <v>148</v>
      </c>
      <c r="E495" s="219" t="s">
        <v>19</v>
      </c>
      <c r="F495" s="220" t="s">
        <v>773</v>
      </c>
      <c r="G495" s="218"/>
      <c r="H495" s="221">
        <v>158.8</v>
      </c>
      <c r="I495" s="222"/>
      <c r="J495" s="218"/>
      <c r="K495" s="218"/>
      <c r="L495" s="223"/>
      <c r="M495" s="224"/>
      <c r="N495" s="225"/>
      <c r="O495" s="225"/>
      <c r="P495" s="225"/>
      <c r="Q495" s="225"/>
      <c r="R495" s="225"/>
      <c r="S495" s="225"/>
      <c r="T495" s="22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27" t="s">
        <v>148</v>
      </c>
      <c r="AU495" s="227" t="s">
        <v>81</v>
      </c>
      <c r="AV495" s="13" t="s">
        <v>81</v>
      </c>
      <c r="AW495" s="13" t="s">
        <v>34</v>
      </c>
      <c r="AX495" s="13" t="s">
        <v>74</v>
      </c>
      <c r="AY495" s="227" t="s">
        <v>135</v>
      </c>
    </row>
    <row r="496" spans="1:65" s="2" customFormat="1" ht="21.75" customHeight="1">
      <c r="A496" s="38"/>
      <c r="B496" s="39"/>
      <c r="C496" s="197" t="s">
        <v>774</v>
      </c>
      <c r="D496" s="197" t="s">
        <v>137</v>
      </c>
      <c r="E496" s="198" t="s">
        <v>775</v>
      </c>
      <c r="F496" s="199" t="s">
        <v>776</v>
      </c>
      <c r="G496" s="200" t="s">
        <v>140</v>
      </c>
      <c r="H496" s="201">
        <v>52.55</v>
      </c>
      <c r="I496" s="202"/>
      <c r="J496" s="203">
        <f>ROUND(I496*H496,2)</f>
        <v>0</v>
      </c>
      <c r="K496" s="199" t="s">
        <v>141</v>
      </c>
      <c r="L496" s="44"/>
      <c r="M496" s="204" t="s">
        <v>19</v>
      </c>
      <c r="N496" s="205" t="s">
        <v>45</v>
      </c>
      <c r="O496" s="84"/>
      <c r="P496" s="206">
        <f>O496*H496</f>
        <v>0</v>
      </c>
      <c r="Q496" s="206">
        <v>0</v>
      </c>
      <c r="R496" s="206">
        <f>Q496*H496</f>
        <v>0</v>
      </c>
      <c r="S496" s="206">
        <v>0</v>
      </c>
      <c r="T496" s="207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08" t="s">
        <v>592</v>
      </c>
      <c r="AT496" s="208" t="s">
        <v>137</v>
      </c>
      <c r="AU496" s="208" t="s">
        <v>81</v>
      </c>
      <c r="AY496" s="17" t="s">
        <v>135</v>
      </c>
      <c r="BE496" s="209">
        <f>IF(N496="základní",J496,0)</f>
        <v>0</v>
      </c>
      <c r="BF496" s="209">
        <f>IF(N496="snížená",J496,0)</f>
        <v>0</v>
      </c>
      <c r="BG496" s="209">
        <f>IF(N496="zákl. přenesená",J496,0)</f>
        <v>0</v>
      </c>
      <c r="BH496" s="209">
        <f>IF(N496="sníž. přenesená",J496,0)</f>
        <v>0</v>
      </c>
      <c r="BI496" s="209">
        <f>IF(N496="nulová",J496,0)</f>
        <v>0</v>
      </c>
      <c r="BJ496" s="17" t="s">
        <v>79</v>
      </c>
      <c r="BK496" s="209">
        <f>ROUND(I496*H496,2)</f>
        <v>0</v>
      </c>
      <c r="BL496" s="17" t="s">
        <v>592</v>
      </c>
      <c r="BM496" s="208" t="s">
        <v>777</v>
      </c>
    </row>
    <row r="497" spans="1:47" s="2" customFormat="1" ht="12">
      <c r="A497" s="38"/>
      <c r="B497" s="39"/>
      <c r="C497" s="40"/>
      <c r="D497" s="210" t="s">
        <v>144</v>
      </c>
      <c r="E497" s="40"/>
      <c r="F497" s="211" t="s">
        <v>778</v>
      </c>
      <c r="G497" s="40"/>
      <c r="H497" s="40"/>
      <c r="I497" s="212"/>
      <c r="J497" s="40"/>
      <c r="K497" s="40"/>
      <c r="L497" s="44"/>
      <c r="M497" s="213"/>
      <c r="N497" s="214"/>
      <c r="O497" s="84"/>
      <c r="P497" s="84"/>
      <c r="Q497" s="84"/>
      <c r="R497" s="84"/>
      <c r="S497" s="84"/>
      <c r="T497" s="85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7" t="s">
        <v>144</v>
      </c>
      <c r="AU497" s="17" t="s">
        <v>81</v>
      </c>
    </row>
    <row r="498" spans="1:47" s="2" customFormat="1" ht="12">
      <c r="A498" s="38"/>
      <c r="B498" s="39"/>
      <c r="C498" s="40"/>
      <c r="D498" s="215" t="s">
        <v>146</v>
      </c>
      <c r="E498" s="40"/>
      <c r="F498" s="216" t="s">
        <v>779</v>
      </c>
      <c r="G498" s="40"/>
      <c r="H498" s="40"/>
      <c r="I498" s="212"/>
      <c r="J498" s="40"/>
      <c r="K498" s="40"/>
      <c r="L498" s="44"/>
      <c r="M498" s="213"/>
      <c r="N498" s="214"/>
      <c r="O498" s="84"/>
      <c r="P498" s="84"/>
      <c r="Q498" s="84"/>
      <c r="R498" s="84"/>
      <c r="S498" s="84"/>
      <c r="T498" s="85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146</v>
      </c>
      <c r="AU498" s="17" t="s">
        <v>81</v>
      </c>
    </row>
    <row r="499" spans="1:51" s="14" customFormat="1" ht="12">
      <c r="A499" s="14"/>
      <c r="B499" s="228"/>
      <c r="C499" s="229"/>
      <c r="D499" s="210" t="s">
        <v>148</v>
      </c>
      <c r="E499" s="230" t="s">
        <v>19</v>
      </c>
      <c r="F499" s="231" t="s">
        <v>780</v>
      </c>
      <c r="G499" s="229"/>
      <c r="H499" s="230" t="s">
        <v>19</v>
      </c>
      <c r="I499" s="232"/>
      <c r="J499" s="229"/>
      <c r="K499" s="229"/>
      <c r="L499" s="233"/>
      <c r="M499" s="234"/>
      <c r="N499" s="235"/>
      <c r="O499" s="235"/>
      <c r="P499" s="235"/>
      <c r="Q499" s="235"/>
      <c r="R499" s="235"/>
      <c r="S499" s="235"/>
      <c r="T499" s="23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37" t="s">
        <v>148</v>
      </c>
      <c r="AU499" s="237" t="s">
        <v>81</v>
      </c>
      <c r="AV499" s="14" t="s">
        <v>79</v>
      </c>
      <c r="AW499" s="14" t="s">
        <v>34</v>
      </c>
      <c r="AX499" s="14" t="s">
        <v>74</v>
      </c>
      <c r="AY499" s="237" t="s">
        <v>135</v>
      </c>
    </row>
    <row r="500" spans="1:51" s="13" customFormat="1" ht="12">
      <c r="A500" s="13"/>
      <c r="B500" s="217"/>
      <c r="C500" s="218"/>
      <c r="D500" s="210" t="s">
        <v>148</v>
      </c>
      <c r="E500" s="219" t="s">
        <v>19</v>
      </c>
      <c r="F500" s="220" t="s">
        <v>781</v>
      </c>
      <c r="G500" s="218"/>
      <c r="H500" s="221">
        <v>52.55</v>
      </c>
      <c r="I500" s="222"/>
      <c r="J500" s="218"/>
      <c r="K500" s="218"/>
      <c r="L500" s="223"/>
      <c r="M500" s="224"/>
      <c r="N500" s="225"/>
      <c r="O500" s="225"/>
      <c r="P500" s="225"/>
      <c r="Q500" s="225"/>
      <c r="R500" s="225"/>
      <c r="S500" s="225"/>
      <c r="T500" s="22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27" t="s">
        <v>148</v>
      </c>
      <c r="AU500" s="227" t="s">
        <v>81</v>
      </c>
      <c r="AV500" s="13" t="s">
        <v>81</v>
      </c>
      <c r="AW500" s="13" t="s">
        <v>34</v>
      </c>
      <c r="AX500" s="13" t="s">
        <v>74</v>
      </c>
      <c r="AY500" s="227" t="s">
        <v>135</v>
      </c>
    </row>
    <row r="501" spans="1:65" s="2" customFormat="1" ht="16.5" customHeight="1">
      <c r="A501" s="38"/>
      <c r="B501" s="39"/>
      <c r="C501" s="197" t="s">
        <v>782</v>
      </c>
      <c r="D501" s="197" t="s">
        <v>137</v>
      </c>
      <c r="E501" s="198" t="s">
        <v>195</v>
      </c>
      <c r="F501" s="199" t="s">
        <v>196</v>
      </c>
      <c r="G501" s="200" t="s">
        <v>140</v>
      </c>
      <c r="H501" s="201">
        <v>131.95</v>
      </c>
      <c r="I501" s="202"/>
      <c r="J501" s="203">
        <f>ROUND(I501*H501,2)</f>
        <v>0</v>
      </c>
      <c r="K501" s="199" t="s">
        <v>141</v>
      </c>
      <c r="L501" s="44"/>
      <c r="M501" s="204" t="s">
        <v>19</v>
      </c>
      <c r="N501" s="205" t="s">
        <v>45</v>
      </c>
      <c r="O501" s="84"/>
      <c r="P501" s="206">
        <f>O501*H501</f>
        <v>0</v>
      </c>
      <c r="Q501" s="206">
        <v>0</v>
      </c>
      <c r="R501" s="206">
        <f>Q501*H501</f>
        <v>0</v>
      </c>
      <c r="S501" s="206">
        <v>0</v>
      </c>
      <c r="T501" s="207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08" t="s">
        <v>592</v>
      </c>
      <c r="AT501" s="208" t="s">
        <v>137</v>
      </c>
      <c r="AU501" s="208" t="s">
        <v>81</v>
      </c>
      <c r="AY501" s="17" t="s">
        <v>135</v>
      </c>
      <c r="BE501" s="209">
        <f>IF(N501="základní",J501,0)</f>
        <v>0</v>
      </c>
      <c r="BF501" s="209">
        <f>IF(N501="snížená",J501,0)</f>
        <v>0</v>
      </c>
      <c r="BG501" s="209">
        <f>IF(N501="zákl. přenesená",J501,0)</f>
        <v>0</v>
      </c>
      <c r="BH501" s="209">
        <f>IF(N501="sníž. přenesená",J501,0)</f>
        <v>0</v>
      </c>
      <c r="BI501" s="209">
        <f>IF(N501="nulová",J501,0)</f>
        <v>0</v>
      </c>
      <c r="BJ501" s="17" t="s">
        <v>79</v>
      </c>
      <c r="BK501" s="209">
        <f>ROUND(I501*H501,2)</f>
        <v>0</v>
      </c>
      <c r="BL501" s="17" t="s">
        <v>592</v>
      </c>
      <c r="BM501" s="208" t="s">
        <v>783</v>
      </c>
    </row>
    <row r="502" spans="1:47" s="2" customFormat="1" ht="12">
      <c r="A502" s="38"/>
      <c r="B502" s="39"/>
      <c r="C502" s="40"/>
      <c r="D502" s="210" t="s">
        <v>144</v>
      </c>
      <c r="E502" s="40"/>
      <c r="F502" s="211" t="s">
        <v>198</v>
      </c>
      <c r="G502" s="40"/>
      <c r="H502" s="40"/>
      <c r="I502" s="212"/>
      <c r="J502" s="40"/>
      <c r="K502" s="40"/>
      <c r="L502" s="44"/>
      <c r="M502" s="213"/>
      <c r="N502" s="214"/>
      <c r="O502" s="84"/>
      <c r="P502" s="84"/>
      <c r="Q502" s="84"/>
      <c r="R502" s="84"/>
      <c r="S502" s="84"/>
      <c r="T502" s="85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144</v>
      </c>
      <c r="AU502" s="17" t="s">
        <v>81</v>
      </c>
    </row>
    <row r="503" spans="1:47" s="2" customFormat="1" ht="12">
      <c r="A503" s="38"/>
      <c r="B503" s="39"/>
      <c r="C503" s="40"/>
      <c r="D503" s="215" t="s">
        <v>146</v>
      </c>
      <c r="E503" s="40"/>
      <c r="F503" s="216" t="s">
        <v>199</v>
      </c>
      <c r="G503" s="40"/>
      <c r="H503" s="40"/>
      <c r="I503" s="212"/>
      <c r="J503" s="40"/>
      <c r="K503" s="40"/>
      <c r="L503" s="44"/>
      <c r="M503" s="213"/>
      <c r="N503" s="214"/>
      <c r="O503" s="84"/>
      <c r="P503" s="84"/>
      <c r="Q503" s="84"/>
      <c r="R503" s="84"/>
      <c r="S503" s="84"/>
      <c r="T503" s="85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T503" s="17" t="s">
        <v>146</v>
      </c>
      <c r="AU503" s="17" t="s">
        <v>81</v>
      </c>
    </row>
    <row r="504" spans="1:65" s="2" customFormat="1" ht="16.5" customHeight="1">
      <c r="A504" s="38"/>
      <c r="B504" s="39"/>
      <c r="C504" s="197" t="s">
        <v>784</v>
      </c>
      <c r="D504" s="197" t="s">
        <v>137</v>
      </c>
      <c r="E504" s="198" t="s">
        <v>785</v>
      </c>
      <c r="F504" s="199" t="s">
        <v>786</v>
      </c>
      <c r="G504" s="200" t="s">
        <v>140</v>
      </c>
      <c r="H504" s="201">
        <v>9.525</v>
      </c>
      <c r="I504" s="202"/>
      <c r="J504" s="203">
        <f>ROUND(I504*H504,2)</f>
        <v>0</v>
      </c>
      <c r="K504" s="199" t="s">
        <v>141</v>
      </c>
      <c r="L504" s="44"/>
      <c r="M504" s="204" t="s">
        <v>19</v>
      </c>
      <c r="N504" s="205" t="s">
        <v>45</v>
      </c>
      <c r="O504" s="84"/>
      <c r="P504" s="206">
        <f>O504*H504</f>
        <v>0</v>
      </c>
      <c r="Q504" s="206">
        <v>0</v>
      </c>
      <c r="R504" s="206">
        <f>Q504*H504</f>
        <v>0</v>
      </c>
      <c r="S504" s="206">
        <v>0</v>
      </c>
      <c r="T504" s="207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08" t="s">
        <v>592</v>
      </c>
      <c r="AT504" s="208" t="s">
        <v>137</v>
      </c>
      <c r="AU504" s="208" t="s">
        <v>81</v>
      </c>
      <c r="AY504" s="17" t="s">
        <v>135</v>
      </c>
      <c r="BE504" s="209">
        <f>IF(N504="základní",J504,0)</f>
        <v>0</v>
      </c>
      <c r="BF504" s="209">
        <f>IF(N504="snížená",J504,0)</f>
        <v>0</v>
      </c>
      <c r="BG504" s="209">
        <f>IF(N504="zákl. přenesená",J504,0)</f>
        <v>0</v>
      </c>
      <c r="BH504" s="209">
        <f>IF(N504="sníž. přenesená",J504,0)</f>
        <v>0</v>
      </c>
      <c r="BI504" s="209">
        <f>IF(N504="nulová",J504,0)</f>
        <v>0</v>
      </c>
      <c r="BJ504" s="17" t="s">
        <v>79</v>
      </c>
      <c r="BK504" s="209">
        <f>ROUND(I504*H504,2)</f>
        <v>0</v>
      </c>
      <c r="BL504" s="17" t="s">
        <v>592</v>
      </c>
      <c r="BM504" s="208" t="s">
        <v>787</v>
      </c>
    </row>
    <row r="505" spans="1:47" s="2" customFormat="1" ht="12">
      <c r="A505" s="38"/>
      <c r="B505" s="39"/>
      <c r="C505" s="40"/>
      <c r="D505" s="210" t="s">
        <v>144</v>
      </c>
      <c r="E505" s="40"/>
      <c r="F505" s="211" t="s">
        <v>788</v>
      </c>
      <c r="G505" s="40"/>
      <c r="H505" s="40"/>
      <c r="I505" s="212"/>
      <c r="J505" s="40"/>
      <c r="K505" s="40"/>
      <c r="L505" s="44"/>
      <c r="M505" s="213"/>
      <c r="N505" s="214"/>
      <c r="O505" s="84"/>
      <c r="P505" s="84"/>
      <c r="Q505" s="84"/>
      <c r="R505" s="84"/>
      <c r="S505" s="84"/>
      <c r="T505" s="85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144</v>
      </c>
      <c r="AU505" s="17" t="s">
        <v>81</v>
      </c>
    </row>
    <row r="506" spans="1:47" s="2" customFormat="1" ht="12">
      <c r="A506" s="38"/>
      <c r="B506" s="39"/>
      <c r="C506" s="40"/>
      <c r="D506" s="215" t="s">
        <v>146</v>
      </c>
      <c r="E506" s="40"/>
      <c r="F506" s="216" t="s">
        <v>789</v>
      </c>
      <c r="G506" s="40"/>
      <c r="H506" s="40"/>
      <c r="I506" s="212"/>
      <c r="J506" s="40"/>
      <c r="K506" s="40"/>
      <c r="L506" s="44"/>
      <c r="M506" s="213"/>
      <c r="N506" s="214"/>
      <c r="O506" s="84"/>
      <c r="P506" s="84"/>
      <c r="Q506" s="84"/>
      <c r="R506" s="84"/>
      <c r="S506" s="84"/>
      <c r="T506" s="85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146</v>
      </c>
      <c r="AU506" s="17" t="s">
        <v>81</v>
      </c>
    </row>
    <row r="507" spans="1:51" s="14" customFormat="1" ht="12">
      <c r="A507" s="14"/>
      <c r="B507" s="228"/>
      <c r="C507" s="229"/>
      <c r="D507" s="210" t="s">
        <v>148</v>
      </c>
      <c r="E507" s="230" t="s">
        <v>19</v>
      </c>
      <c r="F507" s="231" t="s">
        <v>742</v>
      </c>
      <c r="G507" s="229"/>
      <c r="H507" s="230" t="s">
        <v>19</v>
      </c>
      <c r="I507" s="232"/>
      <c r="J507" s="229"/>
      <c r="K507" s="229"/>
      <c r="L507" s="233"/>
      <c r="M507" s="234"/>
      <c r="N507" s="235"/>
      <c r="O507" s="235"/>
      <c r="P507" s="235"/>
      <c r="Q507" s="235"/>
      <c r="R507" s="235"/>
      <c r="S507" s="235"/>
      <c r="T507" s="236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37" t="s">
        <v>148</v>
      </c>
      <c r="AU507" s="237" t="s">
        <v>81</v>
      </c>
      <c r="AV507" s="14" t="s">
        <v>79</v>
      </c>
      <c r="AW507" s="14" t="s">
        <v>34</v>
      </c>
      <c r="AX507" s="14" t="s">
        <v>74</v>
      </c>
      <c r="AY507" s="237" t="s">
        <v>135</v>
      </c>
    </row>
    <row r="508" spans="1:51" s="13" customFormat="1" ht="12">
      <c r="A508" s="13"/>
      <c r="B508" s="217"/>
      <c r="C508" s="218"/>
      <c r="D508" s="210" t="s">
        <v>148</v>
      </c>
      <c r="E508" s="219" t="s">
        <v>19</v>
      </c>
      <c r="F508" s="220" t="s">
        <v>790</v>
      </c>
      <c r="G508" s="218"/>
      <c r="H508" s="221">
        <v>8.175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27" t="s">
        <v>148</v>
      </c>
      <c r="AU508" s="227" t="s">
        <v>81</v>
      </c>
      <c r="AV508" s="13" t="s">
        <v>81</v>
      </c>
      <c r="AW508" s="13" t="s">
        <v>34</v>
      </c>
      <c r="AX508" s="13" t="s">
        <v>74</v>
      </c>
      <c r="AY508" s="227" t="s">
        <v>135</v>
      </c>
    </row>
    <row r="509" spans="1:51" s="14" customFormat="1" ht="12">
      <c r="A509" s="14"/>
      <c r="B509" s="228"/>
      <c r="C509" s="229"/>
      <c r="D509" s="210" t="s">
        <v>148</v>
      </c>
      <c r="E509" s="230" t="s">
        <v>19</v>
      </c>
      <c r="F509" s="231" t="s">
        <v>744</v>
      </c>
      <c r="G509" s="229"/>
      <c r="H509" s="230" t="s">
        <v>19</v>
      </c>
      <c r="I509" s="232"/>
      <c r="J509" s="229"/>
      <c r="K509" s="229"/>
      <c r="L509" s="233"/>
      <c r="M509" s="234"/>
      <c r="N509" s="235"/>
      <c r="O509" s="235"/>
      <c r="P509" s="235"/>
      <c r="Q509" s="235"/>
      <c r="R509" s="235"/>
      <c r="S509" s="235"/>
      <c r="T509" s="236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37" t="s">
        <v>148</v>
      </c>
      <c r="AU509" s="237" t="s">
        <v>81</v>
      </c>
      <c r="AV509" s="14" t="s">
        <v>79</v>
      </c>
      <c r="AW509" s="14" t="s">
        <v>34</v>
      </c>
      <c r="AX509" s="14" t="s">
        <v>74</v>
      </c>
      <c r="AY509" s="237" t="s">
        <v>135</v>
      </c>
    </row>
    <row r="510" spans="1:51" s="13" customFormat="1" ht="12">
      <c r="A510" s="13"/>
      <c r="B510" s="217"/>
      <c r="C510" s="218"/>
      <c r="D510" s="210" t="s">
        <v>148</v>
      </c>
      <c r="E510" s="219" t="s">
        <v>19</v>
      </c>
      <c r="F510" s="220" t="s">
        <v>791</v>
      </c>
      <c r="G510" s="218"/>
      <c r="H510" s="221">
        <v>1.35</v>
      </c>
      <c r="I510" s="222"/>
      <c r="J510" s="218"/>
      <c r="K510" s="218"/>
      <c r="L510" s="223"/>
      <c r="M510" s="224"/>
      <c r="N510" s="225"/>
      <c r="O510" s="225"/>
      <c r="P510" s="225"/>
      <c r="Q510" s="225"/>
      <c r="R510" s="225"/>
      <c r="S510" s="225"/>
      <c r="T510" s="226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27" t="s">
        <v>148</v>
      </c>
      <c r="AU510" s="227" t="s">
        <v>81</v>
      </c>
      <c r="AV510" s="13" t="s">
        <v>81</v>
      </c>
      <c r="AW510" s="13" t="s">
        <v>34</v>
      </c>
      <c r="AX510" s="13" t="s">
        <v>74</v>
      </c>
      <c r="AY510" s="227" t="s">
        <v>135</v>
      </c>
    </row>
    <row r="511" spans="1:65" s="2" customFormat="1" ht="16.5" customHeight="1">
      <c r="A511" s="38"/>
      <c r="B511" s="39"/>
      <c r="C511" s="197" t="s">
        <v>792</v>
      </c>
      <c r="D511" s="197" t="s">
        <v>137</v>
      </c>
      <c r="E511" s="198" t="s">
        <v>793</v>
      </c>
      <c r="F511" s="199" t="s">
        <v>794</v>
      </c>
      <c r="G511" s="200" t="s">
        <v>140</v>
      </c>
      <c r="H511" s="201">
        <v>9.525</v>
      </c>
      <c r="I511" s="202"/>
      <c r="J511" s="203">
        <f>ROUND(I511*H511,2)</f>
        <v>0</v>
      </c>
      <c r="K511" s="199" t="s">
        <v>141</v>
      </c>
      <c r="L511" s="44"/>
      <c r="M511" s="204" t="s">
        <v>19</v>
      </c>
      <c r="N511" s="205" t="s">
        <v>45</v>
      </c>
      <c r="O511" s="84"/>
      <c r="P511" s="206">
        <f>O511*H511</f>
        <v>0</v>
      </c>
      <c r="Q511" s="206">
        <v>0</v>
      </c>
      <c r="R511" s="206">
        <f>Q511*H511</f>
        <v>0</v>
      </c>
      <c r="S511" s="206">
        <v>0</v>
      </c>
      <c r="T511" s="207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08" t="s">
        <v>142</v>
      </c>
      <c r="AT511" s="208" t="s">
        <v>137</v>
      </c>
      <c r="AU511" s="208" t="s">
        <v>81</v>
      </c>
      <c r="AY511" s="17" t="s">
        <v>135</v>
      </c>
      <c r="BE511" s="209">
        <f>IF(N511="základní",J511,0)</f>
        <v>0</v>
      </c>
      <c r="BF511" s="209">
        <f>IF(N511="snížená",J511,0)</f>
        <v>0</v>
      </c>
      <c r="BG511" s="209">
        <f>IF(N511="zákl. přenesená",J511,0)</f>
        <v>0</v>
      </c>
      <c r="BH511" s="209">
        <f>IF(N511="sníž. přenesená",J511,0)</f>
        <v>0</v>
      </c>
      <c r="BI511" s="209">
        <f>IF(N511="nulová",J511,0)</f>
        <v>0</v>
      </c>
      <c r="BJ511" s="17" t="s">
        <v>79</v>
      </c>
      <c r="BK511" s="209">
        <f>ROUND(I511*H511,2)</f>
        <v>0</v>
      </c>
      <c r="BL511" s="17" t="s">
        <v>142</v>
      </c>
      <c r="BM511" s="208" t="s">
        <v>795</v>
      </c>
    </row>
    <row r="512" spans="1:47" s="2" customFormat="1" ht="12">
      <c r="A512" s="38"/>
      <c r="B512" s="39"/>
      <c r="C512" s="40"/>
      <c r="D512" s="210" t="s">
        <v>144</v>
      </c>
      <c r="E512" s="40"/>
      <c r="F512" s="211" t="s">
        <v>796</v>
      </c>
      <c r="G512" s="40"/>
      <c r="H512" s="40"/>
      <c r="I512" s="212"/>
      <c r="J512" s="40"/>
      <c r="K512" s="40"/>
      <c r="L512" s="44"/>
      <c r="M512" s="213"/>
      <c r="N512" s="214"/>
      <c r="O512" s="84"/>
      <c r="P512" s="84"/>
      <c r="Q512" s="84"/>
      <c r="R512" s="84"/>
      <c r="S512" s="84"/>
      <c r="T512" s="85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T512" s="17" t="s">
        <v>144</v>
      </c>
      <c r="AU512" s="17" t="s">
        <v>81</v>
      </c>
    </row>
    <row r="513" spans="1:47" s="2" customFormat="1" ht="12">
      <c r="A513" s="38"/>
      <c r="B513" s="39"/>
      <c r="C513" s="40"/>
      <c r="D513" s="215" t="s">
        <v>146</v>
      </c>
      <c r="E513" s="40"/>
      <c r="F513" s="216" t="s">
        <v>797</v>
      </c>
      <c r="G513" s="40"/>
      <c r="H513" s="40"/>
      <c r="I513" s="212"/>
      <c r="J513" s="40"/>
      <c r="K513" s="40"/>
      <c r="L513" s="44"/>
      <c r="M513" s="213"/>
      <c r="N513" s="214"/>
      <c r="O513" s="84"/>
      <c r="P513" s="84"/>
      <c r="Q513" s="84"/>
      <c r="R513" s="84"/>
      <c r="S513" s="84"/>
      <c r="T513" s="85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7" t="s">
        <v>146</v>
      </c>
      <c r="AU513" s="17" t="s">
        <v>81</v>
      </c>
    </row>
    <row r="514" spans="1:51" s="14" customFormat="1" ht="12">
      <c r="A514" s="14"/>
      <c r="B514" s="228"/>
      <c r="C514" s="229"/>
      <c r="D514" s="210" t="s">
        <v>148</v>
      </c>
      <c r="E514" s="230" t="s">
        <v>19</v>
      </c>
      <c r="F514" s="231" t="s">
        <v>742</v>
      </c>
      <c r="G514" s="229"/>
      <c r="H514" s="230" t="s">
        <v>19</v>
      </c>
      <c r="I514" s="232"/>
      <c r="J514" s="229"/>
      <c r="K514" s="229"/>
      <c r="L514" s="233"/>
      <c r="M514" s="234"/>
      <c r="N514" s="235"/>
      <c r="O514" s="235"/>
      <c r="P514" s="235"/>
      <c r="Q514" s="235"/>
      <c r="R514" s="235"/>
      <c r="S514" s="235"/>
      <c r="T514" s="236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37" t="s">
        <v>148</v>
      </c>
      <c r="AU514" s="237" t="s">
        <v>81</v>
      </c>
      <c r="AV514" s="14" t="s">
        <v>79</v>
      </c>
      <c r="AW514" s="14" t="s">
        <v>34</v>
      </c>
      <c r="AX514" s="14" t="s">
        <v>74</v>
      </c>
      <c r="AY514" s="237" t="s">
        <v>135</v>
      </c>
    </row>
    <row r="515" spans="1:51" s="13" customFormat="1" ht="12">
      <c r="A515" s="13"/>
      <c r="B515" s="217"/>
      <c r="C515" s="218"/>
      <c r="D515" s="210" t="s">
        <v>148</v>
      </c>
      <c r="E515" s="219" t="s">
        <v>19</v>
      </c>
      <c r="F515" s="220" t="s">
        <v>790</v>
      </c>
      <c r="G515" s="218"/>
      <c r="H515" s="221">
        <v>8.175</v>
      </c>
      <c r="I515" s="222"/>
      <c r="J515" s="218"/>
      <c r="K515" s="218"/>
      <c r="L515" s="223"/>
      <c r="M515" s="224"/>
      <c r="N515" s="225"/>
      <c r="O515" s="225"/>
      <c r="P515" s="225"/>
      <c r="Q515" s="225"/>
      <c r="R515" s="225"/>
      <c r="S515" s="225"/>
      <c r="T515" s="226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27" t="s">
        <v>148</v>
      </c>
      <c r="AU515" s="227" t="s">
        <v>81</v>
      </c>
      <c r="AV515" s="13" t="s">
        <v>81</v>
      </c>
      <c r="AW515" s="13" t="s">
        <v>34</v>
      </c>
      <c r="AX515" s="13" t="s">
        <v>74</v>
      </c>
      <c r="AY515" s="227" t="s">
        <v>135</v>
      </c>
    </row>
    <row r="516" spans="1:51" s="14" customFormat="1" ht="12">
      <c r="A516" s="14"/>
      <c r="B516" s="228"/>
      <c r="C516" s="229"/>
      <c r="D516" s="210" t="s">
        <v>148</v>
      </c>
      <c r="E516" s="230" t="s">
        <v>19</v>
      </c>
      <c r="F516" s="231" t="s">
        <v>744</v>
      </c>
      <c r="G516" s="229"/>
      <c r="H516" s="230" t="s">
        <v>19</v>
      </c>
      <c r="I516" s="232"/>
      <c r="J516" s="229"/>
      <c r="K516" s="229"/>
      <c r="L516" s="233"/>
      <c r="M516" s="234"/>
      <c r="N516" s="235"/>
      <c r="O516" s="235"/>
      <c r="P516" s="235"/>
      <c r="Q516" s="235"/>
      <c r="R516" s="235"/>
      <c r="S516" s="235"/>
      <c r="T516" s="236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37" t="s">
        <v>148</v>
      </c>
      <c r="AU516" s="237" t="s">
        <v>81</v>
      </c>
      <c r="AV516" s="14" t="s">
        <v>79</v>
      </c>
      <c r="AW516" s="14" t="s">
        <v>34</v>
      </c>
      <c r="AX516" s="14" t="s">
        <v>74</v>
      </c>
      <c r="AY516" s="237" t="s">
        <v>135</v>
      </c>
    </row>
    <row r="517" spans="1:51" s="13" customFormat="1" ht="12">
      <c r="A517" s="13"/>
      <c r="B517" s="217"/>
      <c r="C517" s="218"/>
      <c r="D517" s="210" t="s">
        <v>148</v>
      </c>
      <c r="E517" s="219" t="s">
        <v>19</v>
      </c>
      <c r="F517" s="220" t="s">
        <v>791</v>
      </c>
      <c r="G517" s="218"/>
      <c r="H517" s="221">
        <v>1.35</v>
      </c>
      <c r="I517" s="222"/>
      <c r="J517" s="218"/>
      <c r="K517" s="218"/>
      <c r="L517" s="223"/>
      <c r="M517" s="224"/>
      <c r="N517" s="225"/>
      <c r="O517" s="225"/>
      <c r="P517" s="225"/>
      <c r="Q517" s="225"/>
      <c r="R517" s="225"/>
      <c r="S517" s="225"/>
      <c r="T517" s="22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27" t="s">
        <v>148</v>
      </c>
      <c r="AU517" s="227" t="s">
        <v>81</v>
      </c>
      <c r="AV517" s="13" t="s">
        <v>81</v>
      </c>
      <c r="AW517" s="13" t="s">
        <v>34</v>
      </c>
      <c r="AX517" s="13" t="s">
        <v>74</v>
      </c>
      <c r="AY517" s="227" t="s">
        <v>135</v>
      </c>
    </row>
    <row r="518" spans="1:65" s="2" customFormat="1" ht="16.5" customHeight="1">
      <c r="A518" s="38"/>
      <c r="B518" s="39"/>
      <c r="C518" s="238" t="s">
        <v>798</v>
      </c>
      <c r="D518" s="238" t="s">
        <v>398</v>
      </c>
      <c r="E518" s="239" t="s">
        <v>799</v>
      </c>
      <c r="F518" s="240" t="s">
        <v>800</v>
      </c>
      <c r="G518" s="241" t="s">
        <v>243</v>
      </c>
      <c r="H518" s="242">
        <v>19.05</v>
      </c>
      <c r="I518" s="243"/>
      <c r="J518" s="244">
        <f>ROUND(I518*H518,2)</f>
        <v>0</v>
      </c>
      <c r="K518" s="240" t="s">
        <v>141</v>
      </c>
      <c r="L518" s="245"/>
      <c r="M518" s="246" t="s">
        <v>19</v>
      </c>
      <c r="N518" s="247" t="s">
        <v>45</v>
      </c>
      <c r="O518" s="84"/>
      <c r="P518" s="206">
        <f>O518*H518</f>
        <v>0</v>
      </c>
      <c r="Q518" s="206">
        <v>1</v>
      </c>
      <c r="R518" s="206">
        <f>Q518*H518</f>
        <v>19.05</v>
      </c>
      <c r="S518" s="206">
        <v>0</v>
      </c>
      <c r="T518" s="207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08" t="s">
        <v>194</v>
      </c>
      <c r="AT518" s="208" t="s">
        <v>398</v>
      </c>
      <c r="AU518" s="208" t="s">
        <v>81</v>
      </c>
      <c r="AY518" s="17" t="s">
        <v>135</v>
      </c>
      <c r="BE518" s="209">
        <f>IF(N518="základní",J518,0)</f>
        <v>0</v>
      </c>
      <c r="BF518" s="209">
        <f>IF(N518="snížená",J518,0)</f>
        <v>0</v>
      </c>
      <c r="BG518" s="209">
        <f>IF(N518="zákl. přenesená",J518,0)</f>
        <v>0</v>
      </c>
      <c r="BH518" s="209">
        <f>IF(N518="sníž. přenesená",J518,0)</f>
        <v>0</v>
      </c>
      <c r="BI518" s="209">
        <f>IF(N518="nulová",J518,0)</f>
        <v>0</v>
      </c>
      <c r="BJ518" s="17" t="s">
        <v>79</v>
      </c>
      <c r="BK518" s="209">
        <f>ROUND(I518*H518,2)</f>
        <v>0</v>
      </c>
      <c r="BL518" s="17" t="s">
        <v>142</v>
      </c>
      <c r="BM518" s="208" t="s">
        <v>801</v>
      </c>
    </row>
    <row r="519" spans="1:47" s="2" customFormat="1" ht="12">
      <c r="A519" s="38"/>
      <c r="B519" s="39"/>
      <c r="C519" s="40"/>
      <c r="D519" s="210" t="s">
        <v>144</v>
      </c>
      <c r="E519" s="40"/>
      <c r="F519" s="211" t="s">
        <v>800</v>
      </c>
      <c r="G519" s="40"/>
      <c r="H519" s="40"/>
      <c r="I519" s="212"/>
      <c r="J519" s="40"/>
      <c r="K519" s="40"/>
      <c r="L519" s="44"/>
      <c r="M519" s="213"/>
      <c r="N519" s="214"/>
      <c r="O519" s="84"/>
      <c r="P519" s="84"/>
      <c r="Q519" s="84"/>
      <c r="R519" s="84"/>
      <c r="S519" s="84"/>
      <c r="T519" s="85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7" t="s">
        <v>144</v>
      </c>
      <c r="AU519" s="17" t="s">
        <v>81</v>
      </c>
    </row>
    <row r="520" spans="1:51" s="13" customFormat="1" ht="12">
      <c r="A520" s="13"/>
      <c r="B520" s="217"/>
      <c r="C520" s="218"/>
      <c r="D520" s="210" t="s">
        <v>148</v>
      </c>
      <c r="E520" s="218"/>
      <c r="F520" s="220" t="s">
        <v>802</v>
      </c>
      <c r="G520" s="218"/>
      <c r="H520" s="221">
        <v>19.05</v>
      </c>
      <c r="I520" s="222"/>
      <c r="J520" s="218"/>
      <c r="K520" s="218"/>
      <c r="L520" s="223"/>
      <c r="M520" s="224"/>
      <c r="N520" s="225"/>
      <c r="O520" s="225"/>
      <c r="P520" s="225"/>
      <c r="Q520" s="225"/>
      <c r="R520" s="225"/>
      <c r="S520" s="225"/>
      <c r="T520" s="226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27" t="s">
        <v>148</v>
      </c>
      <c r="AU520" s="227" t="s">
        <v>81</v>
      </c>
      <c r="AV520" s="13" t="s">
        <v>81</v>
      </c>
      <c r="AW520" s="13" t="s">
        <v>4</v>
      </c>
      <c r="AX520" s="13" t="s">
        <v>79</v>
      </c>
      <c r="AY520" s="227" t="s">
        <v>135</v>
      </c>
    </row>
    <row r="521" spans="1:65" s="2" customFormat="1" ht="16.5" customHeight="1">
      <c r="A521" s="38"/>
      <c r="B521" s="39"/>
      <c r="C521" s="197" t="s">
        <v>803</v>
      </c>
      <c r="D521" s="197" t="s">
        <v>137</v>
      </c>
      <c r="E521" s="198" t="s">
        <v>804</v>
      </c>
      <c r="F521" s="199" t="s">
        <v>805</v>
      </c>
      <c r="G521" s="200" t="s">
        <v>140</v>
      </c>
      <c r="H521" s="201">
        <v>79.4</v>
      </c>
      <c r="I521" s="202"/>
      <c r="J521" s="203">
        <f>ROUND(I521*H521,2)</f>
        <v>0</v>
      </c>
      <c r="K521" s="199" t="s">
        <v>141</v>
      </c>
      <c r="L521" s="44"/>
      <c r="M521" s="204" t="s">
        <v>19</v>
      </c>
      <c r="N521" s="205" t="s">
        <v>45</v>
      </c>
      <c r="O521" s="84"/>
      <c r="P521" s="206">
        <f>O521*H521</f>
        <v>0</v>
      </c>
      <c r="Q521" s="206">
        <v>0</v>
      </c>
      <c r="R521" s="206">
        <f>Q521*H521</f>
        <v>0</v>
      </c>
      <c r="S521" s="206">
        <v>0</v>
      </c>
      <c r="T521" s="207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08" t="s">
        <v>142</v>
      </c>
      <c r="AT521" s="208" t="s">
        <v>137</v>
      </c>
      <c r="AU521" s="208" t="s">
        <v>81</v>
      </c>
      <c r="AY521" s="17" t="s">
        <v>135</v>
      </c>
      <c r="BE521" s="209">
        <f>IF(N521="základní",J521,0)</f>
        <v>0</v>
      </c>
      <c r="BF521" s="209">
        <f>IF(N521="snížená",J521,0)</f>
        <v>0</v>
      </c>
      <c r="BG521" s="209">
        <f>IF(N521="zákl. přenesená",J521,0)</f>
        <v>0</v>
      </c>
      <c r="BH521" s="209">
        <f>IF(N521="sníž. přenesená",J521,0)</f>
        <v>0</v>
      </c>
      <c r="BI521" s="209">
        <f>IF(N521="nulová",J521,0)</f>
        <v>0</v>
      </c>
      <c r="BJ521" s="17" t="s">
        <v>79</v>
      </c>
      <c r="BK521" s="209">
        <f>ROUND(I521*H521,2)</f>
        <v>0</v>
      </c>
      <c r="BL521" s="17" t="s">
        <v>142</v>
      </c>
      <c r="BM521" s="208" t="s">
        <v>806</v>
      </c>
    </row>
    <row r="522" spans="1:47" s="2" customFormat="1" ht="12">
      <c r="A522" s="38"/>
      <c r="B522" s="39"/>
      <c r="C522" s="40"/>
      <c r="D522" s="210" t="s">
        <v>144</v>
      </c>
      <c r="E522" s="40"/>
      <c r="F522" s="211" t="s">
        <v>807</v>
      </c>
      <c r="G522" s="40"/>
      <c r="H522" s="40"/>
      <c r="I522" s="212"/>
      <c r="J522" s="40"/>
      <c r="K522" s="40"/>
      <c r="L522" s="44"/>
      <c r="M522" s="213"/>
      <c r="N522" s="214"/>
      <c r="O522" s="84"/>
      <c r="P522" s="84"/>
      <c r="Q522" s="84"/>
      <c r="R522" s="84"/>
      <c r="S522" s="84"/>
      <c r="T522" s="85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144</v>
      </c>
      <c r="AU522" s="17" t="s">
        <v>81</v>
      </c>
    </row>
    <row r="523" spans="1:47" s="2" customFormat="1" ht="12">
      <c r="A523" s="38"/>
      <c r="B523" s="39"/>
      <c r="C523" s="40"/>
      <c r="D523" s="215" t="s">
        <v>146</v>
      </c>
      <c r="E523" s="40"/>
      <c r="F523" s="216" t="s">
        <v>808</v>
      </c>
      <c r="G523" s="40"/>
      <c r="H523" s="40"/>
      <c r="I523" s="212"/>
      <c r="J523" s="40"/>
      <c r="K523" s="40"/>
      <c r="L523" s="44"/>
      <c r="M523" s="213"/>
      <c r="N523" s="214"/>
      <c r="O523" s="84"/>
      <c r="P523" s="84"/>
      <c r="Q523" s="84"/>
      <c r="R523" s="84"/>
      <c r="S523" s="84"/>
      <c r="T523" s="85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146</v>
      </c>
      <c r="AU523" s="17" t="s">
        <v>81</v>
      </c>
    </row>
    <row r="524" spans="1:51" s="13" customFormat="1" ht="12">
      <c r="A524" s="13"/>
      <c r="B524" s="217"/>
      <c r="C524" s="218"/>
      <c r="D524" s="210" t="s">
        <v>148</v>
      </c>
      <c r="E524" s="219" t="s">
        <v>19</v>
      </c>
      <c r="F524" s="220" t="s">
        <v>809</v>
      </c>
      <c r="G524" s="218"/>
      <c r="H524" s="221">
        <v>79.4</v>
      </c>
      <c r="I524" s="222"/>
      <c r="J524" s="218"/>
      <c r="K524" s="218"/>
      <c r="L524" s="223"/>
      <c r="M524" s="224"/>
      <c r="N524" s="225"/>
      <c r="O524" s="225"/>
      <c r="P524" s="225"/>
      <c r="Q524" s="225"/>
      <c r="R524" s="225"/>
      <c r="S524" s="225"/>
      <c r="T524" s="22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27" t="s">
        <v>148</v>
      </c>
      <c r="AU524" s="227" t="s">
        <v>81</v>
      </c>
      <c r="AV524" s="13" t="s">
        <v>81</v>
      </c>
      <c r="AW524" s="13" t="s">
        <v>34</v>
      </c>
      <c r="AX524" s="13" t="s">
        <v>74</v>
      </c>
      <c r="AY524" s="227" t="s">
        <v>135</v>
      </c>
    </row>
    <row r="525" spans="1:65" s="2" customFormat="1" ht="16.5" customHeight="1">
      <c r="A525" s="38"/>
      <c r="B525" s="39"/>
      <c r="C525" s="197" t="s">
        <v>810</v>
      </c>
      <c r="D525" s="197" t="s">
        <v>137</v>
      </c>
      <c r="E525" s="198" t="s">
        <v>811</v>
      </c>
      <c r="F525" s="199" t="s">
        <v>812</v>
      </c>
      <c r="G525" s="200" t="s">
        <v>328</v>
      </c>
      <c r="H525" s="201">
        <v>74.5</v>
      </c>
      <c r="I525" s="202"/>
      <c r="J525" s="203">
        <f>ROUND(I525*H525,2)</f>
        <v>0</v>
      </c>
      <c r="K525" s="199" t="s">
        <v>141</v>
      </c>
      <c r="L525" s="44"/>
      <c r="M525" s="204" t="s">
        <v>19</v>
      </c>
      <c r="N525" s="205" t="s">
        <v>45</v>
      </c>
      <c r="O525" s="84"/>
      <c r="P525" s="206">
        <f>O525*H525</f>
        <v>0</v>
      </c>
      <c r="Q525" s="206">
        <v>0</v>
      </c>
      <c r="R525" s="206">
        <f>Q525*H525</f>
        <v>0</v>
      </c>
      <c r="S525" s="206">
        <v>0</v>
      </c>
      <c r="T525" s="207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08" t="s">
        <v>142</v>
      </c>
      <c r="AT525" s="208" t="s">
        <v>137</v>
      </c>
      <c r="AU525" s="208" t="s">
        <v>81</v>
      </c>
      <c r="AY525" s="17" t="s">
        <v>135</v>
      </c>
      <c r="BE525" s="209">
        <f>IF(N525="základní",J525,0)</f>
        <v>0</v>
      </c>
      <c r="BF525" s="209">
        <f>IF(N525="snížená",J525,0)</f>
        <v>0</v>
      </c>
      <c r="BG525" s="209">
        <f>IF(N525="zákl. přenesená",J525,0)</f>
        <v>0</v>
      </c>
      <c r="BH525" s="209">
        <f>IF(N525="sníž. přenesená",J525,0)</f>
        <v>0</v>
      </c>
      <c r="BI525" s="209">
        <f>IF(N525="nulová",J525,0)</f>
        <v>0</v>
      </c>
      <c r="BJ525" s="17" t="s">
        <v>79</v>
      </c>
      <c r="BK525" s="209">
        <f>ROUND(I525*H525,2)</f>
        <v>0</v>
      </c>
      <c r="BL525" s="17" t="s">
        <v>142</v>
      </c>
      <c r="BM525" s="208" t="s">
        <v>813</v>
      </c>
    </row>
    <row r="526" spans="1:47" s="2" customFormat="1" ht="12">
      <c r="A526" s="38"/>
      <c r="B526" s="39"/>
      <c r="C526" s="40"/>
      <c r="D526" s="210" t="s">
        <v>144</v>
      </c>
      <c r="E526" s="40"/>
      <c r="F526" s="211" t="s">
        <v>814</v>
      </c>
      <c r="G526" s="40"/>
      <c r="H526" s="40"/>
      <c r="I526" s="212"/>
      <c r="J526" s="40"/>
      <c r="K526" s="40"/>
      <c r="L526" s="44"/>
      <c r="M526" s="213"/>
      <c r="N526" s="214"/>
      <c r="O526" s="84"/>
      <c r="P526" s="84"/>
      <c r="Q526" s="84"/>
      <c r="R526" s="84"/>
      <c r="S526" s="84"/>
      <c r="T526" s="85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T526" s="17" t="s">
        <v>144</v>
      </c>
      <c r="AU526" s="17" t="s">
        <v>81</v>
      </c>
    </row>
    <row r="527" spans="1:47" s="2" customFormat="1" ht="12">
      <c r="A527" s="38"/>
      <c r="B527" s="39"/>
      <c r="C527" s="40"/>
      <c r="D527" s="215" t="s">
        <v>146</v>
      </c>
      <c r="E527" s="40"/>
      <c r="F527" s="216" t="s">
        <v>815</v>
      </c>
      <c r="G527" s="40"/>
      <c r="H527" s="40"/>
      <c r="I527" s="212"/>
      <c r="J527" s="40"/>
      <c r="K527" s="40"/>
      <c r="L527" s="44"/>
      <c r="M527" s="213"/>
      <c r="N527" s="214"/>
      <c r="O527" s="84"/>
      <c r="P527" s="84"/>
      <c r="Q527" s="84"/>
      <c r="R527" s="84"/>
      <c r="S527" s="84"/>
      <c r="T527" s="85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T527" s="17" t="s">
        <v>146</v>
      </c>
      <c r="AU527" s="17" t="s">
        <v>81</v>
      </c>
    </row>
    <row r="528" spans="1:65" s="2" customFormat="1" ht="16.5" customHeight="1">
      <c r="A528" s="38"/>
      <c r="B528" s="39"/>
      <c r="C528" s="238" t="s">
        <v>816</v>
      </c>
      <c r="D528" s="238" t="s">
        <v>398</v>
      </c>
      <c r="E528" s="239" t="s">
        <v>817</v>
      </c>
      <c r="F528" s="240" t="s">
        <v>818</v>
      </c>
      <c r="G528" s="241" t="s">
        <v>328</v>
      </c>
      <c r="H528" s="242">
        <v>75.618</v>
      </c>
      <c r="I528" s="243"/>
      <c r="J528" s="244">
        <f>ROUND(I528*H528,2)</f>
        <v>0</v>
      </c>
      <c r="K528" s="240" t="s">
        <v>141</v>
      </c>
      <c r="L528" s="245"/>
      <c r="M528" s="246" t="s">
        <v>19</v>
      </c>
      <c r="N528" s="247" t="s">
        <v>45</v>
      </c>
      <c r="O528" s="84"/>
      <c r="P528" s="206">
        <f>O528*H528</f>
        <v>0</v>
      </c>
      <c r="Q528" s="206">
        <v>0.00067</v>
      </c>
      <c r="R528" s="206">
        <f>Q528*H528</f>
        <v>0.05066406</v>
      </c>
      <c r="S528" s="206">
        <v>0</v>
      </c>
      <c r="T528" s="207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08" t="s">
        <v>194</v>
      </c>
      <c r="AT528" s="208" t="s">
        <v>398</v>
      </c>
      <c r="AU528" s="208" t="s">
        <v>81</v>
      </c>
      <c r="AY528" s="17" t="s">
        <v>135</v>
      </c>
      <c r="BE528" s="209">
        <f>IF(N528="základní",J528,0)</f>
        <v>0</v>
      </c>
      <c r="BF528" s="209">
        <f>IF(N528="snížená",J528,0)</f>
        <v>0</v>
      </c>
      <c r="BG528" s="209">
        <f>IF(N528="zákl. přenesená",J528,0)</f>
        <v>0</v>
      </c>
      <c r="BH528" s="209">
        <f>IF(N528="sníž. přenesená",J528,0)</f>
        <v>0</v>
      </c>
      <c r="BI528" s="209">
        <f>IF(N528="nulová",J528,0)</f>
        <v>0</v>
      </c>
      <c r="BJ528" s="17" t="s">
        <v>79</v>
      </c>
      <c r="BK528" s="209">
        <f>ROUND(I528*H528,2)</f>
        <v>0</v>
      </c>
      <c r="BL528" s="17" t="s">
        <v>142</v>
      </c>
      <c r="BM528" s="208" t="s">
        <v>819</v>
      </c>
    </row>
    <row r="529" spans="1:47" s="2" customFormat="1" ht="12">
      <c r="A529" s="38"/>
      <c r="B529" s="39"/>
      <c r="C529" s="40"/>
      <c r="D529" s="210" t="s">
        <v>144</v>
      </c>
      <c r="E529" s="40"/>
      <c r="F529" s="211" t="s">
        <v>818</v>
      </c>
      <c r="G529" s="40"/>
      <c r="H529" s="40"/>
      <c r="I529" s="212"/>
      <c r="J529" s="40"/>
      <c r="K529" s="40"/>
      <c r="L529" s="44"/>
      <c r="M529" s="213"/>
      <c r="N529" s="214"/>
      <c r="O529" s="84"/>
      <c r="P529" s="84"/>
      <c r="Q529" s="84"/>
      <c r="R529" s="84"/>
      <c r="S529" s="84"/>
      <c r="T529" s="85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144</v>
      </c>
      <c r="AU529" s="17" t="s">
        <v>81</v>
      </c>
    </row>
    <row r="530" spans="1:51" s="13" customFormat="1" ht="12">
      <c r="A530" s="13"/>
      <c r="B530" s="217"/>
      <c r="C530" s="218"/>
      <c r="D530" s="210" t="s">
        <v>148</v>
      </c>
      <c r="E530" s="218"/>
      <c r="F530" s="220" t="s">
        <v>820</v>
      </c>
      <c r="G530" s="218"/>
      <c r="H530" s="221">
        <v>75.618</v>
      </c>
      <c r="I530" s="222"/>
      <c r="J530" s="218"/>
      <c r="K530" s="218"/>
      <c r="L530" s="223"/>
      <c r="M530" s="224"/>
      <c r="N530" s="225"/>
      <c r="O530" s="225"/>
      <c r="P530" s="225"/>
      <c r="Q530" s="225"/>
      <c r="R530" s="225"/>
      <c r="S530" s="225"/>
      <c r="T530" s="226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27" t="s">
        <v>148</v>
      </c>
      <c r="AU530" s="227" t="s">
        <v>81</v>
      </c>
      <c r="AV530" s="13" t="s">
        <v>81</v>
      </c>
      <c r="AW530" s="13" t="s">
        <v>4</v>
      </c>
      <c r="AX530" s="13" t="s">
        <v>79</v>
      </c>
      <c r="AY530" s="227" t="s">
        <v>135</v>
      </c>
    </row>
    <row r="531" spans="1:65" s="2" customFormat="1" ht="21.75" customHeight="1">
      <c r="A531" s="38"/>
      <c r="B531" s="39"/>
      <c r="C531" s="197" t="s">
        <v>821</v>
      </c>
      <c r="D531" s="197" t="s">
        <v>137</v>
      </c>
      <c r="E531" s="198" t="s">
        <v>822</v>
      </c>
      <c r="F531" s="199" t="s">
        <v>823</v>
      </c>
      <c r="G531" s="200" t="s">
        <v>328</v>
      </c>
      <c r="H531" s="201">
        <v>75.5</v>
      </c>
      <c r="I531" s="202"/>
      <c r="J531" s="203">
        <f>ROUND(I531*H531,2)</f>
        <v>0</v>
      </c>
      <c r="K531" s="199" t="s">
        <v>141</v>
      </c>
      <c r="L531" s="44"/>
      <c r="M531" s="204" t="s">
        <v>19</v>
      </c>
      <c r="N531" s="205" t="s">
        <v>45</v>
      </c>
      <c r="O531" s="84"/>
      <c r="P531" s="206">
        <f>O531*H531</f>
        <v>0</v>
      </c>
      <c r="Q531" s="206">
        <v>0</v>
      </c>
      <c r="R531" s="206">
        <f>Q531*H531</f>
        <v>0</v>
      </c>
      <c r="S531" s="206">
        <v>0</v>
      </c>
      <c r="T531" s="207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08" t="s">
        <v>142</v>
      </c>
      <c r="AT531" s="208" t="s">
        <v>137</v>
      </c>
      <c r="AU531" s="208" t="s">
        <v>81</v>
      </c>
      <c r="AY531" s="17" t="s">
        <v>135</v>
      </c>
      <c r="BE531" s="209">
        <f>IF(N531="základní",J531,0)</f>
        <v>0</v>
      </c>
      <c r="BF531" s="209">
        <f>IF(N531="snížená",J531,0)</f>
        <v>0</v>
      </c>
      <c r="BG531" s="209">
        <f>IF(N531="zákl. přenesená",J531,0)</f>
        <v>0</v>
      </c>
      <c r="BH531" s="209">
        <f>IF(N531="sníž. přenesená",J531,0)</f>
        <v>0</v>
      </c>
      <c r="BI531" s="209">
        <f>IF(N531="nulová",J531,0)</f>
        <v>0</v>
      </c>
      <c r="BJ531" s="17" t="s">
        <v>79</v>
      </c>
      <c r="BK531" s="209">
        <f>ROUND(I531*H531,2)</f>
        <v>0</v>
      </c>
      <c r="BL531" s="17" t="s">
        <v>142</v>
      </c>
      <c r="BM531" s="208" t="s">
        <v>824</v>
      </c>
    </row>
    <row r="532" spans="1:47" s="2" customFormat="1" ht="12">
      <c r="A532" s="38"/>
      <c r="B532" s="39"/>
      <c r="C532" s="40"/>
      <c r="D532" s="210" t="s">
        <v>144</v>
      </c>
      <c r="E532" s="40"/>
      <c r="F532" s="211" t="s">
        <v>825</v>
      </c>
      <c r="G532" s="40"/>
      <c r="H532" s="40"/>
      <c r="I532" s="212"/>
      <c r="J532" s="40"/>
      <c r="K532" s="40"/>
      <c r="L532" s="44"/>
      <c r="M532" s="213"/>
      <c r="N532" s="214"/>
      <c r="O532" s="84"/>
      <c r="P532" s="84"/>
      <c r="Q532" s="84"/>
      <c r="R532" s="84"/>
      <c r="S532" s="84"/>
      <c r="T532" s="85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T532" s="17" t="s">
        <v>144</v>
      </c>
      <c r="AU532" s="17" t="s">
        <v>81</v>
      </c>
    </row>
    <row r="533" spans="1:47" s="2" customFormat="1" ht="12">
      <c r="A533" s="38"/>
      <c r="B533" s="39"/>
      <c r="C533" s="40"/>
      <c r="D533" s="215" t="s">
        <v>146</v>
      </c>
      <c r="E533" s="40"/>
      <c r="F533" s="216" t="s">
        <v>826</v>
      </c>
      <c r="G533" s="40"/>
      <c r="H533" s="40"/>
      <c r="I533" s="212"/>
      <c r="J533" s="40"/>
      <c r="K533" s="40"/>
      <c r="L533" s="44"/>
      <c r="M533" s="213"/>
      <c r="N533" s="214"/>
      <c r="O533" s="84"/>
      <c r="P533" s="84"/>
      <c r="Q533" s="84"/>
      <c r="R533" s="84"/>
      <c r="S533" s="84"/>
      <c r="T533" s="85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7" t="s">
        <v>146</v>
      </c>
      <c r="AU533" s="17" t="s">
        <v>81</v>
      </c>
    </row>
    <row r="534" spans="1:65" s="2" customFormat="1" ht="16.5" customHeight="1">
      <c r="A534" s="38"/>
      <c r="B534" s="39"/>
      <c r="C534" s="238" t="s">
        <v>827</v>
      </c>
      <c r="D534" s="238" t="s">
        <v>398</v>
      </c>
      <c r="E534" s="239" t="s">
        <v>828</v>
      </c>
      <c r="F534" s="240" t="s">
        <v>829</v>
      </c>
      <c r="G534" s="241" t="s">
        <v>328</v>
      </c>
      <c r="H534" s="242">
        <v>75.5</v>
      </c>
      <c r="I534" s="243"/>
      <c r="J534" s="244">
        <f>ROUND(I534*H534,2)</f>
        <v>0</v>
      </c>
      <c r="K534" s="240" t="s">
        <v>141</v>
      </c>
      <c r="L534" s="245"/>
      <c r="M534" s="246" t="s">
        <v>19</v>
      </c>
      <c r="N534" s="247" t="s">
        <v>45</v>
      </c>
      <c r="O534" s="84"/>
      <c r="P534" s="206">
        <f>O534*H534</f>
        <v>0</v>
      </c>
      <c r="Q534" s="206">
        <v>0.00043</v>
      </c>
      <c r="R534" s="206">
        <f>Q534*H534</f>
        <v>0.032465</v>
      </c>
      <c r="S534" s="206">
        <v>0</v>
      </c>
      <c r="T534" s="207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08" t="s">
        <v>194</v>
      </c>
      <c r="AT534" s="208" t="s">
        <v>398</v>
      </c>
      <c r="AU534" s="208" t="s">
        <v>81</v>
      </c>
      <c r="AY534" s="17" t="s">
        <v>135</v>
      </c>
      <c r="BE534" s="209">
        <f>IF(N534="základní",J534,0)</f>
        <v>0</v>
      </c>
      <c r="BF534" s="209">
        <f>IF(N534="snížená",J534,0)</f>
        <v>0</v>
      </c>
      <c r="BG534" s="209">
        <f>IF(N534="zákl. přenesená",J534,0)</f>
        <v>0</v>
      </c>
      <c r="BH534" s="209">
        <f>IF(N534="sníž. přenesená",J534,0)</f>
        <v>0</v>
      </c>
      <c r="BI534" s="209">
        <f>IF(N534="nulová",J534,0)</f>
        <v>0</v>
      </c>
      <c r="BJ534" s="17" t="s">
        <v>79</v>
      </c>
      <c r="BK534" s="209">
        <f>ROUND(I534*H534,2)</f>
        <v>0</v>
      </c>
      <c r="BL534" s="17" t="s">
        <v>142</v>
      </c>
      <c r="BM534" s="208" t="s">
        <v>830</v>
      </c>
    </row>
    <row r="535" spans="1:47" s="2" customFormat="1" ht="12">
      <c r="A535" s="38"/>
      <c r="B535" s="39"/>
      <c r="C535" s="40"/>
      <c r="D535" s="210" t="s">
        <v>144</v>
      </c>
      <c r="E535" s="40"/>
      <c r="F535" s="211" t="s">
        <v>829</v>
      </c>
      <c r="G535" s="40"/>
      <c r="H535" s="40"/>
      <c r="I535" s="212"/>
      <c r="J535" s="40"/>
      <c r="K535" s="40"/>
      <c r="L535" s="44"/>
      <c r="M535" s="213"/>
      <c r="N535" s="214"/>
      <c r="O535" s="84"/>
      <c r="P535" s="84"/>
      <c r="Q535" s="84"/>
      <c r="R535" s="84"/>
      <c r="S535" s="84"/>
      <c r="T535" s="85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144</v>
      </c>
      <c r="AU535" s="17" t="s">
        <v>81</v>
      </c>
    </row>
    <row r="536" spans="1:65" s="2" customFormat="1" ht="16.5" customHeight="1">
      <c r="A536" s="38"/>
      <c r="B536" s="39"/>
      <c r="C536" s="197" t="s">
        <v>831</v>
      </c>
      <c r="D536" s="197" t="s">
        <v>137</v>
      </c>
      <c r="E536" s="198" t="s">
        <v>832</v>
      </c>
      <c r="F536" s="199" t="s">
        <v>833</v>
      </c>
      <c r="G536" s="200" t="s">
        <v>328</v>
      </c>
      <c r="H536" s="201">
        <v>9</v>
      </c>
      <c r="I536" s="202"/>
      <c r="J536" s="203">
        <f>ROUND(I536*H536,2)</f>
        <v>0</v>
      </c>
      <c r="K536" s="199" t="s">
        <v>141</v>
      </c>
      <c r="L536" s="44"/>
      <c r="M536" s="204" t="s">
        <v>19</v>
      </c>
      <c r="N536" s="205" t="s">
        <v>45</v>
      </c>
      <c r="O536" s="84"/>
      <c r="P536" s="206">
        <f>O536*H536</f>
        <v>0</v>
      </c>
      <c r="Q536" s="206">
        <v>0.00168</v>
      </c>
      <c r="R536" s="206">
        <f>Q536*H536</f>
        <v>0.015120000000000001</v>
      </c>
      <c r="S536" s="206">
        <v>0</v>
      </c>
      <c r="T536" s="207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08" t="s">
        <v>142</v>
      </c>
      <c r="AT536" s="208" t="s">
        <v>137</v>
      </c>
      <c r="AU536" s="208" t="s">
        <v>81</v>
      </c>
      <c r="AY536" s="17" t="s">
        <v>135</v>
      </c>
      <c r="BE536" s="209">
        <f>IF(N536="základní",J536,0)</f>
        <v>0</v>
      </c>
      <c r="BF536" s="209">
        <f>IF(N536="snížená",J536,0)</f>
        <v>0</v>
      </c>
      <c r="BG536" s="209">
        <f>IF(N536="zákl. přenesená",J536,0)</f>
        <v>0</v>
      </c>
      <c r="BH536" s="209">
        <f>IF(N536="sníž. přenesená",J536,0)</f>
        <v>0</v>
      </c>
      <c r="BI536" s="209">
        <f>IF(N536="nulová",J536,0)</f>
        <v>0</v>
      </c>
      <c r="BJ536" s="17" t="s">
        <v>79</v>
      </c>
      <c r="BK536" s="209">
        <f>ROUND(I536*H536,2)</f>
        <v>0</v>
      </c>
      <c r="BL536" s="17" t="s">
        <v>142</v>
      </c>
      <c r="BM536" s="208" t="s">
        <v>834</v>
      </c>
    </row>
    <row r="537" spans="1:47" s="2" customFormat="1" ht="12">
      <c r="A537" s="38"/>
      <c r="B537" s="39"/>
      <c r="C537" s="40"/>
      <c r="D537" s="210" t="s">
        <v>144</v>
      </c>
      <c r="E537" s="40"/>
      <c r="F537" s="211" t="s">
        <v>835</v>
      </c>
      <c r="G537" s="40"/>
      <c r="H537" s="40"/>
      <c r="I537" s="212"/>
      <c r="J537" s="40"/>
      <c r="K537" s="40"/>
      <c r="L537" s="44"/>
      <c r="M537" s="213"/>
      <c r="N537" s="214"/>
      <c r="O537" s="84"/>
      <c r="P537" s="84"/>
      <c r="Q537" s="84"/>
      <c r="R537" s="84"/>
      <c r="S537" s="84"/>
      <c r="T537" s="85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T537" s="17" t="s">
        <v>144</v>
      </c>
      <c r="AU537" s="17" t="s">
        <v>81</v>
      </c>
    </row>
    <row r="538" spans="1:47" s="2" customFormat="1" ht="12">
      <c r="A538" s="38"/>
      <c r="B538" s="39"/>
      <c r="C538" s="40"/>
      <c r="D538" s="215" t="s">
        <v>146</v>
      </c>
      <c r="E538" s="40"/>
      <c r="F538" s="216" t="s">
        <v>836</v>
      </c>
      <c r="G538" s="40"/>
      <c r="H538" s="40"/>
      <c r="I538" s="212"/>
      <c r="J538" s="40"/>
      <c r="K538" s="40"/>
      <c r="L538" s="44"/>
      <c r="M538" s="213"/>
      <c r="N538" s="214"/>
      <c r="O538" s="84"/>
      <c r="P538" s="84"/>
      <c r="Q538" s="84"/>
      <c r="R538" s="84"/>
      <c r="S538" s="84"/>
      <c r="T538" s="85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T538" s="17" t="s">
        <v>146</v>
      </c>
      <c r="AU538" s="17" t="s">
        <v>81</v>
      </c>
    </row>
    <row r="539" spans="1:65" s="2" customFormat="1" ht="16.5" customHeight="1">
      <c r="A539" s="38"/>
      <c r="B539" s="39"/>
      <c r="C539" s="197" t="s">
        <v>837</v>
      </c>
      <c r="D539" s="197" t="s">
        <v>137</v>
      </c>
      <c r="E539" s="198" t="s">
        <v>838</v>
      </c>
      <c r="F539" s="199" t="s">
        <v>839</v>
      </c>
      <c r="G539" s="200" t="s">
        <v>280</v>
      </c>
      <c r="H539" s="201">
        <v>1</v>
      </c>
      <c r="I539" s="202"/>
      <c r="J539" s="203">
        <f>ROUND(I539*H539,2)</f>
        <v>0</v>
      </c>
      <c r="K539" s="199" t="s">
        <v>141</v>
      </c>
      <c r="L539" s="44"/>
      <c r="M539" s="204" t="s">
        <v>19</v>
      </c>
      <c r="N539" s="205" t="s">
        <v>45</v>
      </c>
      <c r="O539" s="84"/>
      <c r="P539" s="206">
        <f>O539*H539</f>
        <v>0</v>
      </c>
      <c r="Q539" s="206">
        <v>0.0015</v>
      </c>
      <c r="R539" s="206">
        <f>Q539*H539</f>
        <v>0.0015</v>
      </c>
      <c r="S539" s="206">
        <v>0</v>
      </c>
      <c r="T539" s="207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08" t="s">
        <v>142</v>
      </c>
      <c r="AT539" s="208" t="s">
        <v>137</v>
      </c>
      <c r="AU539" s="208" t="s">
        <v>81</v>
      </c>
      <c r="AY539" s="17" t="s">
        <v>135</v>
      </c>
      <c r="BE539" s="209">
        <f>IF(N539="základní",J539,0)</f>
        <v>0</v>
      </c>
      <c r="BF539" s="209">
        <f>IF(N539="snížená",J539,0)</f>
        <v>0</v>
      </c>
      <c r="BG539" s="209">
        <f>IF(N539="zákl. přenesená",J539,0)</f>
        <v>0</v>
      </c>
      <c r="BH539" s="209">
        <f>IF(N539="sníž. přenesená",J539,0)</f>
        <v>0</v>
      </c>
      <c r="BI539" s="209">
        <f>IF(N539="nulová",J539,0)</f>
        <v>0</v>
      </c>
      <c r="BJ539" s="17" t="s">
        <v>79</v>
      </c>
      <c r="BK539" s="209">
        <f>ROUND(I539*H539,2)</f>
        <v>0</v>
      </c>
      <c r="BL539" s="17" t="s">
        <v>142</v>
      </c>
      <c r="BM539" s="208" t="s">
        <v>840</v>
      </c>
    </row>
    <row r="540" spans="1:47" s="2" customFormat="1" ht="12">
      <c r="A540" s="38"/>
      <c r="B540" s="39"/>
      <c r="C540" s="40"/>
      <c r="D540" s="210" t="s">
        <v>144</v>
      </c>
      <c r="E540" s="40"/>
      <c r="F540" s="211" t="s">
        <v>841</v>
      </c>
      <c r="G540" s="40"/>
      <c r="H540" s="40"/>
      <c r="I540" s="212"/>
      <c r="J540" s="40"/>
      <c r="K540" s="40"/>
      <c r="L540" s="44"/>
      <c r="M540" s="213"/>
      <c r="N540" s="214"/>
      <c r="O540" s="84"/>
      <c r="P540" s="84"/>
      <c r="Q540" s="84"/>
      <c r="R540" s="84"/>
      <c r="S540" s="84"/>
      <c r="T540" s="85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T540" s="17" t="s">
        <v>144</v>
      </c>
      <c r="AU540" s="17" t="s">
        <v>81</v>
      </c>
    </row>
    <row r="541" spans="1:47" s="2" customFormat="1" ht="12">
      <c r="A541" s="38"/>
      <c r="B541" s="39"/>
      <c r="C541" s="40"/>
      <c r="D541" s="215" t="s">
        <v>146</v>
      </c>
      <c r="E541" s="40"/>
      <c r="F541" s="216" t="s">
        <v>842</v>
      </c>
      <c r="G541" s="40"/>
      <c r="H541" s="40"/>
      <c r="I541" s="212"/>
      <c r="J541" s="40"/>
      <c r="K541" s="40"/>
      <c r="L541" s="44"/>
      <c r="M541" s="213"/>
      <c r="N541" s="214"/>
      <c r="O541" s="84"/>
      <c r="P541" s="84"/>
      <c r="Q541" s="84"/>
      <c r="R541" s="84"/>
      <c r="S541" s="84"/>
      <c r="T541" s="85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146</v>
      </c>
      <c r="AU541" s="17" t="s">
        <v>81</v>
      </c>
    </row>
    <row r="542" spans="1:65" s="2" customFormat="1" ht="24.15" customHeight="1">
      <c r="A542" s="38"/>
      <c r="B542" s="39"/>
      <c r="C542" s="197" t="s">
        <v>843</v>
      </c>
      <c r="D542" s="197" t="s">
        <v>137</v>
      </c>
      <c r="E542" s="198" t="s">
        <v>844</v>
      </c>
      <c r="F542" s="199" t="s">
        <v>845</v>
      </c>
      <c r="G542" s="200" t="s">
        <v>328</v>
      </c>
      <c r="H542" s="201">
        <v>33.5</v>
      </c>
      <c r="I542" s="202"/>
      <c r="J542" s="203">
        <f>ROUND(I542*H542,2)</f>
        <v>0</v>
      </c>
      <c r="K542" s="199" t="s">
        <v>141</v>
      </c>
      <c r="L542" s="44"/>
      <c r="M542" s="204" t="s">
        <v>19</v>
      </c>
      <c r="N542" s="205" t="s">
        <v>45</v>
      </c>
      <c r="O542" s="84"/>
      <c r="P542" s="206">
        <f>O542*H542</f>
        <v>0</v>
      </c>
      <c r="Q542" s="206">
        <v>0.2043978</v>
      </c>
      <c r="R542" s="206">
        <f>Q542*H542</f>
        <v>6.8473263</v>
      </c>
      <c r="S542" s="206">
        <v>0</v>
      </c>
      <c r="T542" s="207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08" t="s">
        <v>142</v>
      </c>
      <c r="AT542" s="208" t="s">
        <v>137</v>
      </c>
      <c r="AU542" s="208" t="s">
        <v>81</v>
      </c>
      <c r="AY542" s="17" t="s">
        <v>135</v>
      </c>
      <c r="BE542" s="209">
        <f>IF(N542="základní",J542,0)</f>
        <v>0</v>
      </c>
      <c r="BF542" s="209">
        <f>IF(N542="snížená",J542,0)</f>
        <v>0</v>
      </c>
      <c r="BG542" s="209">
        <f>IF(N542="zákl. přenesená",J542,0)</f>
        <v>0</v>
      </c>
      <c r="BH542" s="209">
        <f>IF(N542="sníž. přenesená",J542,0)</f>
        <v>0</v>
      </c>
      <c r="BI542" s="209">
        <f>IF(N542="nulová",J542,0)</f>
        <v>0</v>
      </c>
      <c r="BJ542" s="17" t="s">
        <v>79</v>
      </c>
      <c r="BK542" s="209">
        <f>ROUND(I542*H542,2)</f>
        <v>0</v>
      </c>
      <c r="BL542" s="17" t="s">
        <v>142</v>
      </c>
      <c r="BM542" s="208" t="s">
        <v>846</v>
      </c>
    </row>
    <row r="543" spans="1:47" s="2" customFormat="1" ht="12">
      <c r="A543" s="38"/>
      <c r="B543" s="39"/>
      <c r="C543" s="40"/>
      <c r="D543" s="210" t="s">
        <v>144</v>
      </c>
      <c r="E543" s="40"/>
      <c r="F543" s="211" t="s">
        <v>847</v>
      </c>
      <c r="G543" s="40"/>
      <c r="H543" s="40"/>
      <c r="I543" s="212"/>
      <c r="J543" s="40"/>
      <c r="K543" s="40"/>
      <c r="L543" s="44"/>
      <c r="M543" s="213"/>
      <c r="N543" s="214"/>
      <c r="O543" s="84"/>
      <c r="P543" s="84"/>
      <c r="Q543" s="84"/>
      <c r="R543" s="84"/>
      <c r="S543" s="84"/>
      <c r="T543" s="85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T543" s="17" t="s">
        <v>144</v>
      </c>
      <c r="AU543" s="17" t="s">
        <v>81</v>
      </c>
    </row>
    <row r="544" spans="1:47" s="2" customFormat="1" ht="12">
      <c r="A544" s="38"/>
      <c r="B544" s="39"/>
      <c r="C544" s="40"/>
      <c r="D544" s="215" t="s">
        <v>146</v>
      </c>
      <c r="E544" s="40"/>
      <c r="F544" s="216" t="s">
        <v>848</v>
      </c>
      <c r="G544" s="40"/>
      <c r="H544" s="40"/>
      <c r="I544" s="212"/>
      <c r="J544" s="40"/>
      <c r="K544" s="40"/>
      <c r="L544" s="44"/>
      <c r="M544" s="213"/>
      <c r="N544" s="214"/>
      <c r="O544" s="84"/>
      <c r="P544" s="84"/>
      <c r="Q544" s="84"/>
      <c r="R544" s="84"/>
      <c r="S544" s="84"/>
      <c r="T544" s="85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146</v>
      </c>
      <c r="AU544" s="17" t="s">
        <v>81</v>
      </c>
    </row>
    <row r="545" spans="1:51" s="14" customFormat="1" ht="12">
      <c r="A545" s="14"/>
      <c r="B545" s="228"/>
      <c r="C545" s="229"/>
      <c r="D545" s="210" t="s">
        <v>148</v>
      </c>
      <c r="E545" s="230" t="s">
        <v>19</v>
      </c>
      <c r="F545" s="231" t="s">
        <v>849</v>
      </c>
      <c r="G545" s="229"/>
      <c r="H545" s="230" t="s">
        <v>19</v>
      </c>
      <c r="I545" s="232"/>
      <c r="J545" s="229"/>
      <c r="K545" s="229"/>
      <c r="L545" s="233"/>
      <c r="M545" s="234"/>
      <c r="N545" s="235"/>
      <c r="O545" s="235"/>
      <c r="P545" s="235"/>
      <c r="Q545" s="235"/>
      <c r="R545" s="235"/>
      <c r="S545" s="235"/>
      <c r="T545" s="236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37" t="s">
        <v>148</v>
      </c>
      <c r="AU545" s="237" t="s">
        <v>81</v>
      </c>
      <c r="AV545" s="14" t="s">
        <v>79</v>
      </c>
      <c r="AW545" s="14" t="s">
        <v>34</v>
      </c>
      <c r="AX545" s="14" t="s">
        <v>74</v>
      </c>
      <c r="AY545" s="237" t="s">
        <v>135</v>
      </c>
    </row>
    <row r="546" spans="1:51" s="13" customFormat="1" ht="12">
      <c r="A546" s="13"/>
      <c r="B546" s="217"/>
      <c r="C546" s="218"/>
      <c r="D546" s="210" t="s">
        <v>148</v>
      </c>
      <c r="E546" s="219" t="s">
        <v>19</v>
      </c>
      <c r="F546" s="220" t="s">
        <v>850</v>
      </c>
      <c r="G546" s="218"/>
      <c r="H546" s="221">
        <v>23.5</v>
      </c>
      <c r="I546" s="222"/>
      <c r="J546" s="218"/>
      <c r="K546" s="218"/>
      <c r="L546" s="223"/>
      <c r="M546" s="224"/>
      <c r="N546" s="225"/>
      <c r="O546" s="225"/>
      <c r="P546" s="225"/>
      <c r="Q546" s="225"/>
      <c r="R546" s="225"/>
      <c r="S546" s="225"/>
      <c r="T546" s="226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27" t="s">
        <v>148</v>
      </c>
      <c r="AU546" s="227" t="s">
        <v>81</v>
      </c>
      <c r="AV546" s="13" t="s">
        <v>81</v>
      </c>
      <c r="AW546" s="13" t="s">
        <v>34</v>
      </c>
      <c r="AX546" s="13" t="s">
        <v>74</v>
      </c>
      <c r="AY546" s="227" t="s">
        <v>135</v>
      </c>
    </row>
    <row r="547" spans="1:51" s="14" customFormat="1" ht="12">
      <c r="A547" s="14"/>
      <c r="B547" s="228"/>
      <c r="C547" s="229"/>
      <c r="D547" s="210" t="s">
        <v>148</v>
      </c>
      <c r="E547" s="230" t="s">
        <v>19</v>
      </c>
      <c r="F547" s="231" t="s">
        <v>851</v>
      </c>
      <c r="G547" s="229"/>
      <c r="H547" s="230" t="s">
        <v>19</v>
      </c>
      <c r="I547" s="232"/>
      <c r="J547" s="229"/>
      <c r="K547" s="229"/>
      <c r="L547" s="233"/>
      <c r="M547" s="234"/>
      <c r="N547" s="235"/>
      <c r="O547" s="235"/>
      <c r="P547" s="235"/>
      <c r="Q547" s="235"/>
      <c r="R547" s="235"/>
      <c r="S547" s="235"/>
      <c r="T547" s="23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37" t="s">
        <v>148</v>
      </c>
      <c r="AU547" s="237" t="s">
        <v>81</v>
      </c>
      <c r="AV547" s="14" t="s">
        <v>79</v>
      </c>
      <c r="AW547" s="14" t="s">
        <v>34</v>
      </c>
      <c r="AX547" s="14" t="s">
        <v>74</v>
      </c>
      <c r="AY547" s="237" t="s">
        <v>135</v>
      </c>
    </row>
    <row r="548" spans="1:51" s="13" customFormat="1" ht="12">
      <c r="A548" s="13"/>
      <c r="B548" s="217"/>
      <c r="C548" s="218"/>
      <c r="D548" s="210" t="s">
        <v>148</v>
      </c>
      <c r="E548" s="219" t="s">
        <v>19</v>
      </c>
      <c r="F548" s="220" t="s">
        <v>852</v>
      </c>
      <c r="G548" s="218"/>
      <c r="H548" s="221">
        <v>10</v>
      </c>
      <c r="I548" s="222"/>
      <c r="J548" s="218"/>
      <c r="K548" s="218"/>
      <c r="L548" s="223"/>
      <c r="M548" s="224"/>
      <c r="N548" s="225"/>
      <c r="O548" s="225"/>
      <c r="P548" s="225"/>
      <c r="Q548" s="225"/>
      <c r="R548" s="225"/>
      <c r="S548" s="225"/>
      <c r="T548" s="22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27" t="s">
        <v>148</v>
      </c>
      <c r="AU548" s="227" t="s">
        <v>81</v>
      </c>
      <c r="AV548" s="13" t="s">
        <v>81</v>
      </c>
      <c r="AW548" s="13" t="s">
        <v>34</v>
      </c>
      <c r="AX548" s="13" t="s">
        <v>74</v>
      </c>
      <c r="AY548" s="227" t="s">
        <v>135</v>
      </c>
    </row>
    <row r="549" spans="1:65" s="2" customFormat="1" ht="16.5" customHeight="1">
      <c r="A549" s="38"/>
      <c r="B549" s="39"/>
      <c r="C549" s="197" t="s">
        <v>853</v>
      </c>
      <c r="D549" s="197" t="s">
        <v>137</v>
      </c>
      <c r="E549" s="198" t="s">
        <v>854</v>
      </c>
      <c r="F549" s="199" t="s">
        <v>855</v>
      </c>
      <c r="G549" s="200" t="s">
        <v>161</v>
      </c>
      <c r="H549" s="201">
        <v>67.7</v>
      </c>
      <c r="I549" s="202"/>
      <c r="J549" s="203">
        <f>ROUND(I549*H549,2)</f>
        <v>0</v>
      </c>
      <c r="K549" s="199" t="s">
        <v>141</v>
      </c>
      <c r="L549" s="44"/>
      <c r="M549" s="204" t="s">
        <v>19</v>
      </c>
      <c r="N549" s="205" t="s">
        <v>45</v>
      </c>
      <c r="O549" s="84"/>
      <c r="P549" s="206">
        <f>O549*H549</f>
        <v>0</v>
      </c>
      <c r="Q549" s="206">
        <v>0.00022</v>
      </c>
      <c r="R549" s="206">
        <f>Q549*H549</f>
        <v>0.014894000000000001</v>
      </c>
      <c r="S549" s="206">
        <v>0</v>
      </c>
      <c r="T549" s="207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08" t="s">
        <v>142</v>
      </c>
      <c r="AT549" s="208" t="s">
        <v>137</v>
      </c>
      <c r="AU549" s="208" t="s">
        <v>81</v>
      </c>
      <c r="AY549" s="17" t="s">
        <v>135</v>
      </c>
      <c r="BE549" s="209">
        <f>IF(N549="základní",J549,0)</f>
        <v>0</v>
      </c>
      <c r="BF549" s="209">
        <f>IF(N549="snížená",J549,0)</f>
        <v>0</v>
      </c>
      <c r="BG549" s="209">
        <f>IF(N549="zákl. přenesená",J549,0)</f>
        <v>0</v>
      </c>
      <c r="BH549" s="209">
        <f>IF(N549="sníž. přenesená",J549,0)</f>
        <v>0</v>
      </c>
      <c r="BI549" s="209">
        <f>IF(N549="nulová",J549,0)</f>
        <v>0</v>
      </c>
      <c r="BJ549" s="17" t="s">
        <v>79</v>
      </c>
      <c r="BK549" s="209">
        <f>ROUND(I549*H549,2)</f>
        <v>0</v>
      </c>
      <c r="BL549" s="17" t="s">
        <v>142</v>
      </c>
      <c r="BM549" s="208" t="s">
        <v>856</v>
      </c>
    </row>
    <row r="550" spans="1:47" s="2" customFormat="1" ht="12">
      <c r="A550" s="38"/>
      <c r="B550" s="39"/>
      <c r="C550" s="40"/>
      <c r="D550" s="210" t="s">
        <v>144</v>
      </c>
      <c r="E550" s="40"/>
      <c r="F550" s="211" t="s">
        <v>857</v>
      </c>
      <c r="G550" s="40"/>
      <c r="H550" s="40"/>
      <c r="I550" s="212"/>
      <c r="J550" s="40"/>
      <c r="K550" s="40"/>
      <c r="L550" s="44"/>
      <c r="M550" s="213"/>
      <c r="N550" s="214"/>
      <c r="O550" s="84"/>
      <c r="P550" s="84"/>
      <c r="Q550" s="84"/>
      <c r="R550" s="84"/>
      <c r="S550" s="84"/>
      <c r="T550" s="85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T550" s="17" t="s">
        <v>144</v>
      </c>
      <c r="AU550" s="17" t="s">
        <v>81</v>
      </c>
    </row>
    <row r="551" spans="1:47" s="2" customFormat="1" ht="12">
      <c r="A551" s="38"/>
      <c r="B551" s="39"/>
      <c r="C551" s="40"/>
      <c r="D551" s="215" t="s">
        <v>146</v>
      </c>
      <c r="E551" s="40"/>
      <c r="F551" s="216" t="s">
        <v>858</v>
      </c>
      <c r="G551" s="40"/>
      <c r="H551" s="40"/>
      <c r="I551" s="212"/>
      <c r="J551" s="40"/>
      <c r="K551" s="40"/>
      <c r="L551" s="44"/>
      <c r="M551" s="213"/>
      <c r="N551" s="214"/>
      <c r="O551" s="84"/>
      <c r="P551" s="84"/>
      <c r="Q551" s="84"/>
      <c r="R551" s="84"/>
      <c r="S551" s="84"/>
      <c r="T551" s="85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T551" s="17" t="s">
        <v>146</v>
      </c>
      <c r="AU551" s="17" t="s">
        <v>81</v>
      </c>
    </row>
    <row r="552" spans="1:51" s="14" customFormat="1" ht="12">
      <c r="A552" s="14"/>
      <c r="B552" s="228"/>
      <c r="C552" s="229"/>
      <c r="D552" s="210" t="s">
        <v>148</v>
      </c>
      <c r="E552" s="230" t="s">
        <v>19</v>
      </c>
      <c r="F552" s="231" t="s">
        <v>859</v>
      </c>
      <c r="G552" s="229"/>
      <c r="H552" s="230" t="s">
        <v>19</v>
      </c>
      <c r="I552" s="232"/>
      <c r="J552" s="229"/>
      <c r="K552" s="229"/>
      <c r="L552" s="233"/>
      <c r="M552" s="234"/>
      <c r="N552" s="235"/>
      <c r="O552" s="235"/>
      <c r="P552" s="235"/>
      <c r="Q552" s="235"/>
      <c r="R552" s="235"/>
      <c r="S552" s="235"/>
      <c r="T552" s="236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37" t="s">
        <v>148</v>
      </c>
      <c r="AU552" s="237" t="s">
        <v>81</v>
      </c>
      <c r="AV552" s="14" t="s">
        <v>79</v>
      </c>
      <c r="AW552" s="14" t="s">
        <v>34</v>
      </c>
      <c r="AX552" s="14" t="s">
        <v>74</v>
      </c>
      <c r="AY552" s="237" t="s">
        <v>135</v>
      </c>
    </row>
    <row r="553" spans="1:51" s="13" customFormat="1" ht="12">
      <c r="A553" s="13"/>
      <c r="B553" s="217"/>
      <c r="C553" s="218"/>
      <c r="D553" s="210" t="s">
        <v>148</v>
      </c>
      <c r="E553" s="219" t="s">
        <v>19</v>
      </c>
      <c r="F553" s="220" t="s">
        <v>860</v>
      </c>
      <c r="G553" s="218"/>
      <c r="H553" s="221">
        <v>67.7</v>
      </c>
      <c r="I553" s="222"/>
      <c r="J553" s="218"/>
      <c r="K553" s="218"/>
      <c r="L553" s="223"/>
      <c r="M553" s="224"/>
      <c r="N553" s="225"/>
      <c r="O553" s="225"/>
      <c r="P553" s="225"/>
      <c r="Q553" s="225"/>
      <c r="R553" s="225"/>
      <c r="S553" s="225"/>
      <c r="T553" s="226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27" t="s">
        <v>148</v>
      </c>
      <c r="AU553" s="227" t="s">
        <v>81</v>
      </c>
      <c r="AV553" s="13" t="s">
        <v>81</v>
      </c>
      <c r="AW553" s="13" t="s">
        <v>34</v>
      </c>
      <c r="AX553" s="13" t="s">
        <v>74</v>
      </c>
      <c r="AY553" s="227" t="s">
        <v>135</v>
      </c>
    </row>
    <row r="554" spans="1:65" s="2" customFormat="1" ht="16.5" customHeight="1">
      <c r="A554" s="38"/>
      <c r="B554" s="39"/>
      <c r="C554" s="238" t="s">
        <v>861</v>
      </c>
      <c r="D554" s="238" t="s">
        <v>398</v>
      </c>
      <c r="E554" s="239" t="s">
        <v>862</v>
      </c>
      <c r="F554" s="240" t="s">
        <v>863</v>
      </c>
      <c r="G554" s="241" t="s">
        <v>161</v>
      </c>
      <c r="H554" s="242">
        <v>80.191</v>
      </c>
      <c r="I554" s="243"/>
      <c r="J554" s="244">
        <f>ROUND(I554*H554,2)</f>
        <v>0</v>
      </c>
      <c r="K554" s="240" t="s">
        <v>141</v>
      </c>
      <c r="L554" s="245"/>
      <c r="M554" s="246" t="s">
        <v>19</v>
      </c>
      <c r="N554" s="247" t="s">
        <v>45</v>
      </c>
      <c r="O554" s="84"/>
      <c r="P554" s="206">
        <f>O554*H554</f>
        <v>0</v>
      </c>
      <c r="Q554" s="206">
        <v>0.0003</v>
      </c>
      <c r="R554" s="206">
        <f>Q554*H554</f>
        <v>0.0240573</v>
      </c>
      <c r="S554" s="206">
        <v>0</v>
      </c>
      <c r="T554" s="207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08" t="s">
        <v>194</v>
      </c>
      <c r="AT554" s="208" t="s">
        <v>398</v>
      </c>
      <c r="AU554" s="208" t="s">
        <v>81</v>
      </c>
      <c r="AY554" s="17" t="s">
        <v>135</v>
      </c>
      <c r="BE554" s="209">
        <f>IF(N554="základní",J554,0)</f>
        <v>0</v>
      </c>
      <c r="BF554" s="209">
        <f>IF(N554="snížená",J554,0)</f>
        <v>0</v>
      </c>
      <c r="BG554" s="209">
        <f>IF(N554="zákl. přenesená",J554,0)</f>
        <v>0</v>
      </c>
      <c r="BH554" s="209">
        <f>IF(N554="sníž. přenesená",J554,0)</f>
        <v>0</v>
      </c>
      <c r="BI554" s="209">
        <f>IF(N554="nulová",J554,0)</f>
        <v>0</v>
      </c>
      <c r="BJ554" s="17" t="s">
        <v>79</v>
      </c>
      <c r="BK554" s="209">
        <f>ROUND(I554*H554,2)</f>
        <v>0</v>
      </c>
      <c r="BL554" s="17" t="s">
        <v>142</v>
      </c>
      <c r="BM554" s="208" t="s">
        <v>864</v>
      </c>
    </row>
    <row r="555" spans="1:47" s="2" customFormat="1" ht="12">
      <c r="A555" s="38"/>
      <c r="B555" s="39"/>
      <c r="C555" s="40"/>
      <c r="D555" s="210" t="s">
        <v>144</v>
      </c>
      <c r="E555" s="40"/>
      <c r="F555" s="211" t="s">
        <v>863</v>
      </c>
      <c r="G555" s="40"/>
      <c r="H555" s="40"/>
      <c r="I555" s="212"/>
      <c r="J555" s="40"/>
      <c r="K555" s="40"/>
      <c r="L555" s="44"/>
      <c r="M555" s="213"/>
      <c r="N555" s="214"/>
      <c r="O555" s="84"/>
      <c r="P555" s="84"/>
      <c r="Q555" s="84"/>
      <c r="R555" s="84"/>
      <c r="S555" s="84"/>
      <c r="T555" s="85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T555" s="17" t="s">
        <v>144</v>
      </c>
      <c r="AU555" s="17" t="s">
        <v>81</v>
      </c>
    </row>
    <row r="556" spans="1:51" s="13" customFormat="1" ht="12">
      <c r="A556" s="13"/>
      <c r="B556" s="217"/>
      <c r="C556" s="218"/>
      <c r="D556" s="210" t="s">
        <v>148</v>
      </c>
      <c r="E556" s="218"/>
      <c r="F556" s="220" t="s">
        <v>865</v>
      </c>
      <c r="G556" s="218"/>
      <c r="H556" s="221">
        <v>80.191</v>
      </c>
      <c r="I556" s="222"/>
      <c r="J556" s="218"/>
      <c r="K556" s="218"/>
      <c r="L556" s="223"/>
      <c r="M556" s="224"/>
      <c r="N556" s="225"/>
      <c r="O556" s="225"/>
      <c r="P556" s="225"/>
      <c r="Q556" s="225"/>
      <c r="R556" s="225"/>
      <c r="S556" s="225"/>
      <c r="T556" s="22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27" t="s">
        <v>148</v>
      </c>
      <c r="AU556" s="227" t="s">
        <v>81</v>
      </c>
      <c r="AV556" s="13" t="s">
        <v>81</v>
      </c>
      <c r="AW556" s="13" t="s">
        <v>4</v>
      </c>
      <c r="AX556" s="13" t="s">
        <v>79</v>
      </c>
      <c r="AY556" s="227" t="s">
        <v>135</v>
      </c>
    </row>
    <row r="557" spans="1:65" s="2" customFormat="1" ht="16.5" customHeight="1">
      <c r="A557" s="38"/>
      <c r="B557" s="39"/>
      <c r="C557" s="197" t="s">
        <v>866</v>
      </c>
      <c r="D557" s="197" t="s">
        <v>137</v>
      </c>
      <c r="E557" s="198" t="s">
        <v>867</v>
      </c>
      <c r="F557" s="199" t="s">
        <v>868</v>
      </c>
      <c r="G557" s="200" t="s">
        <v>328</v>
      </c>
      <c r="H557" s="201">
        <v>74.5</v>
      </c>
      <c r="I557" s="202"/>
      <c r="J557" s="203">
        <f>ROUND(I557*H557,2)</f>
        <v>0</v>
      </c>
      <c r="K557" s="199" t="s">
        <v>141</v>
      </c>
      <c r="L557" s="44"/>
      <c r="M557" s="204" t="s">
        <v>19</v>
      </c>
      <c r="N557" s="205" t="s">
        <v>45</v>
      </c>
      <c r="O557" s="84"/>
      <c r="P557" s="206">
        <f>O557*H557</f>
        <v>0</v>
      </c>
      <c r="Q557" s="206">
        <v>0</v>
      </c>
      <c r="R557" s="206">
        <f>Q557*H557</f>
        <v>0</v>
      </c>
      <c r="S557" s="206">
        <v>0</v>
      </c>
      <c r="T557" s="207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08" t="s">
        <v>142</v>
      </c>
      <c r="AT557" s="208" t="s">
        <v>137</v>
      </c>
      <c r="AU557" s="208" t="s">
        <v>81</v>
      </c>
      <c r="AY557" s="17" t="s">
        <v>135</v>
      </c>
      <c r="BE557" s="209">
        <f>IF(N557="základní",J557,0)</f>
        <v>0</v>
      </c>
      <c r="BF557" s="209">
        <f>IF(N557="snížená",J557,0)</f>
        <v>0</v>
      </c>
      <c r="BG557" s="209">
        <f>IF(N557="zákl. přenesená",J557,0)</f>
        <v>0</v>
      </c>
      <c r="BH557" s="209">
        <f>IF(N557="sníž. přenesená",J557,0)</f>
        <v>0</v>
      </c>
      <c r="BI557" s="209">
        <f>IF(N557="nulová",J557,0)</f>
        <v>0</v>
      </c>
      <c r="BJ557" s="17" t="s">
        <v>79</v>
      </c>
      <c r="BK557" s="209">
        <f>ROUND(I557*H557,2)</f>
        <v>0</v>
      </c>
      <c r="BL557" s="17" t="s">
        <v>142</v>
      </c>
      <c r="BM557" s="208" t="s">
        <v>869</v>
      </c>
    </row>
    <row r="558" spans="1:47" s="2" customFormat="1" ht="12">
      <c r="A558" s="38"/>
      <c r="B558" s="39"/>
      <c r="C558" s="40"/>
      <c r="D558" s="210" t="s">
        <v>144</v>
      </c>
      <c r="E558" s="40"/>
      <c r="F558" s="211" t="s">
        <v>868</v>
      </c>
      <c r="G558" s="40"/>
      <c r="H558" s="40"/>
      <c r="I558" s="212"/>
      <c r="J558" s="40"/>
      <c r="K558" s="40"/>
      <c r="L558" s="44"/>
      <c r="M558" s="213"/>
      <c r="N558" s="214"/>
      <c r="O558" s="84"/>
      <c r="P558" s="84"/>
      <c r="Q558" s="84"/>
      <c r="R558" s="84"/>
      <c r="S558" s="84"/>
      <c r="T558" s="85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T558" s="17" t="s">
        <v>144</v>
      </c>
      <c r="AU558" s="17" t="s">
        <v>81</v>
      </c>
    </row>
    <row r="559" spans="1:47" s="2" customFormat="1" ht="12">
      <c r="A559" s="38"/>
      <c r="B559" s="39"/>
      <c r="C559" s="40"/>
      <c r="D559" s="215" t="s">
        <v>146</v>
      </c>
      <c r="E559" s="40"/>
      <c r="F559" s="216" t="s">
        <v>870</v>
      </c>
      <c r="G559" s="40"/>
      <c r="H559" s="40"/>
      <c r="I559" s="212"/>
      <c r="J559" s="40"/>
      <c r="K559" s="40"/>
      <c r="L559" s="44"/>
      <c r="M559" s="213"/>
      <c r="N559" s="214"/>
      <c r="O559" s="84"/>
      <c r="P559" s="84"/>
      <c r="Q559" s="84"/>
      <c r="R559" s="84"/>
      <c r="S559" s="84"/>
      <c r="T559" s="85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T559" s="17" t="s">
        <v>146</v>
      </c>
      <c r="AU559" s="17" t="s">
        <v>81</v>
      </c>
    </row>
    <row r="560" spans="1:65" s="2" customFormat="1" ht="16.5" customHeight="1">
      <c r="A560" s="38"/>
      <c r="B560" s="39"/>
      <c r="C560" s="197" t="s">
        <v>871</v>
      </c>
      <c r="D560" s="197" t="s">
        <v>137</v>
      </c>
      <c r="E560" s="198" t="s">
        <v>872</v>
      </c>
      <c r="F560" s="199" t="s">
        <v>873</v>
      </c>
      <c r="G560" s="200" t="s">
        <v>328</v>
      </c>
      <c r="H560" s="201">
        <v>150</v>
      </c>
      <c r="I560" s="202"/>
      <c r="J560" s="203">
        <f>ROUND(I560*H560,2)</f>
        <v>0</v>
      </c>
      <c r="K560" s="199" t="s">
        <v>141</v>
      </c>
      <c r="L560" s="44"/>
      <c r="M560" s="204" t="s">
        <v>19</v>
      </c>
      <c r="N560" s="205" t="s">
        <v>45</v>
      </c>
      <c r="O560" s="84"/>
      <c r="P560" s="206">
        <f>O560*H560</f>
        <v>0</v>
      </c>
      <c r="Q560" s="206">
        <v>0</v>
      </c>
      <c r="R560" s="206">
        <f>Q560*H560</f>
        <v>0</v>
      </c>
      <c r="S560" s="206">
        <v>0</v>
      </c>
      <c r="T560" s="207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08" t="s">
        <v>142</v>
      </c>
      <c r="AT560" s="208" t="s">
        <v>137</v>
      </c>
      <c r="AU560" s="208" t="s">
        <v>81</v>
      </c>
      <c r="AY560" s="17" t="s">
        <v>135</v>
      </c>
      <c r="BE560" s="209">
        <f>IF(N560="základní",J560,0)</f>
        <v>0</v>
      </c>
      <c r="BF560" s="209">
        <f>IF(N560="snížená",J560,0)</f>
        <v>0</v>
      </c>
      <c r="BG560" s="209">
        <f>IF(N560="zákl. přenesená",J560,0)</f>
        <v>0</v>
      </c>
      <c r="BH560" s="209">
        <f>IF(N560="sníž. přenesená",J560,0)</f>
        <v>0</v>
      </c>
      <c r="BI560" s="209">
        <f>IF(N560="nulová",J560,0)</f>
        <v>0</v>
      </c>
      <c r="BJ560" s="17" t="s">
        <v>79</v>
      </c>
      <c r="BK560" s="209">
        <f>ROUND(I560*H560,2)</f>
        <v>0</v>
      </c>
      <c r="BL560" s="17" t="s">
        <v>142</v>
      </c>
      <c r="BM560" s="208" t="s">
        <v>874</v>
      </c>
    </row>
    <row r="561" spans="1:47" s="2" customFormat="1" ht="12">
      <c r="A561" s="38"/>
      <c r="B561" s="39"/>
      <c r="C561" s="40"/>
      <c r="D561" s="210" t="s">
        <v>144</v>
      </c>
      <c r="E561" s="40"/>
      <c r="F561" s="211" t="s">
        <v>875</v>
      </c>
      <c r="G561" s="40"/>
      <c r="H561" s="40"/>
      <c r="I561" s="212"/>
      <c r="J561" s="40"/>
      <c r="K561" s="40"/>
      <c r="L561" s="44"/>
      <c r="M561" s="213"/>
      <c r="N561" s="214"/>
      <c r="O561" s="84"/>
      <c r="P561" s="84"/>
      <c r="Q561" s="84"/>
      <c r="R561" s="84"/>
      <c r="S561" s="84"/>
      <c r="T561" s="85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T561" s="17" t="s">
        <v>144</v>
      </c>
      <c r="AU561" s="17" t="s">
        <v>81</v>
      </c>
    </row>
    <row r="562" spans="1:47" s="2" customFormat="1" ht="12">
      <c r="A562" s="38"/>
      <c r="B562" s="39"/>
      <c r="C562" s="40"/>
      <c r="D562" s="215" t="s">
        <v>146</v>
      </c>
      <c r="E562" s="40"/>
      <c r="F562" s="216" t="s">
        <v>876</v>
      </c>
      <c r="G562" s="40"/>
      <c r="H562" s="40"/>
      <c r="I562" s="212"/>
      <c r="J562" s="40"/>
      <c r="K562" s="40"/>
      <c r="L562" s="44"/>
      <c r="M562" s="213"/>
      <c r="N562" s="214"/>
      <c r="O562" s="84"/>
      <c r="P562" s="84"/>
      <c r="Q562" s="84"/>
      <c r="R562" s="84"/>
      <c r="S562" s="84"/>
      <c r="T562" s="85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146</v>
      </c>
      <c r="AU562" s="17" t="s">
        <v>81</v>
      </c>
    </row>
    <row r="563" spans="1:51" s="13" customFormat="1" ht="12">
      <c r="A563" s="13"/>
      <c r="B563" s="217"/>
      <c r="C563" s="218"/>
      <c r="D563" s="210" t="s">
        <v>148</v>
      </c>
      <c r="E563" s="219" t="s">
        <v>19</v>
      </c>
      <c r="F563" s="220" t="s">
        <v>877</v>
      </c>
      <c r="G563" s="218"/>
      <c r="H563" s="221">
        <v>150</v>
      </c>
      <c r="I563" s="222"/>
      <c r="J563" s="218"/>
      <c r="K563" s="218"/>
      <c r="L563" s="223"/>
      <c r="M563" s="224"/>
      <c r="N563" s="225"/>
      <c r="O563" s="225"/>
      <c r="P563" s="225"/>
      <c r="Q563" s="225"/>
      <c r="R563" s="225"/>
      <c r="S563" s="225"/>
      <c r="T563" s="22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27" t="s">
        <v>148</v>
      </c>
      <c r="AU563" s="227" t="s">
        <v>81</v>
      </c>
      <c r="AV563" s="13" t="s">
        <v>81</v>
      </c>
      <c r="AW563" s="13" t="s">
        <v>34</v>
      </c>
      <c r="AX563" s="13" t="s">
        <v>74</v>
      </c>
      <c r="AY563" s="227" t="s">
        <v>135</v>
      </c>
    </row>
    <row r="564" spans="1:65" s="2" customFormat="1" ht="16.5" customHeight="1">
      <c r="A564" s="38"/>
      <c r="B564" s="39"/>
      <c r="C564" s="197" t="s">
        <v>878</v>
      </c>
      <c r="D564" s="197" t="s">
        <v>137</v>
      </c>
      <c r="E564" s="198" t="s">
        <v>879</v>
      </c>
      <c r="F564" s="199" t="s">
        <v>880</v>
      </c>
      <c r="G564" s="200" t="s">
        <v>328</v>
      </c>
      <c r="H564" s="201">
        <v>9</v>
      </c>
      <c r="I564" s="202"/>
      <c r="J564" s="203">
        <f>ROUND(I564*H564,2)</f>
        <v>0</v>
      </c>
      <c r="K564" s="199" t="s">
        <v>141</v>
      </c>
      <c r="L564" s="44"/>
      <c r="M564" s="204" t="s">
        <v>19</v>
      </c>
      <c r="N564" s="205" t="s">
        <v>45</v>
      </c>
      <c r="O564" s="84"/>
      <c r="P564" s="206">
        <f>O564*H564</f>
        <v>0</v>
      </c>
      <c r="Q564" s="206">
        <v>0</v>
      </c>
      <c r="R564" s="206">
        <f>Q564*H564</f>
        <v>0</v>
      </c>
      <c r="S564" s="206">
        <v>0</v>
      </c>
      <c r="T564" s="207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08" t="s">
        <v>142</v>
      </c>
      <c r="AT564" s="208" t="s">
        <v>137</v>
      </c>
      <c r="AU564" s="208" t="s">
        <v>81</v>
      </c>
      <c r="AY564" s="17" t="s">
        <v>135</v>
      </c>
      <c r="BE564" s="209">
        <f>IF(N564="základní",J564,0)</f>
        <v>0</v>
      </c>
      <c r="BF564" s="209">
        <f>IF(N564="snížená",J564,0)</f>
        <v>0</v>
      </c>
      <c r="BG564" s="209">
        <f>IF(N564="zákl. přenesená",J564,0)</f>
        <v>0</v>
      </c>
      <c r="BH564" s="209">
        <f>IF(N564="sníž. přenesená",J564,0)</f>
        <v>0</v>
      </c>
      <c r="BI564" s="209">
        <f>IF(N564="nulová",J564,0)</f>
        <v>0</v>
      </c>
      <c r="BJ564" s="17" t="s">
        <v>79</v>
      </c>
      <c r="BK564" s="209">
        <f>ROUND(I564*H564,2)</f>
        <v>0</v>
      </c>
      <c r="BL564" s="17" t="s">
        <v>142</v>
      </c>
      <c r="BM564" s="208" t="s">
        <v>881</v>
      </c>
    </row>
    <row r="565" spans="1:47" s="2" customFormat="1" ht="12">
      <c r="A565" s="38"/>
      <c r="B565" s="39"/>
      <c r="C565" s="40"/>
      <c r="D565" s="210" t="s">
        <v>144</v>
      </c>
      <c r="E565" s="40"/>
      <c r="F565" s="211" t="s">
        <v>882</v>
      </c>
      <c r="G565" s="40"/>
      <c r="H565" s="40"/>
      <c r="I565" s="212"/>
      <c r="J565" s="40"/>
      <c r="K565" s="40"/>
      <c r="L565" s="44"/>
      <c r="M565" s="213"/>
      <c r="N565" s="214"/>
      <c r="O565" s="84"/>
      <c r="P565" s="84"/>
      <c r="Q565" s="84"/>
      <c r="R565" s="84"/>
      <c r="S565" s="84"/>
      <c r="T565" s="85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T565" s="17" t="s">
        <v>144</v>
      </c>
      <c r="AU565" s="17" t="s">
        <v>81</v>
      </c>
    </row>
    <row r="566" spans="1:47" s="2" customFormat="1" ht="12">
      <c r="A566" s="38"/>
      <c r="B566" s="39"/>
      <c r="C566" s="40"/>
      <c r="D566" s="215" t="s">
        <v>146</v>
      </c>
      <c r="E566" s="40"/>
      <c r="F566" s="216" t="s">
        <v>883</v>
      </c>
      <c r="G566" s="40"/>
      <c r="H566" s="40"/>
      <c r="I566" s="212"/>
      <c r="J566" s="40"/>
      <c r="K566" s="40"/>
      <c r="L566" s="44"/>
      <c r="M566" s="213"/>
      <c r="N566" s="214"/>
      <c r="O566" s="84"/>
      <c r="P566" s="84"/>
      <c r="Q566" s="84"/>
      <c r="R566" s="84"/>
      <c r="S566" s="84"/>
      <c r="T566" s="85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T566" s="17" t="s">
        <v>146</v>
      </c>
      <c r="AU566" s="17" t="s">
        <v>81</v>
      </c>
    </row>
    <row r="567" spans="1:65" s="2" customFormat="1" ht="16.5" customHeight="1">
      <c r="A567" s="38"/>
      <c r="B567" s="39"/>
      <c r="C567" s="197" t="s">
        <v>884</v>
      </c>
      <c r="D567" s="197" t="s">
        <v>137</v>
      </c>
      <c r="E567" s="198" t="s">
        <v>885</v>
      </c>
      <c r="F567" s="199" t="s">
        <v>886</v>
      </c>
      <c r="G567" s="200" t="s">
        <v>280</v>
      </c>
      <c r="H567" s="201">
        <v>6</v>
      </c>
      <c r="I567" s="202"/>
      <c r="J567" s="203">
        <f>ROUND(I567*H567,2)</f>
        <v>0</v>
      </c>
      <c r="K567" s="199" t="s">
        <v>141</v>
      </c>
      <c r="L567" s="44"/>
      <c r="M567" s="204" t="s">
        <v>19</v>
      </c>
      <c r="N567" s="205" t="s">
        <v>45</v>
      </c>
      <c r="O567" s="84"/>
      <c r="P567" s="206">
        <f>O567*H567</f>
        <v>0</v>
      </c>
      <c r="Q567" s="206">
        <v>0.45937</v>
      </c>
      <c r="R567" s="206">
        <f>Q567*H567</f>
        <v>2.75622</v>
      </c>
      <c r="S567" s="206">
        <v>0</v>
      </c>
      <c r="T567" s="207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08" t="s">
        <v>142</v>
      </c>
      <c r="AT567" s="208" t="s">
        <v>137</v>
      </c>
      <c r="AU567" s="208" t="s">
        <v>81</v>
      </c>
      <c r="AY567" s="17" t="s">
        <v>135</v>
      </c>
      <c r="BE567" s="209">
        <f>IF(N567="základní",J567,0)</f>
        <v>0</v>
      </c>
      <c r="BF567" s="209">
        <f>IF(N567="snížená",J567,0)</f>
        <v>0</v>
      </c>
      <c r="BG567" s="209">
        <f>IF(N567="zákl. přenesená",J567,0)</f>
        <v>0</v>
      </c>
      <c r="BH567" s="209">
        <f>IF(N567="sníž. přenesená",J567,0)</f>
        <v>0</v>
      </c>
      <c r="BI567" s="209">
        <f>IF(N567="nulová",J567,0)</f>
        <v>0</v>
      </c>
      <c r="BJ567" s="17" t="s">
        <v>79</v>
      </c>
      <c r="BK567" s="209">
        <f>ROUND(I567*H567,2)</f>
        <v>0</v>
      </c>
      <c r="BL567" s="17" t="s">
        <v>142</v>
      </c>
      <c r="BM567" s="208" t="s">
        <v>887</v>
      </c>
    </row>
    <row r="568" spans="1:47" s="2" customFormat="1" ht="12">
      <c r="A568" s="38"/>
      <c r="B568" s="39"/>
      <c r="C568" s="40"/>
      <c r="D568" s="210" t="s">
        <v>144</v>
      </c>
      <c r="E568" s="40"/>
      <c r="F568" s="211" t="s">
        <v>888</v>
      </c>
      <c r="G568" s="40"/>
      <c r="H568" s="40"/>
      <c r="I568" s="212"/>
      <c r="J568" s="40"/>
      <c r="K568" s="40"/>
      <c r="L568" s="44"/>
      <c r="M568" s="213"/>
      <c r="N568" s="214"/>
      <c r="O568" s="84"/>
      <c r="P568" s="84"/>
      <c r="Q568" s="84"/>
      <c r="R568" s="84"/>
      <c r="S568" s="84"/>
      <c r="T568" s="85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T568" s="17" t="s">
        <v>144</v>
      </c>
      <c r="AU568" s="17" t="s">
        <v>81</v>
      </c>
    </row>
    <row r="569" spans="1:47" s="2" customFormat="1" ht="12">
      <c r="A569" s="38"/>
      <c r="B569" s="39"/>
      <c r="C569" s="40"/>
      <c r="D569" s="215" t="s">
        <v>146</v>
      </c>
      <c r="E569" s="40"/>
      <c r="F569" s="216" t="s">
        <v>889</v>
      </c>
      <c r="G569" s="40"/>
      <c r="H569" s="40"/>
      <c r="I569" s="212"/>
      <c r="J569" s="40"/>
      <c r="K569" s="40"/>
      <c r="L569" s="44"/>
      <c r="M569" s="213"/>
      <c r="N569" s="214"/>
      <c r="O569" s="84"/>
      <c r="P569" s="84"/>
      <c r="Q569" s="84"/>
      <c r="R569" s="84"/>
      <c r="S569" s="84"/>
      <c r="T569" s="85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T569" s="17" t="s">
        <v>146</v>
      </c>
      <c r="AU569" s="17" t="s">
        <v>81</v>
      </c>
    </row>
    <row r="570" spans="1:65" s="2" customFormat="1" ht="16.5" customHeight="1">
      <c r="A570" s="38"/>
      <c r="B570" s="39"/>
      <c r="C570" s="197" t="s">
        <v>890</v>
      </c>
      <c r="D570" s="197" t="s">
        <v>137</v>
      </c>
      <c r="E570" s="198" t="s">
        <v>891</v>
      </c>
      <c r="F570" s="199" t="s">
        <v>19</v>
      </c>
      <c r="G570" s="200" t="s">
        <v>892</v>
      </c>
      <c r="H570" s="201">
        <v>1</v>
      </c>
      <c r="I570" s="202"/>
      <c r="J570" s="203">
        <f>ROUND(I570*H570,2)</f>
        <v>0</v>
      </c>
      <c r="K570" s="199" t="s">
        <v>281</v>
      </c>
      <c r="L570" s="44"/>
      <c r="M570" s="204" t="s">
        <v>19</v>
      </c>
      <c r="N570" s="205" t="s">
        <v>45</v>
      </c>
      <c r="O570" s="84"/>
      <c r="P570" s="206">
        <f>O570*H570</f>
        <v>0</v>
      </c>
      <c r="Q570" s="206">
        <v>0</v>
      </c>
      <c r="R570" s="206">
        <f>Q570*H570</f>
        <v>0</v>
      </c>
      <c r="S570" s="206">
        <v>0.05</v>
      </c>
      <c r="T570" s="207">
        <f>S570*H570</f>
        <v>0.05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08" t="s">
        <v>142</v>
      </c>
      <c r="AT570" s="208" t="s">
        <v>137</v>
      </c>
      <c r="AU570" s="208" t="s">
        <v>81</v>
      </c>
      <c r="AY570" s="17" t="s">
        <v>135</v>
      </c>
      <c r="BE570" s="209">
        <f>IF(N570="základní",J570,0)</f>
        <v>0</v>
      </c>
      <c r="BF570" s="209">
        <f>IF(N570="snížená",J570,0)</f>
        <v>0</v>
      </c>
      <c r="BG570" s="209">
        <f>IF(N570="zákl. přenesená",J570,0)</f>
        <v>0</v>
      </c>
      <c r="BH570" s="209">
        <f>IF(N570="sníž. přenesená",J570,0)</f>
        <v>0</v>
      </c>
      <c r="BI570" s="209">
        <f>IF(N570="nulová",J570,0)</f>
        <v>0</v>
      </c>
      <c r="BJ570" s="17" t="s">
        <v>79</v>
      </c>
      <c r="BK570" s="209">
        <f>ROUND(I570*H570,2)</f>
        <v>0</v>
      </c>
      <c r="BL570" s="17" t="s">
        <v>142</v>
      </c>
      <c r="BM570" s="208" t="s">
        <v>893</v>
      </c>
    </row>
    <row r="571" spans="1:47" s="2" customFormat="1" ht="12">
      <c r="A571" s="38"/>
      <c r="B571" s="39"/>
      <c r="C571" s="40"/>
      <c r="D571" s="210" t="s">
        <v>144</v>
      </c>
      <c r="E571" s="40"/>
      <c r="F571" s="211" t="s">
        <v>894</v>
      </c>
      <c r="G571" s="40"/>
      <c r="H571" s="40"/>
      <c r="I571" s="212"/>
      <c r="J571" s="40"/>
      <c r="K571" s="40"/>
      <c r="L571" s="44"/>
      <c r="M571" s="213"/>
      <c r="N571" s="214"/>
      <c r="O571" s="84"/>
      <c r="P571" s="84"/>
      <c r="Q571" s="84"/>
      <c r="R571" s="84"/>
      <c r="S571" s="84"/>
      <c r="T571" s="85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T571" s="17" t="s">
        <v>144</v>
      </c>
      <c r="AU571" s="17" t="s">
        <v>81</v>
      </c>
    </row>
    <row r="572" spans="1:63" s="12" customFormat="1" ht="22.8" customHeight="1">
      <c r="A572" s="12"/>
      <c r="B572" s="181"/>
      <c r="C572" s="182"/>
      <c r="D572" s="183" t="s">
        <v>73</v>
      </c>
      <c r="E572" s="195" t="s">
        <v>798</v>
      </c>
      <c r="F572" s="195" t="s">
        <v>895</v>
      </c>
      <c r="G572" s="182"/>
      <c r="H572" s="182"/>
      <c r="I572" s="185"/>
      <c r="J572" s="196">
        <f>BK572</f>
        <v>0</v>
      </c>
      <c r="K572" s="182"/>
      <c r="L572" s="187"/>
      <c r="M572" s="188"/>
      <c r="N572" s="189"/>
      <c r="O572" s="189"/>
      <c r="P572" s="190">
        <f>SUM(P573:P582)</f>
        <v>0</v>
      </c>
      <c r="Q572" s="189"/>
      <c r="R572" s="190">
        <f>SUM(R573:R582)</f>
        <v>0.012416400000000001</v>
      </c>
      <c r="S572" s="189"/>
      <c r="T572" s="191">
        <f>SUM(T573:T582)</f>
        <v>0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192" t="s">
        <v>79</v>
      </c>
      <c r="AT572" s="193" t="s">
        <v>73</v>
      </c>
      <c r="AU572" s="193" t="s">
        <v>79</v>
      </c>
      <c r="AY572" s="192" t="s">
        <v>135</v>
      </c>
      <c r="BK572" s="194">
        <f>SUM(BK573:BK582)</f>
        <v>0</v>
      </c>
    </row>
    <row r="573" spans="1:65" s="2" customFormat="1" ht="21.75" customHeight="1">
      <c r="A573" s="38"/>
      <c r="B573" s="39"/>
      <c r="C573" s="197" t="s">
        <v>896</v>
      </c>
      <c r="D573" s="197" t="s">
        <v>137</v>
      </c>
      <c r="E573" s="198" t="s">
        <v>897</v>
      </c>
      <c r="F573" s="199" t="s">
        <v>898</v>
      </c>
      <c r="G573" s="200" t="s">
        <v>161</v>
      </c>
      <c r="H573" s="201">
        <v>24.03</v>
      </c>
      <c r="I573" s="202"/>
      <c r="J573" s="203">
        <f>ROUND(I573*H573,2)</f>
        <v>0</v>
      </c>
      <c r="K573" s="199" t="s">
        <v>141</v>
      </c>
      <c r="L573" s="44"/>
      <c r="M573" s="204" t="s">
        <v>19</v>
      </c>
      <c r="N573" s="205" t="s">
        <v>45</v>
      </c>
      <c r="O573" s="84"/>
      <c r="P573" s="206">
        <f>O573*H573</f>
        <v>0</v>
      </c>
      <c r="Q573" s="206">
        <v>0.00013</v>
      </c>
      <c r="R573" s="206">
        <f>Q573*H573</f>
        <v>0.0031238999999999998</v>
      </c>
      <c r="S573" s="206">
        <v>0</v>
      </c>
      <c r="T573" s="207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08" t="s">
        <v>142</v>
      </c>
      <c r="AT573" s="208" t="s">
        <v>137</v>
      </c>
      <c r="AU573" s="208" t="s">
        <v>81</v>
      </c>
      <c r="AY573" s="17" t="s">
        <v>135</v>
      </c>
      <c r="BE573" s="209">
        <f>IF(N573="základní",J573,0)</f>
        <v>0</v>
      </c>
      <c r="BF573" s="209">
        <f>IF(N573="snížená",J573,0)</f>
        <v>0</v>
      </c>
      <c r="BG573" s="209">
        <f>IF(N573="zákl. přenesená",J573,0)</f>
        <v>0</v>
      </c>
      <c r="BH573" s="209">
        <f>IF(N573="sníž. přenesená",J573,0)</f>
        <v>0</v>
      </c>
      <c r="BI573" s="209">
        <f>IF(N573="nulová",J573,0)</f>
        <v>0</v>
      </c>
      <c r="BJ573" s="17" t="s">
        <v>79</v>
      </c>
      <c r="BK573" s="209">
        <f>ROUND(I573*H573,2)</f>
        <v>0</v>
      </c>
      <c r="BL573" s="17" t="s">
        <v>142</v>
      </c>
      <c r="BM573" s="208" t="s">
        <v>899</v>
      </c>
    </row>
    <row r="574" spans="1:47" s="2" customFormat="1" ht="12">
      <c r="A574" s="38"/>
      <c r="B574" s="39"/>
      <c r="C574" s="40"/>
      <c r="D574" s="210" t="s">
        <v>144</v>
      </c>
      <c r="E574" s="40"/>
      <c r="F574" s="211" t="s">
        <v>900</v>
      </c>
      <c r="G574" s="40"/>
      <c r="H574" s="40"/>
      <c r="I574" s="212"/>
      <c r="J574" s="40"/>
      <c r="K574" s="40"/>
      <c r="L574" s="44"/>
      <c r="M574" s="213"/>
      <c r="N574" s="214"/>
      <c r="O574" s="84"/>
      <c r="P574" s="84"/>
      <c r="Q574" s="84"/>
      <c r="R574" s="84"/>
      <c r="S574" s="84"/>
      <c r="T574" s="85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T574" s="17" t="s">
        <v>144</v>
      </c>
      <c r="AU574" s="17" t="s">
        <v>81</v>
      </c>
    </row>
    <row r="575" spans="1:47" s="2" customFormat="1" ht="12">
      <c r="A575" s="38"/>
      <c r="B575" s="39"/>
      <c r="C575" s="40"/>
      <c r="D575" s="215" t="s">
        <v>146</v>
      </c>
      <c r="E575" s="40"/>
      <c r="F575" s="216" t="s">
        <v>901</v>
      </c>
      <c r="G575" s="40"/>
      <c r="H575" s="40"/>
      <c r="I575" s="212"/>
      <c r="J575" s="40"/>
      <c r="K575" s="40"/>
      <c r="L575" s="44"/>
      <c r="M575" s="213"/>
      <c r="N575" s="214"/>
      <c r="O575" s="84"/>
      <c r="P575" s="84"/>
      <c r="Q575" s="84"/>
      <c r="R575" s="84"/>
      <c r="S575" s="84"/>
      <c r="T575" s="85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T575" s="17" t="s">
        <v>146</v>
      </c>
      <c r="AU575" s="17" t="s">
        <v>81</v>
      </c>
    </row>
    <row r="576" spans="1:51" s="14" customFormat="1" ht="12">
      <c r="A576" s="14"/>
      <c r="B576" s="228"/>
      <c r="C576" s="229"/>
      <c r="D576" s="210" t="s">
        <v>148</v>
      </c>
      <c r="E576" s="230" t="s">
        <v>19</v>
      </c>
      <c r="F576" s="231" t="s">
        <v>902</v>
      </c>
      <c r="G576" s="229"/>
      <c r="H576" s="230" t="s">
        <v>19</v>
      </c>
      <c r="I576" s="232"/>
      <c r="J576" s="229"/>
      <c r="K576" s="229"/>
      <c r="L576" s="233"/>
      <c r="M576" s="234"/>
      <c r="N576" s="235"/>
      <c r="O576" s="235"/>
      <c r="P576" s="235"/>
      <c r="Q576" s="235"/>
      <c r="R576" s="235"/>
      <c r="S576" s="235"/>
      <c r="T576" s="236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37" t="s">
        <v>148</v>
      </c>
      <c r="AU576" s="237" t="s">
        <v>81</v>
      </c>
      <c r="AV576" s="14" t="s">
        <v>79</v>
      </c>
      <c r="AW576" s="14" t="s">
        <v>34</v>
      </c>
      <c r="AX576" s="14" t="s">
        <v>74</v>
      </c>
      <c r="AY576" s="237" t="s">
        <v>135</v>
      </c>
    </row>
    <row r="577" spans="1:51" s="13" customFormat="1" ht="12">
      <c r="A577" s="13"/>
      <c r="B577" s="217"/>
      <c r="C577" s="218"/>
      <c r="D577" s="210" t="s">
        <v>148</v>
      </c>
      <c r="E577" s="219" t="s">
        <v>19</v>
      </c>
      <c r="F577" s="220" t="s">
        <v>504</v>
      </c>
      <c r="G577" s="218"/>
      <c r="H577" s="221">
        <v>24.03</v>
      </c>
      <c r="I577" s="222"/>
      <c r="J577" s="218"/>
      <c r="K577" s="218"/>
      <c r="L577" s="223"/>
      <c r="M577" s="224"/>
      <c r="N577" s="225"/>
      <c r="O577" s="225"/>
      <c r="P577" s="225"/>
      <c r="Q577" s="225"/>
      <c r="R577" s="225"/>
      <c r="S577" s="225"/>
      <c r="T577" s="22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27" t="s">
        <v>148</v>
      </c>
      <c r="AU577" s="227" t="s">
        <v>81</v>
      </c>
      <c r="AV577" s="13" t="s">
        <v>81</v>
      </c>
      <c r="AW577" s="13" t="s">
        <v>34</v>
      </c>
      <c r="AX577" s="13" t="s">
        <v>74</v>
      </c>
      <c r="AY577" s="227" t="s">
        <v>135</v>
      </c>
    </row>
    <row r="578" spans="1:65" s="2" customFormat="1" ht="24.15" customHeight="1">
      <c r="A578" s="38"/>
      <c r="B578" s="39"/>
      <c r="C578" s="197" t="s">
        <v>903</v>
      </c>
      <c r="D578" s="197" t="s">
        <v>137</v>
      </c>
      <c r="E578" s="198" t="s">
        <v>904</v>
      </c>
      <c r="F578" s="199" t="s">
        <v>905</v>
      </c>
      <c r="G578" s="200" t="s">
        <v>161</v>
      </c>
      <c r="H578" s="201">
        <v>44.25</v>
      </c>
      <c r="I578" s="202"/>
      <c r="J578" s="203">
        <f>ROUND(I578*H578,2)</f>
        <v>0</v>
      </c>
      <c r="K578" s="199" t="s">
        <v>141</v>
      </c>
      <c r="L578" s="44"/>
      <c r="M578" s="204" t="s">
        <v>19</v>
      </c>
      <c r="N578" s="205" t="s">
        <v>45</v>
      </c>
      <c r="O578" s="84"/>
      <c r="P578" s="206">
        <f>O578*H578</f>
        <v>0</v>
      </c>
      <c r="Q578" s="206">
        <v>0.00021</v>
      </c>
      <c r="R578" s="206">
        <f>Q578*H578</f>
        <v>0.0092925</v>
      </c>
      <c r="S578" s="206">
        <v>0</v>
      </c>
      <c r="T578" s="207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08" t="s">
        <v>142</v>
      </c>
      <c r="AT578" s="208" t="s">
        <v>137</v>
      </c>
      <c r="AU578" s="208" t="s">
        <v>81</v>
      </c>
      <c r="AY578" s="17" t="s">
        <v>135</v>
      </c>
      <c r="BE578" s="209">
        <f>IF(N578="základní",J578,0)</f>
        <v>0</v>
      </c>
      <c r="BF578" s="209">
        <f>IF(N578="snížená",J578,0)</f>
        <v>0</v>
      </c>
      <c r="BG578" s="209">
        <f>IF(N578="zákl. přenesená",J578,0)</f>
        <v>0</v>
      </c>
      <c r="BH578" s="209">
        <f>IF(N578="sníž. přenesená",J578,0)</f>
        <v>0</v>
      </c>
      <c r="BI578" s="209">
        <f>IF(N578="nulová",J578,0)</f>
        <v>0</v>
      </c>
      <c r="BJ578" s="17" t="s">
        <v>79</v>
      </c>
      <c r="BK578" s="209">
        <f>ROUND(I578*H578,2)</f>
        <v>0</v>
      </c>
      <c r="BL578" s="17" t="s">
        <v>142</v>
      </c>
      <c r="BM578" s="208" t="s">
        <v>906</v>
      </c>
    </row>
    <row r="579" spans="1:47" s="2" customFormat="1" ht="12">
      <c r="A579" s="38"/>
      <c r="B579" s="39"/>
      <c r="C579" s="40"/>
      <c r="D579" s="210" t="s">
        <v>144</v>
      </c>
      <c r="E579" s="40"/>
      <c r="F579" s="211" t="s">
        <v>907</v>
      </c>
      <c r="G579" s="40"/>
      <c r="H579" s="40"/>
      <c r="I579" s="212"/>
      <c r="J579" s="40"/>
      <c r="K579" s="40"/>
      <c r="L579" s="44"/>
      <c r="M579" s="213"/>
      <c r="N579" s="214"/>
      <c r="O579" s="84"/>
      <c r="P579" s="84"/>
      <c r="Q579" s="84"/>
      <c r="R579" s="84"/>
      <c r="S579" s="84"/>
      <c r="T579" s="85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T579" s="17" t="s">
        <v>144</v>
      </c>
      <c r="AU579" s="17" t="s">
        <v>81</v>
      </c>
    </row>
    <row r="580" spans="1:47" s="2" customFormat="1" ht="12">
      <c r="A580" s="38"/>
      <c r="B580" s="39"/>
      <c r="C580" s="40"/>
      <c r="D580" s="215" t="s">
        <v>146</v>
      </c>
      <c r="E580" s="40"/>
      <c r="F580" s="216" t="s">
        <v>908</v>
      </c>
      <c r="G580" s="40"/>
      <c r="H580" s="40"/>
      <c r="I580" s="212"/>
      <c r="J580" s="40"/>
      <c r="K580" s="40"/>
      <c r="L580" s="44"/>
      <c r="M580" s="213"/>
      <c r="N580" s="214"/>
      <c r="O580" s="84"/>
      <c r="P580" s="84"/>
      <c r="Q580" s="84"/>
      <c r="R580" s="84"/>
      <c r="S580" s="84"/>
      <c r="T580" s="85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T580" s="17" t="s">
        <v>146</v>
      </c>
      <c r="AU580" s="17" t="s">
        <v>81</v>
      </c>
    </row>
    <row r="581" spans="1:51" s="14" customFormat="1" ht="12">
      <c r="A581" s="14"/>
      <c r="B581" s="228"/>
      <c r="C581" s="229"/>
      <c r="D581" s="210" t="s">
        <v>148</v>
      </c>
      <c r="E581" s="230" t="s">
        <v>19</v>
      </c>
      <c r="F581" s="231" t="s">
        <v>909</v>
      </c>
      <c r="G581" s="229"/>
      <c r="H581" s="230" t="s">
        <v>19</v>
      </c>
      <c r="I581" s="232"/>
      <c r="J581" s="229"/>
      <c r="K581" s="229"/>
      <c r="L581" s="233"/>
      <c r="M581" s="234"/>
      <c r="N581" s="235"/>
      <c r="O581" s="235"/>
      <c r="P581" s="235"/>
      <c r="Q581" s="235"/>
      <c r="R581" s="235"/>
      <c r="S581" s="235"/>
      <c r="T581" s="23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37" t="s">
        <v>148</v>
      </c>
      <c r="AU581" s="237" t="s">
        <v>81</v>
      </c>
      <c r="AV581" s="14" t="s">
        <v>79</v>
      </c>
      <c r="AW581" s="14" t="s">
        <v>34</v>
      </c>
      <c r="AX581" s="14" t="s">
        <v>74</v>
      </c>
      <c r="AY581" s="237" t="s">
        <v>135</v>
      </c>
    </row>
    <row r="582" spans="1:51" s="13" customFormat="1" ht="12">
      <c r="A582" s="13"/>
      <c r="B582" s="217"/>
      <c r="C582" s="218"/>
      <c r="D582" s="210" t="s">
        <v>148</v>
      </c>
      <c r="E582" s="219" t="s">
        <v>19</v>
      </c>
      <c r="F582" s="220" t="s">
        <v>910</v>
      </c>
      <c r="G582" s="218"/>
      <c r="H582" s="221">
        <v>44.25</v>
      </c>
      <c r="I582" s="222"/>
      <c r="J582" s="218"/>
      <c r="K582" s="218"/>
      <c r="L582" s="223"/>
      <c r="M582" s="224"/>
      <c r="N582" s="225"/>
      <c r="O582" s="225"/>
      <c r="P582" s="225"/>
      <c r="Q582" s="225"/>
      <c r="R582" s="225"/>
      <c r="S582" s="225"/>
      <c r="T582" s="226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27" t="s">
        <v>148</v>
      </c>
      <c r="AU582" s="227" t="s">
        <v>81</v>
      </c>
      <c r="AV582" s="13" t="s">
        <v>81</v>
      </c>
      <c r="AW582" s="13" t="s">
        <v>34</v>
      </c>
      <c r="AX582" s="13" t="s">
        <v>74</v>
      </c>
      <c r="AY582" s="227" t="s">
        <v>135</v>
      </c>
    </row>
    <row r="583" spans="1:63" s="12" customFormat="1" ht="22.8" customHeight="1">
      <c r="A583" s="12"/>
      <c r="B583" s="181"/>
      <c r="C583" s="182"/>
      <c r="D583" s="183" t="s">
        <v>73</v>
      </c>
      <c r="E583" s="195" t="s">
        <v>803</v>
      </c>
      <c r="F583" s="195" t="s">
        <v>911</v>
      </c>
      <c r="G583" s="182"/>
      <c r="H583" s="182"/>
      <c r="I583" s="185"/>
      <c r="J583" s="196">
        <f>BK583</f>
        <v>0</v>
      </c>
      <c r="K583" s="182"/>
      <c r="L583" s="187"/>
      <c r="M583" s="188"/>
      <c r="N583" s="189"/>
      <c r="O583" s="189"/>
      <c r="P583" s="190">
        <f>SUM(P584:P596)</f>
        <v>0</v>
      </c>
      <c r="Q583" s="189"/>
      <c r="R583" s="190">
        <f>SUM(R584:R596)</f>
        <v>0.01335725</v>
      </c>
      <c r="S583" s="189"/>
      <c r="T583" s="191">
        <f>SUM(T584:T596)</f>
        <v>0</v>
      </c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R583" s="192" t="s">
        <v>79</v>
      </c>
      <c r="AT583" s="193" t="s">
        <v>73</v>
      </c>
      <c r="AU583" s="193" t="s">
        <v>79</v>
      </c>
      <c r="AY583" s="192" t="s">
        <v>135</v>
      </c>
      <c r="BK583" s="194">
        <f>SUM(BK584:BK596)</f>
        <v>0</v>
      </c>
    </row>
    <row r="584" spans="1:65" s="2" customFormat="1" ht="16.5" customHeight="1">
      <c r="A584" s="38"/>
      <c r="B584" s="39"/>
      <c r="C584" s="197" t="s">
        <v>912</v>
      </c>
      <c r="D584" s="197" t="s">
        <v>137</v>
      </c>
      <c r="E584" s="198" t="s">
        <v>913</v>
      </c>
      <c r="F584" s="199" t="s">
        <v>914</v>
      </c>
      <c r="G584" s="200" t="s">
        <v>328</v>
      </c>
      <c r="H584" s="201">
        <v>7.125</v>
      </c>
      <c r="I584" s="202"/>
      <c r="J584" s="203">
        <f>ROUND(I584*H584,2)</f>
        <v>0</v>
      </c>
      <c r="K584" s="199" t="s">
        <v>281</v>
      </c>
      <c r="L584" s="44"/>
      <c r="M584" s="204" t="s">
        <v>19</v>
      </c>
      <c r="N584" s="205" t="s">
        <v>45</v>
      </c>
      <c r="O584" s="84"/>
      <c r="P584" s="206">
        <f>O584*H584</f>
        <v>0</v>
      </c>
      <c r="Q584" s="206">
        <v>0</v>
      </c>
      <c r="R584" s="206">
        <f>Q584*H584</f>
        <v>0</v>
      </c>
      <c r="S584" s="206">
        <v>0</v>
      </c>
      <c r="T584" s="207">
        <f>S584*H584</f>
        <v>0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08" t="s">
        <v>142</v>
      </c>
      <c r="AT584" s="208" t="s">
        <v>137</v>
      </c>
      <c r="AU584" s="208" t="s">
        <v>81</v>
      </c>
      <c r="AY584" s="17" t="s">
        <v>135</v>
      </c>
      <c r="BE584" s="209">
        <f>IF(N584="základní",J584,0)</f>
        <v>0</v>
      </c>
      <c r="BF584" s="209">
        <f>IF(N584="snížená",J584,0)</f>
        <v>0</v>
      </c>
      <c r="BG584" s="209">
        <f>IF(N584="zákl. přenesená",J584,0)</f>
        <v>0</v>
      </c>
      <c r="BH584" s="209">
        <f>IF(N584="sníž. přenesená",J584,0)</f>
        <v>0</v>
      </c>
      <c r="BI584" s="209">
        <f>IF(N584="nulová",J584,0)</f>
        <v>0</v>
      </c>
      <c r="BJ584" s="17" t="s">
        <v>79</v>
      </c>
      <c r="BK584" s="209">
        <f>ROUND(I584*H584,2)</f>
        <v>0</v>
      </c>
      <c r="BL584" s="17" t="s">
        <v>142</v>
      </c>
      <c r="BM584" s="208" t="s">
        <v>915</v>
      </c>
    </row>
    <row r="585" spans="1:47" s="2" customFormat="1" ht="12">
      <c r="A585" s="38"/>
      <c r="B585" s="39"/>
      <c r="C585" s="40"/>
      <c r="D585" s="210" t="s">
        <v>144</v>
      </c>
      <c r="E585" s="40"/>
      <c r="F585" s="211" t="s">
        <v>916</v>
      </c>
      <c r="G585" s="40"/>
      <c r="H585" s="40"/>
      <c r="I585" s="212"/>
      <c r="J585" s="40"/>
      <c r="K585" s="40"/>
      <c r="L585" s="44"/>
      <c r="M585" s="213"/>
      <c r="N585" s="214"/>
      <c r="O585" s="84"/>
      <c r="P585" s="84"/>
      <c r="Q585" s="84"/>
      <c r="R585" s="84"/>
      <c r="S585" s="84"/>
      <c r="T585" s="85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T585" s="17" t="s">
        <v>144</v>
      </c>
      <c r="AU585" s="17" t="s">
        <v>81</v>
      </c>
    </row>
    <row r="586" spans="1:51" s="14" customFormat="1" ht="12">
      <c r="A586" s="14"/>
      <c r="B586" s="228"/>
      <c r="C586" s="229"/>
      <c r="D586" s="210" t="s">
        <v>148</v>
      </c>
      <c r="E586" s="230" t="s">
        <v>19</v>
      </c>
      <c r="F586" s="231" t="s">
        <v>917</v>
      </c>
      <c r="G586" s="229"/>
      <c r="H586" s="230" t="s">
        <v>19</v>
      </c>
      <c r="I586" s="232"/>
      <c r="J586" s="229"/>
      <c r="K586" s="229"/>
      <c r="L586" s="233"/>
      <c r="M586" s="234"/>
      <c r="N586" s="235"/>
      <c r="O586" s="235"/>
      <c r="P586" s="235"/>
      <c r="Q586" s="235"/>
      <c r="R586" s="235"/>
      <c r="S586" s="235"/>
      <c r="T586" s="236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37" t="s">
        <v>148</v>
      </c>
      <c r="AU586" s="237" t="s">
        <v>81</v>
      </c>
      <c r="AV586" s="14" t="s">
        <v>79</v>
      </c>
      <c r="AW586" s="14" t="s">
        <v>34</v>
      </c>
      <c r="AX586" s="14" t="s">
        <v>74</v>
      </c>
      <c r="AY586" s="237" t="s">
        <v>135</v>
      </c>
    </row>
    <row r="587" spans="1:51" s="13" customFormat="1" ht="12">
      <c r="A587" s="13"/>
      <c r="B587" s="217"/>
      <c r="C587" s="218"/>
      <c r="D587" s="210" t="s">
        <v>148</v>
      </c>
      <c r="E587" s="219" t="s">
        <v>19</v>
      </c>
      <c r="F587" s="220" t="s">
        <v>918</v>
      </c>
      <c r="G587" s="218"/>
      <c r="H587" s="221">
        <v>7.125</v>
      </c>
      <c r="I587" s="222"/>
      <c r="J587" s="218"/>
      <c r="K587" s="218"/>
      <c r="L587" s="223"/>
      <c r="M587" s="224"/>
      <c r="N587" s="225"/>
      <c r="O587" s="225"/>
      <c r="P587" s="225"/>
      <c r="Q587" s="225"/>
      <c r="R587" s="225"/>
      <c r="S587" s="225"/>
      <c r="T587" s="226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27" t="s">
        <v>148</v>
      </c>
      <c r="AU587" s="227" t="s">
        <v>81</v>
      </c>
      <c r="AV587" s="13" t="s">
        <v>81</v>
      </c>
      <c r="AW587" s="13" t="s">
        <v>34</v>
      </c>
      <c r="AX587" s="13" t="s">
        <v>74</v>
      </c>
      <c r="AY587" s="227" t="s">
        <v>135</v>
      </c>
    </row>
    <row r="588" spans="1:65" s="2" customFormat="1" ht="16.5" customHeight="1">
      <c r="A588" s="38"/>
      <c r="B588" s="39"/>
      <c r="C588" s="197" t="s">
        <v>919</v>
      </c>
      <c r="D588" s="197" t="s">
        <v>137</v>
      </c>
      <c r="E588" s="198" t="s">
        <v>920</v>
      </c>
      <c r="F588" s="199" t="s">
        <v>921</v>
      </c>
      <c r="G588" s="200" t="s">
        <v>161</v>
      </c>
      <c r="H588" s="201">
        <v>33.75</v>
      </c>
      <c r="I588" s="202"/>
      <c r="J588" s="203">
        <f>ROUND(I588*H588,2)</f>
        <v>0</v>
      </c>
      <c r="K588" s="199" t="s">
        <v>141</v>
      </c>
      <c r="L588" s="44"/>
      <c r="M588" s="204" t="s">
        <v>19</v>
      </c>
      <c r="N588" s="205" t="s">
        <v>45</v>
      </c>
      <c r="O588" s="84"/>
      <c r="P588" s="206">
        <f>O588*H588</f>
        <v>0</v>
      </c>
      <c r="Q588" s="206">
        <v>3.5E-05</v>
      </c>
      <c r="R588" s="206">
        <f>Q588*H588</f>
        <v>0.0011812499999999998</v>
      </c>
      <c r="S588" s="206">
        <v>0</v>
      </c>
      <c r="T588" s="207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08" t="s">
        <v>142</v>
      </c>
      <c r="AT588" s="208" t="s">
        <v>137</v>
      </c>
      <c r="AU588" s="208" t="s">
        <v>81</v>
      </c>
      <c r="AY588" s="17" t="s">
        <v>135</v>
      </c>
      <c r="BE588" s="209">
        <f>IF(N588="základní",J588,0)</f>
        <v>0</v>
      </c>
      <c r="BF588" s="209">
        <f>IF(N588="snížená",J588,0)</f>
        <v>0</v>
      </c>
      <c r="BG588" s="209">
        <f>IF(N588="zákl. přenesená",J588,0)</f>
        <v>0</v>
      </c>
      <c r="BH588" s="209">
        <f>IF(N588="sníž. přenesená",J588,0)</f>
        <v>0</v>
      </c>
      <c r="BI588" s="209">
        <f>IF(N588="nulová",J588,0)</f>
        <v>0</v>
      </c>
      <c r="BJ588" s="17" t="s">
        <v>79</v>
      </c>
      <c r="BK588" s="209">
        <f>ROUND(I588*H588,2)</f>
        <v>0</v>
      </c>
      <c r="BL588" s="17" t="s">
        <v>142</v>
      </c>
      <c r="BM588" s="208" t="s">
        <v>922</v>
      </c>
    </row>
    <row r="589" spans="1:47" s="2" customFormat="1" ht="12">
      <c r="A589" s="38"/>
      <c r="B589" s="39"/>
      <c r="C589" s="40"/>
      <c r="D589" s="210" t="s">
        <v>144</v>
      </c>
      <c r="E589" s="40"/>
      <c r="F589" s="211" t="s">
        <v>923</v>
      </c>
      <c r="G589" s="40"/>
      <c r="H589" s="40"/>
      <c r="I589" s="212"/>
      <c r="J589" s="40"/>
      <c r="K589" s="40"/>
      <c r="L589" s="44"/>
      <c r="M589" s="213"/>
      <c r="N589" s="214"/>
      <c r="O589" s="84"/>
      <c r="P589" s="84"/>
      <c r="Q589" s="84"/>
      <c r="R589" s="84"/>
      <c r="S589" s="84"/>
      <c r="T589" s="85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T589" s="17" t="s">
        <v>144</v>
      </c>
      <c r="AU589" s="17" t="s">
        <v>81</v>
      </c>
    </row>
    <row r="590" spans="1:47" s="2" customFormat="1" ht="12">
      <c r="A590" s="38"/>
      <c r="B590" s="39"/>
      <c r="C590" s="40"/>
      <c r="D590" s="215" t="s">
        <v>146</v>
      </c>
      <c r="E590" s="40"/>
      <c r="F590" s="216" t="s">
        <v>924</v>
      </c>
      <c r="G590" s="40"/>
      <c r="H590" s="40"/>
      <c r="I590" s="212"/>
      <c r="J590" s="40"/>
      <c r="K590" s="40"/>
      <c r="L590" s="44"/>
      <c r="M590" s="213"/>
      <c r="N590" s="214"/>
      <c r="O590" s="84"/>
      <c r="P590" s="84"/>
      <c r="Q590" s="84"/>
      <c r="R590" s="84"/>
      <c r="S590" s="84"/>
      <c r="T590" s="85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T590" s="17" t="s">
        <v>146</v>
      </c>
      <c r="AU590" s="17" t="s">
        <v>81</v>
      </c>
    </row>
    <row r="591" spans="1:51" s="13" customFormat="1" ht="12">
      <c r="A591" s="13"/>
      <c r="B591" s="217"/>
      <c r="C591" s="218"/>
      <c r="D591" s="210" t="s">
        <v>148</v>
      </c>
      <c r="E591" s="219" t="s">
        <v>19</v>
      </c>
      <c r="F591" s="220" t="s">
        <v>925</v>
      </c>
      <c r="G591" s="218"/>
      <c r="H591" s="221">
        <v>33.75</v>
      </c>
      <c r="I591" s="222"/>
      <c r="J591" s="218"/>
      <c r="K591" s="218"/>
      <c r="L591" s="223"/>
      <c r="M591" s="224"/>
      <c r="N591" s="225"/>
      <c r="O591" s="225"/>
      <c r="P591" s="225"/>
      <c r="Q591" s="225"/>
      <c r="R591" s="225"/>
      <c r="S591" s="225"/>
      <c r="T591" s="226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27" t="s">
        <v>148</v>
      </c>
      <c r="AU591" s="227" t="s">
        <v>81</v>
      </c>
      <c r="AV591" s="13" t="s">
        <v>81</v>
      </c>
      <c r="AW591" s="13" t="s">
        <v>34</v>
      </c>
      <c r="AX591" s="13" t="s">
        <v>74</v>
      </c>
      <c r="AY591" s="227" t="s">
        <v>135</v>
      </c>
    </row>
    <row r="592" spans="1:65" s="2" customFormat="1" ht="16.5" customHeight="1">
      <c r="A592" s="38"/>
      <c r="B592" s="39"/>
      <c r="C592" s="197" t="s">
        <v>926</v>
      </c>
      <c r="D592" s="197" t="s">
        <v>137</v>
      </c>
      <c r="E592" s="198" t="s">
        <v>927</v>
      </c>
      <c r="F592" s="199" t="s">
        <v>928</v>
      </c>
      <c r="G592" s="200" t="s">
        <v>280</v>
      </c>
      <c r="H592" s="201">
        <v>1</v>
      </c>
      <c r="I592" s="202"/>
      <c r="J592" s="203">
        <f>ROUND(I592*H592,2)</f>
        <v>0</v>
      </c>
      <c r="K592" s="199" t="s">
        <v>141</v>
      </c>
      <c r="L592" s="44"/>
      <c r="M592" s="204" t="s">
        <v>19</v>
      </c>
      <c r="N592" s="205" t="s">
        <v>45</v>
      </c>
      <c r="O592" s="84"/>
      <c r="P592" s="206">
        <f>O592*H592</f>
        <v>0</v>
      </c>
      <c r="Q592" s="206">
        <v>0.000176</v>
      </c>
      <c r="R592" s="206">
        <f>Q592*H592</f>
        <v>0.000176</v>
      </c>
      <c r="S592" s="206">
        <v>0</v>
      </c>
      <c r="T592" s="207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08" t="s">
        <v>142</v>
      </c>
      <c r="AT592" s="208" t="s">
        <v>137</v>
      </c>
      <c r="AU592" s="208" t="s">
        <v>81</v>
      </c>
      <c r="AY592" s="17" t="s">
        <v>135</v>
      </c>
      <c r="BE592" s="209">
        <f>IF(N592="základní",J592,0)</f>
        <v>0</v>
      </c>
      <c r="BF592" s="209">
        <f>IF(N592="snížená",J592,0)</f>
        <v>0</v>
      </c>
      <c r="BG592" s="209">
        <f>IF(N592="zákl. přenesená",J592,0)</f>
        <v>0</v>
      </c>
      <c r="BH592" s="209">
        <f>IF(N592="sníž. přenesená",J592,0)</f>
        <v>0</v>
      </c>
      <c r="BI592" s="209">
        <f>IF(N592="nulová",J592,0)</f>
        <v>0</v>
      </c>
      <c r="BJ592" s="17" t="s">
        <v>79</v>
      </c>
      <c r="BK592" s="209">
        <f>ROUND(I592*H592,2)</f>
        <v>0</v>
      </c>
      <c r="BL592" s="17" t="s">
        <v>142</v>
      </c>
      <c r="BM592" s="208" t="s">
        <v>929</v>
      </c>
    </row>
    <row r="593" spans="1:47" s="2" customFormat="1" ht="12">
      <c r="A593" s="38"/>
      <c r="B593" s="39"/>
      <c r="C593" s="40"/>
      <c r="D593" s="210" t="s">
        <v>144</v>
      </c>
      <c r="E593" s="40"/>
      <c r="F593" s="211" t="s">
        <v>930</v>
      </c>
      <c r="G593" s="40"/>
      <c r="H593" s="40"/>
      <c r="I593" s="212"/>
      <c r="J593" s="40"/>
      <c r="K593" s="40"/>
      <c r="L593" s="44"/>
      <c r="M593" s="213"/>
      <c r="N593" s="214"/>
      <c r="O593" s="84"/>
      <c r="P593" s="84"/>
      <c r="Q593" s="84"/>
      <c r="R593" s="84"/>
      <c r="S593" s="84"/>
      <c r="T593" s="85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T593" s="17" t="s">
        <v>144</v>
      </c>
      <c r="AU593" s="17" t="s">
        <v>81</v>
      </c>
    </row>
    <row r="594" spans="1:47" s="2" customFormat="1" ht="12">
      <c r="A594" s="38"/>
      <c r="B594" s="39"/>
      <c r="C594" s="40"/>
      <c r="D594" s="215" t="s">
        <v>146</v>
      </c>
      <c r="E594" s="40"/>
      <c r="F594" s="216" t="s">
        <v>931</v>
      </c>
      <c r="G594" s="40"/>
      <c r="H594" s="40"/>
      <c r="I594" s="212"/>
      <c r="J594" s="40"/>
      <c r="K594" s="40"/>
      <c r="L594" s="44"/>
      <c r="M594" s="213"/>
      <c r="N594" s="214"/>
      <c r="O594" s="84"/>
      <c r="P594" s="84"/>
      <c r="Q594" s="84"/>
      <c r="R594" s="84"/>
      <c r="S594" s="84"/>
      <c r="T594" s="85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T594" s="17" t="s">
        <v>146</v>
      </c>
      <c r="AU594" s="17" t="s">
        <v>81</v>
      </c>
    </row>
    <row r="595" spans="1:65" s="2" customFormat="1" ht="16.5" customHeight="1">
      <c r="A595" s="38"/>
      <c r="B595" s="39"/>
      <c r="C595" s="238" t="s">
        <v>932</v>
      </c>
      <c r="D595" s="238" t="s">
        <v>398</v>
      </c>
      <c r="E595" s="239" t="s">
        <v>933</v>
      </c>
      <c r="F595" s="240" t="s">
        <v>934</v>
      </c>
      <c r="G595" s="241" t="s">
        <v>280</v>
      </c>
      <c r="H595" s="242">
        <v>1</v>
      </c>
      <c r="I595" s="243"/>
      <c r="J595" s="244">
        <f>ROUND(I595*H595,2)</f>
        <v>0</v>
      </c>
      <c r="K595" s="240" t="s">
        <v>141</v>
      </c>
      <c r="L595" s="245"/>
      <c r="M595" s="246" t="s">
        <v>19</v>
      </c>
      <c r="N595" s="247" t="s">
        <v>45</v>
      </c>
      <c r="O595" s="84"/>
      <c r="P595" s="206">
        <f>O595*H595</f>
        <v>0</v>
      </c>
      <c r="Q595" s="206">
        <v>0.012</v>
      </c>
      <c r="R595" s="206">
        <f>Q595*H595</f>
        <v>0.012</v>
      </c>
      <c r="S595" s="206">
        <v>0</v>
      </c>
      <c r="T595" s="207">
        <f>S595*H595</f>
        <v>0</v>
      </c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R595" s="208" t="s">
        <v>194</v>
      </c>
      <c r="AT595" s="208" t="s">
        <v>398</v>
      </c>
      <c r="AU595" s="208" t="s">
        <v>81</v>
      </c>
      <c r="AY595" s="17" t="s">
        <v>135</v>
      </c>
      <c r="BE595" s="209">
        <f>IF(N595="základní",J595,0)</f>
        <v>0</v>
      </c>
      <c r="BF595" s="209">
        <f>IF(N595="snížená",J595,0)</f>
        <v>0</v>
      </c>
      <c r="BG595" s="209">
        <f>IF(N595="zákl. přenesená",J595,0)</f>
        <v>0</v>
      </c>
      <c r="BH595" s="209">
        <f>IF(N595="sníž. přenesená",J595,0)</f>
        <v>0</v>
      </c>
      <c r="BI595" s="209">
        <f>IF(N595="nulová",J595,0)</f>
        <v>0</v>
      </c>
      <c r="BJ595" s="17" t="s">
        <v>79</v>
      </c>
      <c r="BK595" s="209">
        <f>ROUND(I595*H595,2)</f>
        <v>0</v>
      </c>
      <c r="BL595" s="17" t="s">
        <v>142</v>
      </c>
      <c r="BM595" s="208" t="s">
        <v>935</v>
      </c>
    </row>
    <row r="596" spans="1:47" s="2" customFormat="1" ht="12">
      <c r="A596" s="38"/>
      <c r="B596" s="39"/>
      <c r="C596" s="40"/>
      <c r="D596" s="210" t="s">
        <v>144</v>
      </c>
      <c r="E596" s="40"/>
      <c r="F596" s="211" t="s">
        <v>934</v>
      </c>
      <c r="G596" s="40"/>
      <c r="H596" s="40"/>
      <c r="I596" s="212"/>
      <c r="J596" s="40"/>
      <c r="K596" s="40"/>
      <c r="L596" s="44"/>
      <c r="M596" s="213"/>
      <c r="N596" s="214"/>
      <c r="O596" s="84"/>
      <c r="P596" s="84"/>
      <c r="Q596" s="84"/>
      <c r="R596" s="84"/>
      <c r="S596" s="84"/>
      <c r="T596" s="85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T596" s="17" t="s">
        <v>144</v>
      </c>
      <c r="AU596" s="17" t="s">
        <v>81</v>
      </c>
    </row>
    <row r="597" spans="1:63" s="12" customFormat="1" ht="22.8" customHeight="1">
      <c r="A597" s="12"/>
      <c r="B597" s="181"/>
      <c r="C597" s="182"/>
      <c r="D597" s="183" t="s">
        <v>73</v>
      </c>
      <c r="E597" s="195" t="s">
        <v>936</v>
      </c>
      <c r="F597" s="195" t="s">
        <v>937</v>
      </c>
      <c r="G597" s="182"/>
      <c r="H597" s="182"/>
      <c r="I597" s="185"/>
      <c r="J597" s="196">
        <f>BK597</f>
        <v>0</v>
      </c>
      <c r="K597" s="182"/>
      <c r="L597" s="187"/>
      <c r="M597" s="188"/>
      <c r="N597" s="189"/>
      <c r="O597" s="189"/>
      <c r="P597" s="190">
        <f>SUM(P598:P600)</f>
        <v>0</v>
      </c>
      <c r="Q597" s="189"/>
      <c r="R597" s="190">
        <f>SUM(R598:R600)</f>
        <v>0</v>
      </c>
      <c r="S597" s="189"/>
      <c r="T597" s="191">
        <f>SUM(T598:T600)</f>
        <v>0</v>
      </c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R597" s="192" t="s">
        <v>79</v>
      </c>
      <c r="AT597" s="193" t="s">
        <v>73</v>
      </c>
      <c r="AU597" s="193" t="s">
        <v>79</v>
      </c>
      <c r="AY597" s="192" t="s">
        <v>135</v>
      </c>
      <c r="BK597" s="194">
        <f>SUM(BK598:BK600)</f>
        <v>0</v>
      </c>
    </row>
    <row r="598" spans="1:65" s="2" customFormat="1" ht="16.5" customHeight="1">
      <c r="A598" s="38"/>
      <c r="B598" s="39"/>
      <c r="C598" s="197" t="s">
        <v>938</v>
      </c>
      <c r="D598" s="197" t="s">
        <v>137</v>
      </c>
      <c r="E598" s="198" t="s">
        <v>939</v>
      </c>
      <c r="F598" s="199" t="s">
        <v>940</v>
      </c>
      <c r="G598" s="200" t="s">
        <v>243</v>
      </c>
      <c r="H598" s="201">
        <v>127.889</v>
      </c>
      <c r="I598" s="202"/>
      <c r="J598" s="203">
        <f>ROUND(I598*H598,2)</f>
        <v>0</v>
      </c>
      <c r="K598" s="199" t="s">
        <v>141</v>
      </c>
      <c r="L598" s="44"/>
      <c r="M598" s="204" t="s">
        <v>19</v>
      </c>
      <c r="N598" s="205" t="s">
        <v>45</v>
      </c>
      <c r="O598" s="84"/>
      <c r="P598" s="206">
        <f>O598*H598</f>
        <v>0</v>
      </c>
      <c r="Q598" s="206">
        <v>0</v>
      </c>
      <c r="R598" s="206">
        <f>Q598*H598</f>
        <v>0</v>
      </c>
      <c r="S598" s="206">
        <v>0</v>
      </c>
      <c r="T598" s="207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08" t="s">
        <v>142</v>
      </c>
      <c r="AT598" s="208" t="s">
        <v>137</v>
      </c>
      <c r="AU598" s="208" t="s">
        <v>81</v>
      </c>
      <c r="AY598" s="17" t="s">
        <v>135</v>
      </c>
      <c r="BE598" s="209">
        <f>IF(N598="základní",J598,0)</f>
        <v>0</v>
      </c>
      <c r="BF598" s="209">
        <f>IF(N598="snížená",J598,0)</f>
        <v>0</v>
      </c>
      <c r="BG598" s="209">
        <f>IF(N598="zákl. přenesená",J598,0)</f>
        <v>0</v>
      </c>
      <c r="BH598" s="209">
        <f>IF(N598="sníž. přenesená",J598,0)</f>
        <v>0</v>
      </c>
      <c r="BI598" s="209">
        <f>IF(N598="nulová",J598,0)</f>
        <v>0</v>
      </c>
      <c r="BJ598" s="17" t="s">
        <v>79</v>
      </c>
      <c r="BK598" s="209">
        <f>ROUND(I598*H598,2)</f>
        <v>0</v>
      </c>
      <c r="BL598" s="17" t="s">
        <v>142</v>
      </c>
      <c r="BM598" s="208" t="s">
        <v>941</v>
      </c>
    </row>
    <row r="599" spans="1:47" s="2" customFormat="1" ht="12">
      <c r="A599" s="38"/>
      <c r="B599" s="39"/>
      <c r="C599" s="40"/>
      <c r="D599" s="210" t="s">
        <v>144</v>
      </c>
      <c r="E599" s="40"/>
      <c r="F599" s="211" t="s">
        <v>942</v>
      </c>
      <c r="G599" s="40"/>
      <c r="H599" s="40"/>
      <c r="I599" s="212"/>
      <c r="J599" s="40"/>
      <c r="K599" s="40"/>
      <c r="L599" s="44"/>
      <c r="M599" s="213"/>
      <c r="N599" s="214"/>
      <c r="O599" s="84"/>
      <c r="P599" s="84"/>
      <c r="Q599" s="84"/>
      <c r="R599" s="84"/>
      <c r="S599" s="84"/>
      <c r="T599" s="85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T599" s="17" t="s">
        <v>144</v>
      </c>
      <c r="AU599" s="17" t="s">
        <v>81</v>
      </c>
    </row>
    <row r="600" spans="1:47" s="2" customFormat="1" ht="12">
      <c r="A600" s="38"/>
      <c r="B600" s="39"/>
      <c r="C600" s="40"/>
      <c r="D600" s="215" t="s">
        <v>146</v>
      </c>
      <c r="E600" s="40"/>
      <c r="F600" s="216" t="s">
        <v>943</v>
      </c>
      <c r="G600" s="40"/>
      <c r="H600" s="40"/>
      <c r="I600" s="212"/>
      <c r="J600" s="40"/>
      <c r="K600" s="40"/>
      <c r="L600" s="44"/>
      <c r="M600" s="213"/>
      <c r="N600" s="214"/>
      <c r="O600" s="84"/>
      <c r="P600" s="84"/>
      <c r="Q600" s="84"/>
      <c r="R600" s="84"/>
      <c r="S600" s="84"/>
      <c r="T600" s="85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T600" s="17" t="s">
        <v>146</v>
      </c>
      <c r="AU600" s="17" t="s">
        <v>81</v>
      </c>
    </row>
    <row r="601" spans="1:63" s="12" customFormat="1" ht="25.9" customHeight="1">
      <c r="A601" s="12"/>
      <c r="B601" s="181"/>
      <c r="C601" s="182"/>
      <c r="D601" s="183" t="s">
        <v>73</v>
      </c>
      <c r="E601" s="184" t="s">
        <v>944</v>
      </c>
      <c r="F601" s="184" t="s">
        <v>945</v>
      </c>
      <c r="G601" s="182"/>
      <c r="H601" s="182"/>
      <c r="I601" s="185"/>
      <c r="J601" s="186">
        <f>BK601</f>
        <v>0</v>
      </c>
      <c r="K601" s="182"/>
      <c r="L601" s="187"/>
      <c r="M601" s="188"/>
      <c r="N601" s="189"/>
      <c r="O601" s="189"/>
      <c r="P601" s="190">
        <f>P602+P642+P679+P724+P753+P804+P854+P864+P901+P908+P919+P949+P1006+P1020+P1053+P1113+P1125+P1139</f>
        <v>0</v>
      </c>
      <c r="Q601" s="189"/>
      <c r="R601" s="190">
        <f>R602+R642+R679+R724+R753+R804+R854+R864+R901+R908+R919+R949+R1006+R1020+R1053+R1113+R1125+R1139</f>
        <v>5.1737768962</v>
      </c>
      <c r="S601" s="189"/>
      <c r="T601" s="191">
        <f>T602+T642+T679+T724+T753+T804+T854+T864+T901+T908+T919+T949+T1006+T1020+T1053+T1113+T1125+T1139</f>
        <v>0.08126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192" t="s">
        <v>81</v>
      </c>
      <c r="AT601" s="193" t="s">
        <v>73</v>
      </c>
      <c r="AU601" s="193" t="s">
        <v>74</v>
      </c>
      <c r="AY601" s="192" t="s">
        <v>135</v>
      </c>
      <c r="BK601" s="194">
        <f>BK602+BK642+BK679+BK724+BK753+BK804+BK854+BK864+BK901+BK908+BK919+BK949+BK1006+BK1020+BK1053+BK1113+BK1125+BK1139</f>
        <v>0</v>
      </c>
    </row>
    <row r="602" spans="1:63" s="12" customFormat="1" ht="22.8" customHeight="1">
      <c r="A602" s="12"/>
      <c r="B602" s="181"/>
      <c r="C602" s="182"/>
      <c r="D602" s="183" t="s">
        <v>73</v>
      </c>
      <c r="E602" s="195" t="s">
        <v>946</v>
      </c>
      <c r="F602" s="195" t="s">
        <v>947</v>
      </c>
      <c r="G602" s="182"/>
      <c r="H602" s="182"/>
      <c r="I602" s="185"/>
      <c r="J602" s="196">
        <f>BK602</f>
        <v>0</v>
      </c>
      <c r="K602" s="182"/>
      <c r="L602" s="187"/>
      <c r="M602" s="188"/>
      <c r="N602" s="189"/>
      <c r="O602" s="189"/>
      <c r="P602" s="190">
        <f>SUM(P603:P641)</f>
        <v>0</v>
      </c>
      <c r="Q602" s="189"/>
      <c r="R602" s="190">
        <f>SUM(R603:R641)</f>
        <v>0.46682488975</v>
      </c>
      <c r="S602" s="189"/>
      <c r="T602" s="191">
        <f>SUM(T603:T641)</f>
        <v>0</v>
      </c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R602" s="192" t="s">
        <v>81</v>
      </c>
      <c r="AT602" s="193" t="s">
        <v>73</v>
      </c>
      <c r="AU602" s="193" t="s">
        <v>79</v>
      </c>
      <c r="AY602" s="192" t="s">
        <v>135</v>
      </c>
      <c r="BK602" s="194">
        <f>SUM(BK603:BK641)</f>
        <v>0</v>
      </c>
    </row>
    <row r="603" spans="1:65" s="2" customFormat="1" ht="16.5" customHeight="1">
      <c r="A603" s="38"/>
      <c r="B603" s="39"/>
      <c r="C603" s="197" t="s">
        <v>948</v>
      </c>
      <c r="D603" s="197" t="s">
        <v>137</v>
      </c>
      <c r="E603" s="198" t="s">
        <v>949</v>
      </c>
      <c r="F603" s="199" t="s">
        <v>950</v>
      </c>
      <c r="G603" s="200" t="s">
        <v>161</v>
      </c>
      <c r="H603" s="201">
        <v>33.75</v>
      </c>
      <c r="I603" s="202"/>
      <c r="J603" s="203">
        <f>ROUND(I603*H603,2)</f>
        <v>0</v>
      </c>
      <c r="K603" s="199" t="s">
        <v>141</v>
      </c>
      <c r="L603" s="44"/>
      <c r="M603" s="204" t="s">
        <v>19</v>
      </c>
      <c r="N603" s="205" t="s">
        <v>45</v>
      </c>
      <c r="O603" s="84"/>
      <c r="P603" s="206">
        <f>O603*H603</f>
        <v>0</v>
      </c>
      <c r="Q603" s="206">
        <v>0</v>
      </c>
      <c r="R603" s="206">
        <f>Q603*H603</f>
        <v>0</v>
      </c>
      <c r="S603" s="206">
        <v>0</v>
      </c>
      <c r="T603" s="207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08" t="s">
        <v>248</v>
      </c>
      <c r="AT603" s="208" t="s">
        <v>137</v>
      </c>
      <c r="AU603" s="208" t="s">
        <v>81</v>
      </c>
      <c r="AY603" s="17" t="s">
        <v>135</v>
      </c>
      <c r="BE603" s="209">
        <f>IF(N603="základní",J603,0)</f>
        <v>0</v>
      </c>
      <c r="BF603" s="209">
        <f>IF(N603="snížená",J603,0)</f>
        <v>0</v>
      </c>
      <c r="BG603" s="209">
        <f>IF(N603="zákl. přenesená",J603,0)</f>
        <v>0</v>
      </c>
      <c r="BH603" s="209">
        <f>IF(N603="sníž. přenesená",J603,0)</f>
        <v>0</v>
      </c>
      <c r="BI603" s="209">
        <f>IF(N603="nulová",J603,0)</f>
        <v>0</v>
      </c>
      <c r="BJ603" s="17" t="s">
        <v>79</v>
      </c>
      <c r="BK603" s="209">
        <f>ROUND(I603*H603,2)</f>
        <v>0</v>
      </c>
      <c r="BL603" s="17" t="s">
        <v>248</v>
      </c>
      <c r="BM603" s="208" t="s">
        <v>951</v>
      </c>
    </row>
    <row r="604" spans="1:47" s="2" customFormat="1" ht="12">
      <c r="A604" s="38"/>
      <c r="B604" s="39"/>
      <c r="C604" s="40"/>
      <c r="D604" s="210" t="s">
        <v>144</v>
      </c>
      <c r="E604" s="40"/>
      <c r="F604" s="211" t="s">
        <v>952</v>
      </c>
      <c r="G604" s="40"/>
      <c r="H604" s="40"/>
      <c r="I604" s="212"/>
      <c r="J604" s="40"/>
      <c r="K604" s="40"/>
      <c r="L604" s="44"/>
      <c r="M604" s="213"/>
      <c r="N604" s="214"/>
      <c r="O604" s="84"/>
      <c r="P604" s="84"/>
      <c r="Q604" s="84"/>
      <c r="R604" s="84"/>
      <c r="S604" s="84"/>
      <c r="T604" s="85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T604" s="17" t="s">
        <v>144</v>
      </c>
      <c r="AU604" s="17" t="s">
        <v>81</v>
      </c>
    </row>
    <row r="605" spans="1:47" s="2" customFormat="1" ht="12">
      <c r="A605" s="38"/>
      <c r="B605" s="39"/>
      <c r="C605" s="40"/>
      <c r="D605" s="215" t="s">
        <v>146</v>
      </c>
      <c r="E605" s="40"/>
      <c r="F605" s="216" t="s">
        <v>953</v>
      </c>
      <c r="G605" s="40"/>
      <c r="H605" s="40"/>
      <c r="I605" s="212"/>
      <c r="J605" s="40"/>
      <c r="K605" s="40"/>
      <c r="L605" s="44"/>
      <c r="M605" s="213"/>
      <c r="N605" s="214"/>
      <c r="O605" s="84"/>
      <c r="P605" s="84"/>
      <c r="Q605" s="84"/>
      <c r="R605" s="84"/>
      <c r="S605" s="84"/>
      <c r="T605" s="85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T605" s="17" t="s">
        <v>146</v>
      </c>
      <c r="AU605" s="17" t="s">
        <v>81</v>
      </c>
    </row>
    <row r="606" spans="1:51" s="13" customFormat="1" ht="12">
      <c r="A606" s="13"/>
      <c r="B606" s="217"/>
      <c r="C606" s="218"/>
      <c r="D606" s="210" t="s">
        <v>148</v>
      </c>
      <c r="E606" s="219" t="s">
        <v>19</v>
      </c>
      <c r="F606" s="220" t="s">
        <v>925</v>
      </c>
      <c r="G606" s="218"/>
      <c r="H606" s="221">
        <v>33.75</v>
      </c>
      <c r="I606" s="222"/>
      <c r="J606" s="218"/>
      <c r="K606" s="218"/>
      <c r="L606" s="223"/>
      <c r="M606" s="224"/>
      <c r="N606" s="225"/>
      <c r="O606" s="225"/>
      <c r="P606" s="225"/>
      <c r="Q606" s="225"/>
      <c r="R606" s="225"/>
      <c r="S606" s="225"/>
      <c r="T606" s="226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27" t="s">
        <v>148</v>
      </c>
      <c r="AU606" s="227" t="s">
        <v>81</v>
      </c>
      <c r="AV606" s="13" t="s">
        <v>81</v>
      </c>
      <c r="AW606" s="13" t="s">
        <v>34</v>
      </c>
      <c r="AX606" s="13" t="s">
        <v>74</v>
      </c>
      <c r="AY606" s="227" t="s">
        <v>135</v>
      </c>
    </row>
    <row r="607" spans="1:65" s="2" customFormat="1" ht="16.5" customHeight="1">
      <c r="A607" s="38"/>
      <c r="B607" s="39"/>
      <c r="C607" s="238" t="s">
        <v>954</v>
      </c>
      <c r="D607" s="238" t="s">
        <v>398</v>
      </c>
      <c r="E607" s="239" t="s">
        <v>955</v>
      </c>
      <c r="F607" s="240" t="s">
        <v>956</v>
      </c>
      <c r="G607" s="241" t="s">
        <v>243</v>
      </c>
      <c r="H607" s="242">
        <v>0.01</v>
      </c>
      <c r="I607" s="243"/>
      <c r="J607" s="244">
        <f>ROUND(I607*H607,2)</f>
        <v>0</v>
      </c>
      <c r="K607" s="240" t="s">
        <v>141</v>
      </c>
      <c r="L607" s="245"/>
      <c r="M607" s="246" t="s">
        <v>19</v>
      </c>
      <c r="N607" s="247" t="s">
        <v>45</v>
      </c>
      <c r="O607" s="84"/>
      <c r="P607" s="206">
        <f>O607*H607</f>
        <v>0</v>
      </c>
      <c r="Q607" s="206">
        <v>1</v>
      </c>
      <c r="R607" s="206">
        <f>Q607*H607</f>
        <v>0.01</v>
      </c>
      <c r="S607" s="206">
        <v>0</v>
      </c>
      <c r="T607" s="207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08" t="s">
        <v>366</v>
      </c>
      <c r="AT607" s="208" t="s">
        <v>398</v>
      </c>
      <c r="AU607" s="208" t="s">
        <v>81</v>
      </c>
      <c r="AY607" s="17" t="s">
        <v>135</v>
      </c>
      <c r="BE607" s="209">
        <f>IF(N607="základní",J607,0)</f>
        <v>0</v>
      </c>
      <c r="BF607" s="209">
        <f>IF(N607="snížená",J607,0)</f>
        <v>0</v>
      </c>
      <c r="BG607" s="209">
        <f>IF(N607="zákl. přenesená",J607,0)</f>
        <v>0</v>
      </c>
      <c r="BH607" s="209">
        <f>IF(N607="sníž. přenesená",J607,0)</f>
        <v>0</v>
      </c>
      <c r="BI607" s="209">
        <f>IF(N607="nulová",J607,0)</f>
        <v>0</v>
      </c>
      <c r="BJ607" s="17" t="s">
        <v>79</v>
      </c>
      <c r="BK607" s="209">
        <f>ROUND(I607*H607,2)</f>
        <v>0</v>
      </c>
      <c r="BL607" s="17" t="s">
        <v>248</v>
      </c>
      <c r="BM607" s="208" t="s">
        <v>957</v>
      </c>
    </row>
    <row r="608" spans="1:47" s="2" customFormat="1" ht="12">
      <c r="A608" s="38"/>
      <c r="B608" s="39"/>
      <c r="C608" s="40"/>
      <c r="D608" s="210" t="s">
        <v>144</v>
      </c>
      <c r="E608" s="40"/>
      <c r="F608" s="211" t="s">
        <v>956</v>
      </c>
      <c r="G608" s="40"/>
      <c r="H608" s="40"/>
      <c r="I608" s="212"/>
      <c r="J608" s="40"/>
      <c r="K608" s="40"/>
      <c r="L608" s="44"/>
      <c r="M608" s="213"/>
      <c r="N608" s="214"/>
      <c r="O608" s="84"/>
      <c r="P608" s="84"/>
      <c r="Q608" s="84"/>
      <c r="R608" s="84"/>
      <c r="S608" s="84"/>
      <c r="T608" s="85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T608" s="17" t="s">
        <v>144</v>
      </c>
      <c r="AU608" s="17" t="s">
        <v>81</v>
      </c>
    </row>
    <row r="609" spans="1:51" s="13" customFormat="1" ht="12">
      <c r="A609" s="13"/>
      <c r="B609" s="217"/>
      <c r="C609" s="218"/>
      <c r="D609" s="210" t="s">
        <v>148</v>
      </c>
      <c r="E609" s="218"/>
      <c r="F609" s="220" t="s">
        <v>958</v>
      </c>
      <c r="G609" s="218"/>
      <c r="H609" s="221">
        <v>0.01</v>
      </c>
      <c r="I609" s="222"/>
      <c r="J609" s="218"/>
      <c r="K609" s="218"/>
      <c r="L609" s="223"/>
      <c r="M609" s="224"/>
      <c r="N609" s="225"/>
      <c r="O609" s="225"/>
      <c r="P609" s="225"/>
      <c r="Q609" s="225"/>
      <c r="R609" s="225"/>
      <c r="S609" s="225"/>
      <c r="T609" s="226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27" t="s">
        <v>148</v>
      </c>
      <c r="AU609" s="227" t="s">
        <v>81</v>
      </c>
      <c r="AV609" s="13" t="s">
        <v>81</v>
      </c>
      <c r="AW609" s="13" t="s">
        <v>4</v>
      </c>
      <c r="AX609" s="13" t="s">
        <v>79</v>
      </c>
      <c r="AY609" s="227" t="s">
        <v>135</v>
      </c>
    </row>
    <row r="610" spans="1:65" s="2" customFormat="1" ht="16.5" customHeight="1">
      <c r="A610" s="38"/>
      <c r="B610" s="39"/>
      <c r="C610" s="197" t="s">
        <v>959</v>
      </c>
      <c r="D610" s="197" t="s">
        <v>137</v>
      </c>
      <c r="E610" s="198" t="s">
        <v>960</v>
      </c>
      <c r="F610" s="199" t="s">
        <v>961</v>
      </c>
      <c r="G610" s="200" t="s">
        <v>161</v>
      </c>
      <c r="H610" s="201">
        <v>27.913</v>
      </c>
      <c r="I610" s="202"/>
      <c r="J610" s="203">
        <f>ROUND(I610*H610,2)</f>
        <v>0</v>
      </c>
      <c r="K610" s="199" t="s">
        <v>141</v>
      </c>
      <c r="L610" s="44"/>
      <c r="M610" s="204" t="s">
        <v>19</v>
      </c>
      <c r="N610" s="205" t="s">
        <v>45</v>
      </c>
      <c r="O610" s="84"/>
      <c r="P610" s="206">
        <f>O610*H610</f>
        <v>0</v>
      </c>
      <c r="Q610" s="206">
        <v>0</v>
      </c>
      <c r="R610" s="206">
        <f>Q610*H610</f>
        <v>0</v>
      </c>
      <c r="S610" s="206">
        <v>0</v>
      </c>
      <c r="T610" s="207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08" t="s">
        <v>248</v>
      </c>
      <c r="AT610" s="208" t="s">
        <v>137</v>
      </c>
      <c r="AU610" s="208" t="s">
        <v>81</v>
      </c>
      <c r="AY610" s="17" t="s">
        <v>135</v>
      </c>
      <c r="BE610" s="209">
        <f>IF(N610="základní",J610,0)</f>
        <v>0</v>
      </c>
      <c r="BF610" s="209">
        <f>IF(N610="snížená",J610,0)</f>
        <v>0</v>
      </c>
      <c r="BG610" s="209">
        <f>IF(N610="zákl. přenesená",J610,0)</f>
        <v>0</v>
      </c>
      <c r="BH610" s="209">
        <f>IF(N610="sníž. přenesená",J610,0)</f>
        <v>0</v>
      </c>
      <c r="BI610" s="209">
        <f>IF(N610="nulová",J610,0)</f>
        <v>0</v>
      </c>
      <c r="BJ610" s="17" t="s">
        <v>79</v>
      </c>
      <c r="BK610" s="209">
        <f>ROUND(I610*H610,2)</f>
        <v>0</v>
      </c>
      <c r="BL610" s="17" t="s">
        <v>248</v>
      </c>
      <c r="BM610" s="208" t="s">
        <v>962</v>
      </c>
    </row>
    <row r="611" spans="1:47" s="2" customFormat="1" ht="12">
      <c r="A611" s="38"/>
      <c r="B611" s="39"/>
      <c r="C611" s="40"/>
      <c r="D611" s="210" t="s">
        <v>144</v>
      </c>
      <c r="E611" s="40"/>
      <c r="F611" s="211" t="s">
        <v>963</v>
      </c>
      <c r="G611" s="40"/>
      <c r="H611" s="40"/>
      <c r="I611" s="212"/>
      <c r="J611" s="40"/>
      <c r="K611" s="40"/>
      <c r="L611" s="44"/>
      <c r="M611" s="213"/>
      <c r="N611" s="214"/>
      <c r="O611" s="84"/>
      <c r="P611" s="84"/>
      <c r="Q611" s="84"/>
      <c r="R611" s="84"/>
      <c r="S611" s="84"/>
      <c r="T611" s="85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T611" s="17" t="s">
        <v>144</v>
      </c>
      <c r="AU611" s="17" t="s">
        <v>81</v>
      </c>
    </row>
    <row r="612" spans="1:47" s="2" customFormat="1" ht="12">
      <c r="A612" s="38"/>
      <c r="B612" s="39"/>
      <c r="C612" s="40"/>
      <c r="D612" s="215" t="s">
        <v>146</v>
      </c>
      <c r="E612" s="40"/>
      <c r="F612" s="216" t="s">
        <v>964</v>
      </c>
      <c r="G612" s="40"/>
      <c r="H612" s="40"/>
      <c r="I612" s="212"/>
      <c r="J612" s="40"/>
      <c r="K612" s="40"/>
      <c r="L612" s="44"/>
      <c r="M612" s="213"/>
      <c r="N612" s="214"/>
      <c r="O612" s="84"/>
      <c r="P612" s="84"/>
      <c r="Q612" s="84"/>
      <c r="R612" s="84"/>
      <c r="S612" s="84"/>
      <c r="T612" s="85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T612" s="17" t="s">
        <v>146</v>
      </c>
      <c r="AU612" s="17" t="s">
        <v>81</v>
      </c>
    </row>
    <row r="613" spans="1:51" s="13" customFormat="1" ht="12">
      <c r="A613" s="13"/>
      <c r="B613" s="217"/>
      <c r="C613" s="218"/>
      <c r="D613" s="210" t="s">
        <v>148</v>
      </c>
      <c r="E613" s="219" t="s">
        <v>19</v>
      </c>
      <c r="F613" s="220" t="s">
        <v>965</v>
      </c>
      <c r="G613" s="218"/>
      <c r="H613" s="221">
        <v>27.913</v>
      </c>
      <c r="I613" s="222"/>
      <c r="J613" s="218"/>
      <c r="K613" s="218"/>
      <c r="L613" s="223"/>
      <c r="M613" s="224"/>
      <c r="N613" s="225"/>
      <c r="O613" s="225"/>
      <c r="P613" s="225"/>
      <c r="Q613" s="225"/>
      <c r="R613" s="225"/>
      <c r="S613" s="225"/>
      <c r="T613" s="226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27" t="s">
        <v>148</v>
      </c>
      <c r="AU613" s="227" t="s">
        <v>81</v>
      </c>
      <c r="AV613" s="13" t="s">
        <v>81</v>
      </c>
      <c r="AW613" s="13" t="s">
        <v>34</v>
      </c>
      <c r="AX613" s="13" t="s">
        <v>74</v>
      </c>
      <c r="AY613" s="227" t="s">
        <v>135</v>
      </c>
    </row>
    <row r="614" spans="1:65" s="2" customFormat="1" ht="16.5" customHeight="1">
      <c r="A614" s="38"/>
      <c r="B614" s="39"/>
      <c r="C614" s="238" t="s">
        <v>966</v>
      </c>
      <c r="D614" s="238" t="s">
        <v>398</v>
      </c>
      <c r="E614" s="239" t="s">
        <v>955</v>
      </c>
      <c r="F614" s="240" t="s">
        <v>956</v>
      </c>
      <c r="G614" s="241" t="s">
        <v>243</v>
      </c>
      <c r="H614" s="242">
        <v>0.009</v>
      </c>
      <c r="I614" s="243"/>
      <c r="J614" s="244">
        <f>ROUND(I614*H614,2)</f>
        <v>0</v>
      </c>
      <c r="K614" s="240" t="s">
        <v>141</v>
      </c>
      <c r="L614" s="245"/>
      <c r="M614" s="246" t="s">
        <v>19</v>
      </c>
      <c r="N614" s="247" t="s">
        <v>45</v>
      </c>
      <c r="O614" s="84"/>
      <c r="P614" s="206">
        <f>O614*H614</f>
        <v>0</v>
      </c>
      <c r="Q614" s="206">
        <v>1</v>
      </c>
      <c r="R614" s="206">
        <f>Q614*H614</f>
        <v>0.009</v>
      </c>
      <c r="S614" s="206">
        <v>0</v>
      </c>
      <c r="T614" s="207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08" t="s">
        <v>366</v>
      </c>
      <c r="AT614" s="208" t="s">
        <v>398</v>
      </c>
      <c r="AU614" s="208" t="s">
        <v>81</v>
      </c>
      <c r="AY614" s="17" t="s">
        <v>135</v>
      </c>
      <c r="BE614" s="209">
        <f>IF(N614="základní",J614,0)</f>
        <v>0</v>
      </c>
      <c r="BF614" s="209">
        <f>IF(N614="snížená",J614,0)</f>
        <v>0</v>
      </c>
      <c r="BG614" s="209">
        <f>IF(N614="zákl. přenesená",J614,0)</f>
        <v>0</v>
      </c>
      <c r="BH614" s="209">
        <f>IF(N614="sníž. přenesená",J614,0)</f>
        <v>0</v>
      </c>
      <c r="BI614" s="209">
        <f>IF(N614="nulová",J614,0)</f>
        <v>0</v>
      </c>
      <c r="BJ614" s="17" t="s">
        <v>79</v>
      </c>
      <c r="BK614" s="209">
        <f>ROUND(I614*H614,2)</f>
        <v>0</v>
      </c>
      <c r="BL614" s="17" t="s">
        <v>248</v>
      </c>
      <c r="BM614" s="208" t="s">
        <v>967</v>
      </c>
    </row>
    <row r="615" spans="1:47" s="2" customFormat="1" ht="12">
      <c r="A615" s="38"/>
      <c r="B615" s="39"/>
      <c r="C615" s="40"/>
      <c r="D615" s="210" t="s">
        <v>144</v>
      </c>
      <c r="E615" s="40"/>
      <c r="F615" s="211" t="s">
        <v>956</v>
      </c>
      <c r="G615" s="40"/>
      <c r="H615" s="40"/>
      <c r="I615" s="212"/>
      <c r="J615" s="40"/>
      <c r="K615" s="40"/>
      <c r="L615" s="44"/>
      <c r="M615" s="213"/>
      <c r="N615" s="214"/>
      <c r="O615" s="84"/>
      <c r="P615" s="84"/>
      <c r="Q615" s="84"/>
      <c r="R615" s="84"/>
      <c r="S615" s="84"/>
      <c r="T615" s="85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T615" s="17" t="s">
        <v>144</v>
      </c>
      <c r="AU615" s="17" t="s">
        <v>81</v>
      </c>
    </row>
    <row r="616" spans="1:51" s="13" customFormat="1" ht="12">
      <c r="A616" s="13"/>
      <c r="B616" s="217"/>
      <c r="C616" s="218"/>
      <c r="D616" s="210" t="s">
        <v>148</v>
      </c>
      <c r="E616" s="218"/>
      <c r="F616" s="220" t="s">
        <v>968</v>
      </c>
      <c r="G616" s="218"/>
      <c r="H616" s="221">
        <v>0.009</v>
      </c>
      <c r="I616" s="222"/>
      <c r="J616" s="218"/>
      <c r="K616" s="218"/>
      <c r="L616" s="223"/>
      <c r="M616" s="224"/>
      <c r="N616" s="225"/>
      <c r="O616" s="225"/>
      <c r="P616" s="225"/>
      <c r="Q616" s="225"/>
      <c r="R616" s="225"/>
      <c r="S616" s="225"/>
      <c r="T616" s="226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27" t="s">
        <v>148</v>
      </c>
      <c r="AU616" s="227" t="s">
        <v>81</v>
      </c>
      <c r="AV616" s="13" t="s">
        <v>81</v>
      </c>
      <c r="AW616" s="13" t="s">
        <v>4</v>
      </c>
      <c r="AX616" s="13" t="s">
        <v>79</v>
      </c>
      <c r="AY616" s="227" t="s">
        <v>135</v>
      </c>
    </row>
    <row r="617" spans="1:65" s="2" customFormat="1" ht="16.5" customHeight="1">
      <c r="A617" s="38"/>
      <c r="B617" s="39"/>
      <c r="C617" s="197" t="s">
        <v>969</v>
      </c>
      <c r="D617" s="197" t="s">
        <v>137</v>
      </c>
      <c r="E617" s="198" t="s">
        <v>970</v>
      </c>
      <c r="F617" s="199" t="s">
        <v>971</v>
      </c>
      <c r="G617" s="200" t="s">
        <v>161</v>
      </c>
      <c r="H617" s="201">
        <v>33.75</v>
      </c>
      <c r="I617" s="202"/>
      <c r="J617" s="203">
        <f>ROUND(I617*H617,2)</f>
        <v>0</v>
      </c>
      <c r="K617" s="199" t="s">
        <v>141</v>
      </c>
      <c r="L617" s="44"/>
      <c r="M617" s="204" t="s">
        <v>19</v>
      </c>
      <c r="N617" s="205" t="s">
        <v>45</v>
      </c>
      <c r="O617" s="84"/>
      <c r="P617" s="206">
        <f>O617*H617</f>
        <v>0</v>
      </c>
      <c r="Q617" s="206">
        <v>0.00039825</v>
      </c>
      <c r="R617" s="206">
        <f>Q617*H617</f>
        <v>0.0134409375</v>
      </c>
      <c r="S617" s="206">
        <v>0</v>
      </c>
      <c r="T617" s="207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08" t="s">
        <v>248</v>
      </c>
      <c r="AT617" s="208" t="s">
        <v>137</v>
      </c>
      <c r="AU617" s="208" t="s">
        <v>81</v>
      </c>
      <c r="AY617" s="17" t="s">
        <v>135</v>
      </c>
      <c r="BE617" s="209">
        <f>IF(N617="základní",J617,0)</f>
        <v>0</v>
      </c>
      <c r="BF617" s="209">
        <f>IF(N617="snížená",J617,0)</f>
        <v>0</v>
      </c>
      <c r="BG617" s="209">
        <f>IF(N617="zákl. přenesená",J617,0)</f>
        <v>0</v>
      </c>
      <c r="BH617" s="209">
        <f>IF(N617="sníž. přenesená",J617,0)</f>
        <v>0</v>
      </c>
      <c r="BI617" s="209">
        <f>IF(N617="nulová",J617,0)</f>
        <v>0</v>
      </c>
      <c r="BJ617" s="17" t="s">
        <v>79</v>
      </c>
      <c r="BK617" s="209">
        <f>ROUND(I617*H617,2)</f>
        <v>0</v>
      </c>
      <c r="BL617" s="17" t="s">
        <v>248</v>
      </c>
      <c r="BM617" s="208" t="s">
        <v>972</v>
      </c>
    </row>
    <row r="618" spans="1:47" s="2" customFormat="1" ht="12">
      <c r="A618" s="38"/>
      <c r="B618" s="39"/>
      <c r="C618" s="40"/>
      <c r="D618" s="210" t="s">
        <v>144</v>
      </c>
      <c r="E618" s="40"/>
      <c r="F618" s="211" t="s">
        <v>973</v>
      </c>
      <c r="G618" s="40"/>
      <c r="H618" s="40"/>
      <c r="I618" s="212"/>
      <c r="J618" s="40"/>
      <c r="K618" s="40"/>
      <c r="L618" s="44"/>
      <c r="M618" s="213"/>
      <c r="N618" s="214"/>
      <c r="O618" s="84"/>
      <c r="P618" s="84"/>
      <c r="Q618" s="84"/>
      <c r="R618" s="84"/>
      <c r="S618" s="84"/>
      <c r="T618" s="85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T618" s="17" t="s">
        <v>144</v>
      </c>
      <c r="AU618" s="17" t="s">
        <v>81</v>
      </c>
    </row>
    <row r="619" spans="1:47" s="2" customFormat="1" ht="12">
      <c r="A619" s="38"/>
      <c r="B619" s="39"/>
      <c r="C619" s="40"/>
      <c r="D619" s="215" t="s">
        <v>146</v>
      </c>
      <c r="E619" s="40"/>
      <c r="F619" s="216" t="s">
        <v>974</v>
      </c>
      <c r="G619" s="40"/>
      <c r="H619" s="40"/>
      <c r="I619" s="212"/>
      <c r="J619" s="40"/>
      <c r="K619" s="40"/>
      <c r="L619" s="44"/>
      <c r="M619" s="213"/>
      <c r="N619" s="214"/>
      <c r="O619" s="84"/>
      <c r="P619" s="84"/>
      <c r="Q619" s="84"/>
      <c r="R619" s="84"/>
      <c r="S619" s="84"/>
      <c r="T619" s="85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T619" s="17" t="s">
        <v>146</v>
      </c>
      <c r="AU619" s="17" t="s">
        <v>81</v>
      </c>
    </row>
    <row r="620" spans="1:65" s="2" customFormat="1" ht="24.15" customHeight="1">
      <c r="A620" s="38"/>
      <c r="B620" s="39"/>
      <c r="C620" s="238" t="s">
        <v>975</v>
      </c>
      <c r="D620" s="238" t="s">
        <v>398</v>
      </c>
      <c r="E620" s="239" t="s">
        <v>976</v>
      </c>
      <c r="F620" s="240" t="s">
        <v>977</v>
      </c>
      <c r="G620" s="241" t="s">
        <v>161</v>
      </c>
      <c r="H620" s="242">
        <v>39.336</v>
      </c>
      <c r="I620" s="243"/>
      <c r="J620" s="244">
        <f>ROUND(I620*H620,2)</f>
        <v>0</v>
      </c>
      <c r="K620" s="240" t="s">
        <v>141</v>
      </c>
      <c r="L620" s="245"/>
      <c r="M620" s="246" t="s">
        <v>19</v>
      </c>
      <c r="N620" s="247" t="s">
        <v>45</v>
      </c>
      <c r="O620" s="84"/>
      <c r="P620" s="206">
        <f>O620*H620</f>
        <v>0</v>
      </c>
      <c r="Q620" s="206">
        <v>0.0054</v>
      </c>
      <c r="R620" s="206">
        <f>Q620*H620</f>
        <v>0.2124144</v>
      </c>
      <c r="S620" s="206">
        <v>0</v>
      </c>
      <c r="T620" s="207">
        <f>S620*H620</f>
        <v>0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08" t="s">
        <v>366</v>
      </c>
      <c r="AT620" s="208" t="s">
        <v>398</v>
      </c>
      <c r="AU620" s="208" t="s">
        <v>81</v>
      </c>
      <c r="AY620" s="17" t="s">
        <v>135</v>
      </c>
      <c r="BE620" s="209">
        <f>IF(N620="základní",J620,0)</f>
        <v>0</v>
      </c>
      <c r="BF620" s="209">
        <f>IF(N620="snížená",J620,0)</f>
        <v>0</v>
      </c>
      <c r="BG620" s="209">
        <f>IF(N620="zákl. přenesená",J620,0)</f>
        <v>0</v>
      </c>
      <c r="BH620" s="209">
        <f>IF(N620="sníž. přenesená",J620,0)</f>
        <v>0</v>
      </c>
      <c r="BI620" s="209">
        <f>IF(N620="nulová",J620,0)</f>
        <v>0</v>
      </c>
      <c r="BJ620" s="17" t="s">
        <v>79</v>
      </c>
      <c r="BK620" s="209">
        <f>ROUND(I620*H620,2)</f>
        <v>0</v>
      </c>
      <c r="BL620" s="17" t="s">
        <v>248</v>
      </c>
      <c r="BM620" s="208" t="s">
        <v>978</v>
      </c>
    </row>
    <row r="621" spans="1:47" s="2" customFormat="1" ht="12">
      <c r="A621" s="38"/>
      <c r="B621" s="39"/>
      <c r="C621" s="40"/>
      <c r="D621" s="210" t="s">
        <v>144</v>
      </c>
      <c r="E621" s="40"/>
      <c r="F621" s="211" t="s">
        <v>977</v>
      </c>
      <c r="G621" s="40"/>
      <c r="H621" s="40"/>
      <c r="I621" s="212"/>
      <c r="J621" s="40"/>
      <c r="K621" s="40"/>
      <c r="L621" s="44"/>
      <c r="M621" s="213"/>
      <c r="N621" s="214"/>
      <c r="O621" s="84"/>
      <c r="P621" s="84"/>
      <c r="Q621" s="84"/>
      <c r="R621" s="84"/>
      <c r="S621" s="84"/>
      <c r="T621" s="85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T621" s="17" t="s">
        <v>144</v>
      </c>
      <c r="AU621" s="17" t="s">
        <v>81</v>
      </c>
    </row>
    <row r="622" spans="1:51" s="13" customFormat="1" ht="12">
      <c r="A622" s="13"/>
      <c r="B622" s="217"/>
      <c r="C622" s="218"/>
      <c r="D622" s="210" t="s">
        <v>148</v>
      </c>
      <c r="E622" s="218"/>
      <c r="F622" s="220" t="s">
        <v>979</v>
      </c>
      <c r="G622" s="218"/>
      <c r="H622" s="221">
        <v>39.336</v>
      </c>
      <c r="I622" s="222"/>
      <c r="J622" s="218"/>
      <c r="K622" s="218"/>
      <c r="L622" s="223"/>
      <c r="M622" s="224"/>
      <c r="N622" s="225"/>
      <c r="O622" s="225"/>
      <c r="P622" s="225"/>
      <c r="Q622" s="225"/>
      <c r="R622" s="225"/>
      <c r="S622" s="225"/>
      <c r="T622" s="226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27" t="s">
        <v>148</v>
      </c>
      <c r="AU622" s="227" t="s">
        <v>81</v>
      </c>
      <c r="AV622" s="13" t="s">
        <v>81</v>
      </c>
      <c r="AW622" s="13" t="s">
        <v>4</v>
      </c>
      <c r="AX622" s="13" t="s">
        <v>79</v>
      </c>
      <c r="AY622" s="227" t="s">
        <v>135</v>
      </c>
    </row>
    <row r="623" spans="1:65" s="2" customFormat="1" ht="16.5" customHeight="1">
      <c r="A623" s="38"/>
      <c r="B623" s="39"/>
      <c r="C623" s="197" t="s">
        <v>980</v>
      </c>
      <c r="D623" s="197" t="s">
        <v>137</v>
      </c>
      <c r="E623" s="198" t="s">
        <v>981</v>
      </c>
      <c r="F623" s="199" t="s">
        <v>982</v>
      </c>
      <c r="G623" s="200" t="s">
        <v>161</v>
      </c>
      <c r="H623" s="201">
        <v>27.913</v>
      </c>
      <c r="I623" s="202"/>
      <c r="J623" s="203">
        <f>ROUND(I623*H623,2)</f>
        <v>0</v>
      </c>
      <c r="K623" s="199" t="s">
        <v>141</v>
      </c>
      <c r="L623" s="44"/>
      <c r="M623" s="204" t="s">
        <v>19</v>
      </c>
      <c r="N623" s="205" t="s">
        <v>45</v>
      </c>
      <c r="O623" s="84"/>
      <c r="P623" s="206">
        <f>O623*H623</f>
        <v>0</v>
      </c>
      <c r="Q623" s="206">
        <v>0.00039825</v>
      </c>
      <c r="R623" s="206">
        <f>Q623*H623</f>
        <v>0.01111635225</v>
      </c>
      <c r="S623" s="206">
        <v>0</v>
      </c>
      <c r="T623" s="207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08" t="s">
        <v>248</v>
      </c>
      <c r="AT623" s="208" t="s">
        <v>137</v>
      </c>
      <c r="AU623" s="208" t="s">
        <v>81</v>
      </c>
      <c r="AY623" s="17" t="s">
        <v>135</v>
      </c>
      <c r="BE623" s="209">
        <f>IF(N623="základní",J623,0)</f>
        <v>0</v>
      </c>
      <c r="BF623" s="209">
        <f>IF(N623="snížená",J623,0)</f>
        <v>0</v>
      </c>
      <c r="BG623" s="209">
        <f>IF(N623="zákl. přenesená",J623,0)</f>
        <v>0</v>
      </c>
      <c r="BH623" s="209">
        <f>IF(N623="sníž. přenesená",J623,0)</f>
        <v>0</v>
      </c>
      <c r="BI623" s="209">
        <f>IF(N623="nulová",J623,0)</f>
        <v>0</v>
      </c>
      <c r="BJ623" s="17" t="s">
        <v>79</v>
      </c>
      <c r="BK623" s="209">
        <f>ROUND(I623*H623,2)</f>
        <v>0</v>
      </c>
      <c r="BL623" s="17" t="s">
        <v>248</v>
      </c>
      <c r="BM623" s="208" t="s">
        <v>983</v>
      </c>
    </row>
    <row r="624" spans="1:47" s="2" customFormat="1" ht="12">
      <c r="A624" s="38"/>
      <c r="B624" s="39"/>
      <c r="C624" s="40"/>
      <c r="D624" s="210" t="s">
        <v>144</v>
      </c>
      <c r="E624" s="40"/>
      <c r="F624" s="211" t="s">
        <v>984</v>
      </c>
      <c r="G624" s="40"/>
      <c r="H624" s="40"/>
      <c r="I624" s="212"/>
      <c r="J624" s="40"/>
      <c r="K624" s="40"/>
      <c r="L624" s="44"/>
      <c r="M624" s="213"/>
      <c r="N624" s="214"/>
      <c r="O624" s="84"/>
      <c r="P624" s="84"/>
      <c r="Q624" s="84"/>
      <c r="R624" s="84"/>
      <c r="S624" s="84"/>
      <c r="T624" s="85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T624" s="17" t="s">
        <v>144</v>
      </c>
      <c r="AU624" s="17" t="s">
        <v>81</v>
      </c>
    </row>
    <row r="625" spans="1:47" s="2" customFormat="1" ht="12">
      <c r="A625" s="38"/>
      <c r="B625" s="39"/>
      <c r="C625" s="40"/>
      <c r="D625" s="215" t="s">
        <v>146</v>
      </c>
      <c r="E625" s="40"/>
      <c r="F625" s="216" t="s">
        <v>985</v>
      </c>
      <c r="G625" s="40"/>
      <c r="H625" s="40"/>
      <c r="I625" s="212"/>
      <c r="J625" s="40"/>
      <c r="K625" s="40"/>
      <c r="L625" s="44"/>
      <c r="M625" s="213"/>
      <c r="N625" s="214"/>
      <c r="O625" s="84"/>
      <c r="P625" s="84"/>
      <c r="Q625" s="84"/>
      <c r="R625" s="84"/>
      <c r="S625" s="84"/>
      <c r="T625" s="85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T625" s="17" t="s">
        <v>146</v>
      </c>
      <c r="AU625" s="17" t="s">
        <v>81</v>
      </c>
    </row>
    <row r="626" spans="1:65" s="2" customFormat="1" ht="24.15" customHeight="1">
      <c r="A626" s="38"/>
      <c r="B626" s="39"/>
      <c r="C626" s="238" t="s">
        <v>986</v>
      </c>
      <c r="D626" s="238" t="s">
        <v>398</v>
      </c>
      <c r="E626" s="239" t="s">
        <v>976</v>
      </c>
      <c r="F626" s="240" t="s">
        <v>977</v>
      </c>
      <c r="G626" s="241" t="s">
        <v>161</v>
      </c>
      <c r="H626" s="242">
        <v>34.082</v>
      </c>
      <c r="I626" s="243"/>
      <c r="J626" s="244">
        <f>ROUND(I626*H626,2)</f>
        <v>0</v>
      </c>
      <c r="K626" s="240" t="s">
        <v>141</v>
      </c>
      <c r="L626" s="245"/>
      <c r="M626" s="246" t="s">
        <v>19</v>
      </c>
      <c r="N626" s="247" t="s">
        <v>45</v>
      </c>
      <c r="O626" s="84"/>
      <c r="P626" s="206">
        <f>O626*H626</f>
        <v>0</v>
      </c>
      <c r="Q626" s="206">
        <v>0.0054</v>
      </c>
      <c r="R626" s="206">
        <f>Q626*H626</f>
        <v>0.1840428</v>
      </c>
      <c r="S626" s="206">
        <v>0</v>
      </c>
      <c r="T626" s="207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08" t="s">
        <v>366</v>
      </c>
      <c r="AT626" s="208" t="s">
        <v>398</v>
      </c>
      <c r="AU626" s="208" t="s">
        <v>81</v>
      </c>
      <c r="AY626" s="17" t="s">
        <v>135</v>
      </c>
      <c r="BE626" s="209">
        <f>IF(N626="základní",J626,0)</f>
        <v>0</v>
      </c>
      <c r="BF626" s="209">
        <f>IF(N626="snížená",J626,0)</f>
        <v>0</v>
      </c>
      <c r="BG626" s="209">
        <f>IF(N626="zákl. přenesená",J626,0)</f>
        <v>0</v>
      </c>
      <c r="BH626" s="209">
        <f>IF(N626="sníž. přenesená",J626,0)</f>
        <v>0</v>
      </c>
      <c r="BI626" s="209">
        <f>IF(N626="nulová",J626,0)</f>
        <v>0</v>
      </c>
      <c r="BJ626" s="17" t="s">
        <v>79</v>
      </c>
      <c r="BK626" s="209">
        <f>ROUND(I626*H626,2)</f>
        <v>0</v>
      </c>
      <c r="BL626" s="17" t="s">
        <v>248</v>
      </c>
      <c r="BM626" s="208" t="s">
        <v>987</v>
      </c>
    </row>
    <row r="627" spans="1:47" s="2" customFormat="1" ht="12">
      <c r="A627" s="38"/>
      <c r="B627" s="39"/>
      <c r="C627" s="40"/>
      <c r="D627" s="210" t="s">
        <v>144</v>
      </c>
      <c r="E627" s="40"/>
      <c r="F627" s="211" t="s">
        <v>977</v>
      </c>
      <c r="G627" s="40"/>
      <c r="H627" s="40"/>
      <c r="I627" s="212"/>
      <c r="J627" s="40"/>
      <c r="K627" s="40"/>
      <c r="L627" s="44"/>
      <c r="M627" s="213"/>
      <c r="N627" s="214"/>
      <c r="O627" s="84"/>
      <c r="P627" s="84"/>
      <c r="Q627" s="84"/>
      <c r="R627" s="84"/>
      <c r="S627" s="84"/>
      <c r="T627" s="85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T627" s="17" t="s">
        <v>144</v>
      </c>
      <c r="AU627" s="17" t="s">
        <v>81</v>
      </c>
    </row>
    <row r="628" spans="1:51" s="13" customFormat="1" ht="12">
      <c r="A628" s="13"/>
      <c r="B628" s="217"/>
      <c r="C628" s="218"/>
      <c r="D628" s="210" t="s">
        <v>148</v>
      </c>
      <c r="E628" s="218"/>
      <c r="F628" s="220" t="s">
        <v>988</v>
      </c>
      <c r="G628" s="218"/>
      <c r="H628" s="221">
        <v>34.082</v>
      </c>
      <c r="I628" s="222"/>
      <c r="J628" s="218"/>
      <c r="K628" s="218"/>
      <c r="L628" s="223"/>
      <c r="M628" s="224"/>
      <c r="N628" s="225"/>
      <c r="O628" s="225"/>
      <c r="P628" s="225"/>
      <c r="Q628" s="225"/>
      <c r="R628" s="225"/>
      <c r="S628" s="225"/>
      <c r="T628" s="226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27" t="s">
        <v>148</v>
      </c>
      <c r="AU628" s="227" t="s">
        <v>81</v>
      </c>
      <c r="AV628" s="13" t="s">
        <v>81</v>
      </c>
      <c r="AW628" s="13" t="s">
        <v>4</v>
      </c>
      <c r="AX628" s="13" t="s">
        <v>79</v>
      </c>
      <c r="AY628" s="227" t="s">
        <v>135</v>
      </c>
    </row>
    <row r="629" spans="1:65" s="2" customFormat="1" ht="16.5" customHeight="1">
      <c r="A629" s="38"/>
      <c r="B629" s="39"/>
      <c r="C629" s="197" t="s">
        <v>989</v>
      </c>
      <c r="D629" s="197" t="s">
        <v>137</v>
      </c>
      <c r="E629" s="198" t="s">
        <v>990</v>
      </c>
      <c r="F629" s="199" t="s">
        <v>991</v>
      </c>
      <c r="G629" s="200" t="s">
        <v>161</v>
      </c>
      <c r="H629" s="201">
        <v>27.913</v>
      </c>
      <c r="I629" s="202"/>
      <c r="J629" s="203">
        <f>ROUND(I629*H629,2)</f>
        <v>0</v>
      </c>
      <c r="K629" s="199" t="s">
        <v>141</v>
      </c>
      <c r="L629" s="44"/>
      <c r="M629" s="204" t="s">
        <v>19</v>
      </c>
      <c r="N629" s="205" t="s">
        <v>45</v>
      </c>
      <c r="O629" s="84"/>
      <c r="P629" s="206">
        <f>O629*H629</f>
        <v>0</v>
      </c>
      <c r="Q629" s="206">
        <v>0.0008</v>
      </c>
      <c r="R629" s="206">
        <f>Q629*H629</f>
        <v>0.0223304</v>
      </c>
      <c r="S629" s="206">
        <v>0</v>
      </c>
      <c r="T629" s="207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08" t="s">
        <v>248</v>
      </c>
      <c r="AT629" s="208" t="s">
        <v>137</v>
      </c>
      <c r="AU629" s="208" t="s">
        <v>81</v>
      </c>
      <c r="AY629" s="17" t="s">
        <v>135</v>
      </c>
      <c r="BE629" s="209">
        <f>IF(N629="základní",J629,0)</f>
        <v>0</v>
      </c>
      <c r="BF629" s="209">
        <f>IF(N629="snížená",J629,0)</f>
        <v>0</v>
      </c>
      <c r="BG629" s="209">
        <f>IF(N629="zákl. přenesená",J629,0)</f>
        <v>0</v>
      </c>
      <c r="BH629" s="209">
        <f>IF(N629="sníž. přenesená",J629,0)</f>
        <v>0</v>
      </c>
      <c r="BI629" s="209">
        <f>IF(N629="nulová",J629,0)</f>
        <v>0</v>
      </c>
      <c r="BJ629" s="17" t="s">
        <v>79</v>
      </c>
      <c r="BK629" s="209">
        <f>ROUND(I629*H629,2)</f>
        <v>0</v>
      </c>
      <c r="BL629" s="17" t="s">
        <v>248</v>
      </c>
      <c r="BM629" s="208" t="s">
        <v>992</v>
      </c>
    </row>
    <row r="630" spans="1:47" s="2" customFormat="1" ht="12">
      <c r="A630" s="38"/>
      <c r="B630" s="39"/>
      <c r="C630" s="40"/>
      <c r="D630" s="210" t="s">
        <v>144</v>
      </c>
      <c r="E630" s="40"/>
      <c r="F630" s="211" t="s">
        <v>993</v>
      </c>
      <c r="G630" s="40"/>
      <c r="H630" s="40"/>
      <c r="I630" s="212"/>
      <c r="J630" s="40"/>
      <c r="K630" s="40"/>
      <c r="L630" s="44"/>
      <c r="M630" s="213"/>
      <c r="N630" s="214"/>
      <c r="O630" s="84"/>
      <c r="P630" s="84"/>
      <c r="Q630" s="84"/>
      <c r="R630" s="84"/>
      <c r="S630" s="84"/>
      <c r="T630" s="85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7" t="s">
        <v>144</v>
      </c>
      <c r="AU630" s="17" t="s">
        <v>81</v>
      </c>
    </row>
    <row r="631" spans="1:47" s="2" customFormat="1" ht="12">
      <c r="A631" s="38"/>
      <c r="B631" s="39"/>
      <c r="C631" s="40"/>
      <c r="D631" s="215" t="s">
        <v>146</v>
      </c>
      <c r="E631" s="40"/>
      <c r="F631" s="216" t="s">
        <v>994</v>
      </c>
      <c r="G631" s="40"/>
      <c r="H631" s="40"/>
      <c r="I631" s="212"/>
      <c r="J631" s="40"/>
      <c r="K631" s="40"/>
      <c r="L631" s="44"/>
      <c r="M631" s="213"/>
      <c r="N631" s="214"/>
      <c r="O631" s="84"/>
      <c r="P631" s="84"/>
      <c r="Q631" s="84"/>
      <c r="R631" s="84"/>
      <c r="S631" s="84"/>
      <c r="T631" s="85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T631" s="17" t="s">
        <v>146</v>
      </c>
      <c r="AU631" s="17" t="s">
        <v>81</v>
      </c>
    </row>
    <row r="632" spans="1:65" s="2" customFormat="1" ht="16.5" customHeight="1">
      <c r="A632" s="38"/>
      <c r="B632" s="39"/>
      <c r="C632" s="197" t="s">
        <v>995</v>
      </c>
      <c r="D632" s="197" t="s">
        <v>137</v>
      </c>
      <c r="E632" s="198" t="s">
        <v>996</v>
      </c>
      <c r="F632" s="199" t="s">
        <v>997</v>
      </c>
      <c r="G632" s="200" t="s">
        <v>328</v>
      </c>
      <c r="H632" s="201">
        <v>16.75</v>
      </c>
      <c r="I632" s="202"/>
      <c r="J632" s="203">
        <f>ROUND(I632*H632,2)</f>
        <v>0</v>
      </c>
      <c r="K632" s="199" t="s">
        <v>141</v>
      </c>
      <c r="L632" s="44"/>
      <c r="M632" s="204" t="s">
        <v>19</v>
      </c>
      <c r="N632" s="205" t="s">
        <v>45</v>
      </c>
      <c r="O632" s="84"/>
      <c r="P632" s="206">
        <f>O632*H632</f>
        <v>0</v>
      </c>
      <c r="Q632" s="206">
        <v>0.00016</v>
      </c>
      <c r="R632" s="206">
        <f>Q632*H632</f>
        <v>0.00268</v>
      </c>
      <c r="S632" s="206">
        <v>0</v>
      </c>
      <c r="T632" s="207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08" t="s">
        <v>248</v>
      </c>
      <c r="AT632" s="208" t="s">
        <v>137</v>
      </c>
      <c r="AU632" s="208" t="s">
        <v>81</v>
      </c>
      <c r="AY632" s="17" t="s">
        <v>135</v>
      </c>
      <c r="BE632" s="209">
        <f>IF(N632="základní",J632,0)</f>
        <v>0</v>
      </c>
      <c r="BF632" s="209">
        <f>IF(N632="snížená",J632,0)</f>
        <v>0</v>
      </c>
      <c r="BG632" s="209">
        <f>IF(N632="zákl. přenesená",J632,0)</f>
        <v>0</v>
      </c>
      <c r="BH632" s="209">
        <f>IF(N632="sníž. přenesená",J632,0)</f>
        <v>0</v>
      </c>
      <c r="BI632" s="209">
        <f>IF(N632="nulová",J632,0)</f>
        <v>0</v>
      </c>
      <c r="BJ632" s="17" t="s">
        <v>79</v>
      </c>
      <c r="BK632" s="209">
        <f>ROUND(I632*H632,2)</f>
        <v>0</v>
      </c>
      <c r="BL632" s="17" t="s">
        <v>248</v>
      </c>
      <c r="BM632" s="208" t="s">
        <v>998</v>
      </c>
    </row>
    <row r="633" spans="1:47" s="2" customFormat="1" ht="12">
      <c r="A633" s="38"/>
      <c r="B633" s="39"/>
      <c r="C633" s="40"/>
      <c r="D633" s="210" t="s">
        <v>144</v>
      </c>
      <c r="E633" s="40"/>
      <c r="F633" s="211" t="s">
        <v>999</v>
      </c>
      <c r="G633" s="40"/>
      <c r="H633" s="40"/>
      <c r="I633" s="212"/>
      <c r="J633" s="40"/>
      <c r="K633" s="40"/>
      <c r="L633" s="44"/>
      <c r="M633" s="213"/>
      <c r="N633" s="214"/>
      <c r="O633" s="84"/>
      <c r="P633" s="84"/>
      <c r="Q633" s="84"/>
      <c r="R633" s="84"/>
      <c r="S633" s="84"/>
      <c r="T633" s="85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T633" s="17" t="s">
        <v>144</v>
      </c>
      <c r="AU633" s="17" t="s">
        <v>81</v>
      </c>
    </row>
    <row r="634" spans="1:47" s="2" customFormat="1" ht="12">
      <c r="A634" s="38"/>
      <c r="B634" s="39"/>
      <c r="C634" s="40"/>
      <c r="D634" s="215" t="s">
        <v>146</v>
      </c>
      <c r="E634" s="40"/>
      <c r="F634" s="216" t="s">
        <v>1000</v>
      </c>
      <c r="G634" s="40"/>
      <c r="H634" s="40"/>
      <c r="I634" s="212"/>
      <c r="J634" s="40"/>
      <c r="K634" s="40"/>
      <c r="L634" s="44"/>
      <c r="M634" s="213"/>
      <c r="N634" s="214"/>
      <c r="O634" s="84"/>
      <c r="P634" s="84"/>
      <c r="Q634" s="84"/>
      <c r="R634" s="84"/>
      <c r="S634" s="84"/>
      <c r="T634" s="85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T634" s="17" t="s">
        <v>146</v>
      </c>
      <c r="AU634" s="17" t="s">
        <v>81</v>
      </c>
    </row>
    <row r="635" spans="1:51" s="13" customFormat="1" ht="12">
      <c r="A635" s="13"/>
      <c r="B635" s="217"/>
      <c r="C635" s="218"/>
      <c r="D635" s="210" t="s">
        <v>148</v>
      </c>
      <c r="E635" s="219" t="s">
        <v>19</v>
      </c>
      <c r="F635" s="220" t="s">
        <v>1001</v>
      </c>
      <c r="G635" s="218"/>
      <c r="H635" s="221">
        <v>16.75</v>
      </c>
      <c r="I635" s="222"/>
      <c r="J635" s="218"/>
      <c r="K635" s="218"/>
      <c r="L635" s="223"/>
      <c r="M635" s="224"/>
      <c r="N635" s="225"/>
      <c r="O635" s="225"/>
      <c r="P635" s="225"/>
      <c r="Q635" s="225"/>
      <c r="R635" s="225"/>
      <c r="S635" s="225"/>
      <c r="T635" s="226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27" t="s">
        <v>148</v>
      </c>
      <c r="AU635" s="227" t="s">
        <v>81</v>
      </c>
      <c r="AV635" s="13" t="s">
        <v>81</v>
      </c>
      <c r="AW635" s="13" t="s">
        <v>34</v>
      </c>
      <c r="AX635" s="13" t="s">
        <v>74</v>
      </c>
      <c r="AY635" s="227" t="s">
        <v>135</v>
      </c>
    </row>
    <row r="636" spans="1:65" s="2" customFormat="1" ht="16.5" customHeight="1">
      <c r="A636" s="38"/>
      <c r="B636" s="39"/>
      <c r="C636" s="197" t="s">
        <v>1002</v>
      </c>
      <c r="D636" s="197" t="s">
        <v>137</v>
      </c>
      <c r="E636" s="198" t="s">
        <v>1003</v>
      </c>
      <c r="F636" s="199" t="s">
        <v>1004</v>
      </c>
      <c r="G636" s="200" t="s">
        <v>280</v>
      </c>
      <c r="H636" s="201">
        <v>180</v>
      </c>
      <c r="I636" s="202"/>
      <c r="J636" s="203">
        <f>ROUND(I636*H636,2)</f>
        <v>0</v>
      </c>
      <c r="K636" s="199" t="s">
        <v>141</v>
      </c>
      <c r="L636" s="44"/>
      <c r="M636" s="204" t="s">
        <v>19</v>
      </c>
      <c r="N636" s="205" t="s">
        <v>45</v>
      </c>
      <c r="O636" s="84"/>
      <c r="P636" s="206">
        <f>O636*H636</f>
        <v>0</v>
      </c>
      <c r="Q636" s="206">
        <v>1E-05</v>
      </c>
      <c r="R636" s="206">
        <f>Q636*H636</f>
        <v>0.0018000000000000002</v>
      </c>
      <c r="S636" s="206">
        <v>0</v>
      </c>
      <c r="T636" s="207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08" t="s">
        <v>248</v>
      </c>
      <c r="AT636" s="208" t="s">
        <v>137</v>
      </c>
      <c r="AU636" s="208" t="s">
        <v>81</v>
      </c>
      <c r="AY636" s="17" t="s">
        <v>135</v>
      </c>
      <c r="BE636" s="209">
        <f>IF(N636="základní",J636,0)</f>
        <v>0</v>
      </c>
      <c r="BF636" s="209">
        <f>IF(N636="snížená",J636,0)</f>
        <v>0</v>
      </c>
      <c r="BG636" s="209">
        <f>IF(N636="zákl. přenesená",J636,0)</f>
        <v>0</v>
      </c>
      <c r="BH636" s="209">
        <f>IF(N636="sníž. přenesená",J636,0)</f>
        <v>0</v>
      </c>
      <c r="BI636" s="209">
        <f>IF(N636="nulová",J636,0)</f>
        <v>0</v>
      </c>
      <c r="BJ636" s="17" t="s">
        <v>79</v>
      </c>
      <c r="BK636" s="209">
        <f>ROUND(I636*H636,2)</f>
        <v>0</v>
      </c>
      <c r="BL636" s="17" t="s">
        <v>248</v>
      </c>
      <c r="BM636" s="208" t="s">
        <v>1005</v>
      </c>
    </row>
    <row r="637" spans="1:47" s="2" customFormat="1" ht="12">
      <c r="A637" s="38"/>
      <c r="B637" s="39"/>
      <c r="C637" s="40"/>
      <c r="D637" s="210" t="s">
        <v>144</v>
      </c>
      <c r="E637" s="40"/>
      <c r="F637" s="211" t="s">
        <v>1006</v>
      </c>
      <c r="G637" s="40"/>
      <c r="H637" s="40"/>
      <c r="I637" s="212"/>
      <c r="J637" s="40"/>
      <c r="K637" s="40"/>
      <c r="L637" s="44"/>
      <c r="M637" s="213"/>
      <c r="N637" s="214"/>
      <c r="O637" s="84"/>
      <c r="P637" s="84"/>
      <c r="Q637" s="84"/>
      <c r="R637" s="84"/>
      <c r="S637" s="84"/>
      <c r="T637" s="85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T637" s="17" t="s">
        <v>144</v>
      </c>
      <c r="AU637" s="17" t="s">
        <v>81</v>
      </c>
    </row>
    <row r="638" spans="1:47" s="2" customFormat="1" ht="12">
      <c r="A638" s="38"/>
      <c r="B638" s="39"/>
      <c r="C638" s="40"/>
      <c r="D638" s="215" t="s">
        <v>146</v>
      </c>
      <c r="E638" s="40"/>
      <c r="F638" s="216" t="s">
        <v>1007</v>
      </c>
      <c r="G638" s="40"/>
      <c r="H638" s="40"/>
      <c r="I638" s="212"/>
      <c r="J638" s="40"/>
      <c r="K638" s="40"/>
      <c r="L638" s="44"/>
      <c r="M638" s="213"/>
      <c r="N638" s="214"/>
      <c r="O638" s="84"/>
      <c r="P638" s="84"/>
      <c r="Q638" s="84"/>
      <c r="R638" s="84"/>
      <c r="S638" s="84"/>
      <c r="T638" s="85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T638" s="17" t="s">
        <v>146</v>
      </c>
      <c r="AU638" s="17" t="s">
        <v>81</v>
      </c>
    </row>
    <row r="639" spans="1:65" s="2" customFormat="1" ht="16.5" customHeight="1">
      <c r="A639" s="38"/>
      <c r="B639" s="39"/>
      <c r="C639" s="197" t="s">
        <v>1008</v>
      </c>
      <c r="D639" s="197" t="s">
        <v>137</v>
      </c>
      <c r="E639" s="198" t="s">
        <v>1009</v>
      </c>
      <c r="F639" s="199" t="s">
        <v>1010</v>
      </c>
      <c r="G639" s="200" t="s">
        <v>243</v>
      </c>
      <c r="H639" s="201">
        <v>0.467</v>
      </c>
      <c r="I639" s="202"/>
      <c r="J639" s="203">
        <f>ROUND(I639*H639,2)</f>
        <v>0</v>
      </c>
      <c r="K639" s="199" t="s">
        <v>141</v>
      </c>
      <c r="L639" s="44"/>
      <c r="M639" s="204" t="s">
        <v>19</v>
      </c>
      <c r="N639" s="205" t="s">
        <v>45</v>
      </c>
      <c r="O639" s="84"/>
      <c r="P639" s="206">
        <f>O639*H639</f>
        <v>0</v>
      </c>
      <c r="Q639" s="206">
        <v>0</v>
      </c>
      <c r="R639" s="206">
        <f>Q639*H639</f>
        <v>0</v>
      </c>
      <c r="S639" s="206">
        <v>0</v>
      </c>
      <c r="T639" s="207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08" t="s">
        <v>248</v>
      </c>
      <c r="AT639" s="208" t="s">
        <v>137</v>
      </c>
      <c r="AU639" s="208" t="s">
        <v>81</v>
      </c>
      <c r="AY639" s="17" t="s">
        <v>135</v>
      </c>
      <c r="BE639" s="209">
        <f>IF(N639="základní",J639,0)</f>
        <v>0</v>
      </c>
      <c r="BF639" s="209">
        <f>IF(N639="snížená",J639,0)</f>
        <v>0</v>
      </c>
      <c r="BG639" s="209">
        <f>IF(N639="zákl. přenesená",J639,0)</f>
        <v>0</v>
      </c>
      <c r="BH639" s="209">
        <f>IF(N639="sníž. přenesená",J639,0)</f>
        <v>0</v>
      </c>
      <c r="BI639" s="209">
        <f>IF(N639="nulová",J639,0)</f>
        <v>0</v>
      </c>
      <c r="BJ639" s="17" t="s">
        <v>79</v>
      </c>
      <c r="BK639" s="209">
        <f>ROUND(I639*H639,2)</f>
        <v>0</v>
      </c>
      <c r="BL639" s="17" t="s">
        <v>248</v>
      </c>
      <c r="BM639" s="208" t="s">
        <v>1011</v>
      </c>
    </row>
    <row r="640" spans="1:47" s="2" customFormat="1" ht="12">
      <c r="A640" s="38"/>
      <c r="B640" s="39"/>
      <c r="C640" s="40"/>
      <c r="D640" s="210" t="s">
        <v>144</v>
      </c>
      <c r="E640" s="40"/>
      <c r="F640" s="211" t="s">
        <v>1012</v>
      </c>
      <c r="G640" s="40"/>
      <c r="H640" s="40"/>
      <c r="I640" s="212"/>
      <c r="J640" s="40"/>
      <c r="K640" s="40"/>
      <c r="L640" s="44"/>
      <c r="M640" s="213"/>
      <c r="N640" s="214"/>
      <c r="O640" s="84"/>
      <c r="P640" s="84"/>
      <c r="Q640" s="84"/>
      <c r="R640" s="84"/>
      <c r="S640" s="84"/>
      <c r="T640" s="85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144</v>
      </c>
      <c r="AU640" s="17" t="s">
        <v>81</v>
      </c>
    </row>
    <row r="641" spans="1:47" s="2" customFormat="1" ht="12">
      <c r="A641" s="38"/>
      <c r="B641" s="39"/>
      <c r="C641" s="40"/>
      <c r="D641" s="215" t="s">
        <v>146</v>
      </c>
      <c r="E641" s="40"/>
      <c r="F641" s="216" t="s">
        <v>1013</v>
      </c>
      <c r="G641" s="40"/>
      <c r="H641" s="40"/>
      <c r="I641" s="212"/>
      <c r="J641" s="40"/>
      <c r="K641" s="40"/>
      <c r="L641" s="44"/>
      <c r="M641" s="213"/>
      <c r="N641" s="214"/>
      <c r="O641" s="84"/>
      <c r="P641" s="84"/>
      <c r="Q641" s="84"/>
      <c r="R641" s="84"/>
      <c r="S641" s="84"/>
      <c r="T641" s="85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T641" s="17" t="s">
        <v>146</v>
      </c>
      <c r="AU641" s="17" t="s">
        <v>81</v>
      </c>
    </row>
    <row r="642" spans="1:63" s="12" customFormat="1" ht="22.8" customHeight="1">
      <c r="A642" s="12"/>
      <c r="B642" s="181"/>
      <c r="C642" s="182"/>
      <c r="D642" s="183" t="s">
        <v>73</v>
      </c>
      <c r="E642" s="195" t="s">
        <v>1014</v>
      </c>
      <c r="F642" s="195" t="s">
        <v>1015</v>
      </c>
      <c r="G642" s="182"/>
      <c r="H642" s="182"/>
      <c r="I642" s="185"/>
      <c r="J642" s="196">
        <f>BK642</f>
        <v>0</v>
      </c>
      <c r="K642" s="182"/>
      <c r="L642" s="187"/>
      <c r="M642" s="188"/>
      <c r="N642" s="189"/>
      <c r="O642" s="189"/>
      <c r="P642" s="190">
        <f>SUM(P643:P678)</f>
        <v>0</v>
      </c>
      <c r="Q642" s="189"/>
      <c r="R642" s="190">
        <f>SUM(R643:R678)</f>
        <v>0.47687961</v>
      </c>
      <c r="S642" s="189"/>
      <c r="T642" s="191">
        <f>SUM(T643:T678)</f>
        <v>0</v>
      </c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R642" s="192" t="s">
        <v>81</v>
      </c>
      <c r="AT642" s="193" t="s">
        <v>73</v>
      </c>
      <c r="AU642" s="193" t="s">
        <v>79</v>
      </c>
      <c r="AY642" s="192" t="s">
        <v>135</v>
      </c>
      <c r="BK642" s="194">
        <f>SUM(BK643:BK678)</f>
        <v>0</v>
      </c>
    </row>
    <row r="643" spans="1:65" s="2" customFormat="1" ht="16.5" customHeight="1">
      <c r="A643" s="38"/>
      <c r="B643" s="39"/>
      <c r="C643" s="197" t="s">
        <v>1016</v>
      </c>
      <c r="D643" s="197" t="s">
        <v>137</v>
      </c>
      <c r="E643" s="198" t="s">
        <v>1017</v>
      </c>
      <c r="F643" s="199" t="s">
        <v>1018</v>
      </c>
      <c r="G643" s="200" t="s">
        <v>161</v>
      </c>
      <c r="H643" s="201">
        <v>37.563</v>
      </c>
      <c r="I643" s="202"/>
      <c r="J643" s="203">
        <f>ROUND(I643*H643,2)</f>
        <v>0</v>
      </c>
      <c r="K643" s="199" t="s">
        <v>141</v>
      </c>
      <c r="L643" s="44"/>
      <c r="M643" s="204" t="s">
        <v>19</v>
      </c>
      <c r="N643" s="205" t="s">
        <v>45</v>
      </c>
      <c r="O643" s="84"/>
      <c r="P643" s="206">
        <f>O643*H643</f>
        <v>0</v>
      </c>
      <c r="Q643" s="206">
        <v>0</v>
      </c>
      <c r="R643" s="206">
        <f>Q643*H643</f>
        <v>0</v>
      </c>
      <c r="S643" s="206">
        <v>0</v>
      </c>
      <c r="T643" s="207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08" t="s">
        <v>248</v>
      </c>
      <c r="AT643" s="208" t="s">
        <v>137</v>
      </c>
      <c r="AU643" s="208" t="s">
        <v>81</v>
      </c>
      <c r="AY643" s="17" t="s">
        <v>135</v>
      </c>
      <c r="BE643" s="209">
        <f>IF(N643="základní",J643,0)</f>
        <v>0</v>
      </c>
      <c r="BF643" s="209">
        <f>IF(N643="snížená",J643,0)</f>
        <v>0</v>
      </c>
      <c r="BG643" s="209">
        <f>IF(N643="zákl. přenesená",J643,0)</f>
        <v>0</v>
      </c>
      <c r="BH643" s="209">
        <f>IF(N643="sníž. přenesená",J643,0)</f>
        <v>0</v>
      </c>
      <c r="BI643" s="209">
        <f>IF(N643="nulová",J643,0)</f>
        <v>0</v>
      </c>
      <c r="BJ643" s="17" t="s">
        <v>79</v>
      </c>
      <c r="BK643" s="209">
        <f>ROUND(I643*H643,2)</f>
        <v>0</v>
      </c>
      <c r="BL643" s="17" t="s">
        <v>248</v>
      </c>
      <c r="BM643" s="208" t="s">
        <v>1019</v>
      </c>
    </row>
    <row r="644" spans="1:47" s="2" customFormat="1" ht="12">
      <c r="A644" s="38"/>
      <c r="B644" s="39"/>
      <c r="C644" s="40"/>
      <c r="D644" s="210" t="s">
        <v>144</v>
      </c>
      <c r="E644" s="40"/>
      <c r="F644" s="211" t="s">
        <v>1020</v>
      </c>
      <c r="G644" s="40"/>
      <c r="H644" s="40"/>
      <c r="I644" s="212"/>
      <c r="J644" s="40"/>
      <c r="K644" s="40"/>
      <c r="L644" s="44"/>
      <c r="M644" s="213"/>
      <c r="N644" s="214"/>
      <c r="O644" s="84"/>
      <c r="P644" s="84"/>
      <c r="Q644" s="84"/>
      <c r="R644" s="84"/>
      <c r="S644" s="84"/>
      <c r="T644" s="85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T644" s="17" t="s">
        <v>144</v>
      </c>
      <c r="AU644" s="17" t="s">
        <v>81</v>
      </c>
    </row>
    <row r="645" spans="1:47" s="2" customFormat="1" ht="12">
      <c r="A645" s="38"/>
      <c r="B645" s="39"/>
      <c r="C645" s="40"/>
      <c r="D645" s="215" t="s">
        <v>146</v>
      </c>
      <c r="E645" s="40"/>
      <c r="F645" s="216" t="s">
        <v>1021</v>
      </c>
      <c r="G645" s="40"/>
      <c r="H645" s="40"/>
      <c r="I645" s="212"/>
      <c r="J645" s="40"/>
      <c r="K645" s="40"/>
      <c r="L645" s="44"/>
      <c r="M645" s="213"/>
      <c r="N645" s="214"/>
      <c r="O645" s="84"/>
      <c r="P645" s="84"/>
      <c r="Q645" s="84"/>
      <c r="R645" s="84"/>
      <c r="S645" s="84"/>
      <c r="T645" s="85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T645" s="17" t="s">
        <v>146</v>
      </c>
      <c r="AU645" s="17" t="s">
        <v>81</v>
      </c>
    </row>
    <row r="646" spans="1:51" s="13" customFormat="1" ht="12">
      <c r="A646" s="13"/>
      <c r="B646" s="217"/>
      <c r="C646" s="218"/>
      <c r="D646" s="210" t="s">
        <v>148</v>
      </c>
      <c r="E646" s="219" t="s">
        <v>19</v>
      </c>
      <c r="F646" s="220" t="s">
        <v>1022</v>
      </c>
      <c r="G646" s="218"/>
      <c r="H646" s="221">
        <v>29.688</v>
      </c>
      <c r="I646" s="222"/>
      <c r="J646" s="218"/>
      <c r="K646" s="218"/>
      <c r="L646" s="223"/>
      <c r="M646" s="224"/>
      <c r="N646" s="225"/>
      <c r="O646" s="225"/>
      <c r="P646" s="225"/>
      <c r="Q646" s="225"/>
      <c r="R646" s="225"/>
      <c r="S646" s="225"/>
      <c r="T646" s="226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27" t="s">
        <v>148</v>
      </c>
      <c r="AU646" s="227" t="s">
        <v>81</v>
      </c>
      <c r="AV646" s="13" t="s">
        <v>81</v>
      </c>
      <c r="AW646" s="13" t="s">
        <v>34</v>
      </c>
      <c r="AX646" s="13" t="s">
        <v>74</v>
      </c>
      <c r="AY646" s="227" t="s">
        <v>135</v>
      </c>
    </row>
    <row r="647" spans="1:51" s="14" customFormat="1" ht="12">
      <c r="A647" s="14"/>
      <c r="B647" s="228"/>
      <c r="C647" s="229"/>
      <c r="D647" s="210" t="s">
        <v>148</v>
      </c>
      <c r="E647" s="230" t="s">
        <v>19</v>
      </c>
      <c r="F647" s="231" t="s">
        <v>1023</v>
      </c>
      <c r="G647" s="229"/>
      <c r="H647" s="230" t="s">
        <v>19</v>
      </c>
      <c r="I647" s="232"/>
      <c r="J647" s="229"/>
      <c r="K647" s="229"/>
      <c r="L647" s="233"/>
      <c r="M647" s="234"/>
      <c r="N647" s="235"/>
      <c r="O647" s="235"/>
      <c r="P647" s="235"/>
      <c r="Q647" s="235"/>
      <c r="R647" s="235"/>
      <c r="S647" s="235"/>
      <c r="T647" s="23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37" t="s">
        <v>148</v>
      </c>
      <c r="AU647" s="237" t="s">
        <v>81</v>
      </c>
      <c r="AV647" s="14" t="s">
        <v>79</v>
      </c>
      <c r="AW647" s="14" t="s">
        <v>34</v>
      </c>
      <c r="AX647" s="14" t="s">
        <v>74</v>
      </c>
      <c r="AY647" s="237" t="s">
        <v>135</v>
      </c>
    </row>
    <row r="648" spans="1:51" s="13" customFormat="1" ht="12">
      <c r="A648" s="13"/>
      <c r="B648" s="217"/>
      <c r="C648" s="218"/>
      <c r="D648" s="210" t="s">
        <v>148</v>
      </c>
      <c r="E648" s="219" t="s">
        <v>19</v>
      </c>
      <c r="F648" s="220" t="s">
        <v>1024</v>
      </c>
      <c r="G648" s="218"/>
      <c r="H648" s="221">
        <v>7.875</v>
      </c>
      <c r="I648" s="222"/>
      <c r="J648" s="218"/>
      <c r="K648" s="218"/>
      <c r="L648" s="223"/>
      <c r="M648" s="224"/>
      <c r="N648" s="225"/>
      <c r="O648" s="225"/>
      <c r="P648" s="225"/>
      <c r="Q648" s="225"/>
      <c r="R648" s="225"/>
      <c r="S648" s="225"/>
      <c r="T648" s="226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27" t="s">
        <v>148</v>
      </c>
      <c r="AU648" s="227" t="s">
        <v>81</v>
      </c>
      <c r="AV648" s="13" t="s">
        <v>81</v>
      </c>
      <c r="AW648" s="13" t="s">
        <v>34</v>
      </c>
      <c r="AX648" s="13" t="s">
        <v>74</v>
      </c>
      <c r="AY648" s="227" t="s">
        <v>135</v>
      </c>
    </row>
    <row r="649" spans="1:65" s="2" customFormat="1" ht="16.5" customHeight="1">
      <c r="A649" s="38"/>
      <c r="B649" s="39"/>
      <c r="C649" s="238" t="s">
        <v>1025</v>
      </c>
      <c r="D649" s="238" t="s">
        <v>398</v>
      </c>
      <c r="E649" s="239" t="s">
        <v>955</v>
      </c>
      <c r="F649" s="240" t="s">
        <v>956</v>
      </c>
      <c r="G649" s="241" t="s">
        <v>243</v>
      </c>
      <c r="H649" s="242">
        <v>0.012</v>
      </c>
      <c r="I649" s="243"/>
      <c r="J649" s="244">
        <f>ROUND(I649*H649,2)</f>
        <v>0</v>
      </c>
      <c r="K649" s="240" t="s">
        <v>141</v>
      </c>
      <c r="L649" s="245"/>
      <c r="M649" s="246" t="s">
        <v>19</v>
      </c>
      <c r="N649" s="247" t="s">
        <v>45</v>
      </c>
      <c r="O649" s="84"/>
      <c r="P649" s="206">
        <f>O649*H649</f>
        <v>0</v>
      </c>
      <c r="Q649" s="206">
        <v>1</v>
      </c>
      <c r="R649" s="206">
        <f>Q649*H649</f>
        <v>0.012</v>
      </c>
      <c r="S649" s="206">
        <v>0</v>
      </c>
      <c r="T649" s="207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08" t="s">
        <v>366</v>
      </c>
      <c r="AT649" s="208" t="s">
        <v>398</v>
      </c>
      <c r="AU649" s="208" t="s">
        <v>81</v>
      </c>
      <c r="AY649" s="17" t="s">
        <v>135</v>
      </c>
      <c r="BE649" s="209">
        <f>IF(N649="základní",J649,0)</f>
        <v>0</v>
      </c>
      <c r="BF649" s="209">
        <f>IF(N649="snížená",J649,0)</f>
        <v>0</v>
      </c>
      <c r="BG649" s="209">
        <f>IF(N649="zákl. přenesená",J649,0)</f>
        <v>0</v>
      </c>
      <c r="BH649" s="209">
        <f>IF(N649="sníž. přenesená",J649,0)</f>
        <v>0</v>
      </c>
      <c r="BI649" s="209">
        <f>IF(N649="nulová",J649,0)</f>
        <v>0</v>
      </c>
      <c r="BJ649" s="17" t="s">
        <v>79</v>
      </c>
      <c r="BK649" s="209">
        <f>ROUND(I649*H649,2)</f>
        <v>0</v>
      </c>
      <c r="BL649" s="17" t="s">
        <v>248</v>
      </c>
      <c r="BM649" s="208" t="s">
        <v>1026</v>
      </c>
    </row>
    <row r="650" spans="1:47" s="2" customFormat="1" ht="12">
      <c r="A650" s="38"/>
      <c r="B650" s="39"/>
      <c r="C650" s="40"/>
      <c r="D650" s="210" t="s">
        <v>144</v>
      </c>
      <c r="E650" s="40"/>
      <c r="F650" s="211" t="s">
        <v>956</v>
      </c>
      <c r="G650" s="40"/>
      <c r="H650" s="40"/>
      <c r="I650" s="212"/>
      <c r="J650" s="40"/>
      <c r="K650" s="40"/>
      <c r="L650" s="44"/>
      <c r="M650" s="213"/>
      <c r="N650" s="214"/>
      <c r="O650" s="84"/>
      <c r="P650" s="84"/>
      <c r="Q650" s="84"/>
      <c r="R650" s="84"/>
      <c r="S650" s="84"/>
      <c r="T650" s="85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T650" s="17" t="s">
        <v>144</v>
      </c>
      <c r="AU650" s="17" t="s">
        <v>81</v>
      </c>
    </row>
    <row r="651" spans="1:51" s="13" customFormat="1" ht="12">
      <c r="A651" s="13"/>
      <c r="B651" s="217"/>
      <c r="C651" s="218"/>
      <c r="D651" s="210" t="s">
        <v>148</v>
      </c>
      <c r="E651" s="218"/>
      <c r="F651" s="220" t="s">
        <v>1027</v>
      </c>
      <c r="G651" s="218"/>
      <c r="H651" s="221">
        <v>0.012</v>
      </c>
      <c r="I651" s="222"/>
      <c r="J651" s="218"/>
      <c r="K651" s="218"/>
      <c r="L651" s="223"/>
      <c r="M651" s="224"/>
      <c r="N651" s="225"/>
      <c r="O651" s="225"/>
      <c r="P651" s="225"/>
      <c r="Q651" s="225"/>
      <c r="R651" s="225"/>
      <c r="S651" s="225"/>
      <c r="T651" s="226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27" t="s">
        <v>148</v>
      </c>
      <c r="AU651" s="227" t="s">
        <v>81</v>
      </c>
      <c r="AV651" s="13" t="s">
        <v>81</v>
      </c>
      <c r="AW651" s="13" t="s">
        <v>4</v>
      </c>
      <c r="AX651" s="13" t="s">
        <v>79</v>
      </c>
      <c r="AY651" s="227" t="s">
        <v>135</v>
      </c>
    </row>
    <row r="652" spans="1:65" s="2" customFormat="1" ht="16.5" customHeight="1">
      <c r="A652" s="38"/>
      <c r="B652" s="39"/>
      <c r="C652" s="197" t="s">
        <v>1028</v>
      </c>
      <c r="D652" s="197" t="s">
        <v>137</v>
      </c>
      <c r="E652" s="198" t="s">
        <v>1029</v>
      </c>
      <c r="F652" s="199" t="s">
        <v>1030</v>
      </c>
      <c r="G652" s="200" t="s">
        <v>161</v>
      </c>
      <c r="H652" s="201">
        <v>37.563</v>
      </c>
      <c r="I652" s="202"/>
      <c r="J652" s="203">
        <f>ROUND(I652*H652,2)</f>
        <v>0</v>
      </c>
      <c r="K652" s="199" t="s">
        <v>141</v>
      </c>
      <c r="L652" s="44"/>
      <c r="M652" s="204" t="s">
        <v>19</v>
      </c>
      <c r="N652" s="205" t="s">
        <v>45</v>
      </c>
      <c r="O652" s="84"/>
      <c r="P652" s="206">
        <f>O652*H652</f>
        <v>0</v>
      </c>
      <c r="Q652" s="206">
        <v>0</v>
      </c>
      <c r="R652" s="206">
        <f>Q652*H652</f>
        <v>0</v>
      </c>
      <c r="S652" s="206">
        <v>0</v>
      </c>
      <c r="T652" s="207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08" t="s">
        <v>248</v>
      </c>
      <c r="AT652" s="208" t="s">
        <v>137</v>
      </c>
      <c r="AU652" s="208" t="s">
        <v>81</v>
      </c>
      <c r="AY652" s="17" t="s">
        <v>135</v>
      </c>
      <c r="BE652" s="209">
        <f>IF(N652="základní",J652,0)</f>
        <v>0</v>
      </c>
      <c r="BF652" s="209">
        <f>IF(N652="snížená",J652,0)</f>
        <v>0</v>
      </c>
      <c r="BG652" s="209">
        <f>IF(N652="zákl. přenesená",J652,0)</f>
        <v>0</v>
      </c>
      <c r="BH652" s="209">
        <f>IF(N652="sníž. přenesená",J652,0)</f>
        <v>0</v>
      </c>
      <c r="BI652" s="209">
        <f>IF(N652="nulová",J652,0)</f>
        <v>0</v>
      </c>
      <c r="BJ652" s="17" t="s">
        <v>79</v>
      </c>
      <c r="BK652" s="209">
        <f>ROUND(I652*H652,2)</f>
        <v>0</v>
      </c>
      <c r="BL652" s="17" t="s">
        <v>248</v>
      </c>
      <c r="BM652" s="208" t="s">
        <v>1031</v>
      </c>
    </row>
    <row r="653" spans="1:47" s="2" customFormat="1" ht="12">
      <c r="A653" s="38"/>
      <c r="B653" s="39"/>
      <c r="C653" s="40"/>
      <c r="D653" s="210" t="s">
        <v>144</v>
      </c>
      <c r="E653" s="40"/>
      <c r="F653" s="211" t="s">
        <v>1032</v>
      </c>
      <c r="G653" s="40"/>
      <c r="H653" s="40"/>
      <c r="I653" s="212"/>
      <c r="J653" s="40"/>
      <c r="K653" s="40"/>
      <c r="L653" s="44"/>
      <c r="M653" s="213"/>
      <c r="N653" s="214"/>
      <c r="O653" s="84"/>
      <c r="P653" s="84"/>
      <c r="Q653" s="84"/>
      <c r="R653" s="84"/>
      <c r="S653" s="84"/>
      <c r="T653" s="85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T653" s="17" t="s">
        <v>144</v>
      </c>
      <c r="AU653" s="17" t="s">
        <v>81</v>
      </c>
    </row>
    <row r="654" spans="1:47" s="2" customFormat="1" ht="12">
      <c r="A654" s="38"/>
      <c r="B654" s="39"/>
      <c r="C654" s="40"/>
      <c r="D654" s="215" t="s">
        <v>146</v>
      </c>
      <c r="E654" s="40"/>
      <c r="F654" s="216" t="s">
        <v>1033</v>
      </c>
      <c r="G654" s="40"/>
      <c r="H654" s="40"/>
      <c r="I654" s="212"/>
      <c r="J654" s="40"/>
      <c r="K654" s="40"/>
      <c r="L654" s="44"/>
      <c r="M654" s="213"/>
      <c r="N654" s="214"/>
      <c r="O654" s="84"/>
      <c r="P654" s="84"/>
      <c r="Q654" s="84"/>
      <c r="R654" s="84"/>
      <c r="S654" s="84"/>
      <c r="T654" s="85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T654" s="17" t="s">
        <v>146</v>
      </c>
      <c r="AU654" s="17" t="s">
        <v>81</v>
      </c>
    </row>
    <row r="655" spans="1:51" s="14" customFormat="1" ht="12">
      <c r="A655" s="14"/>
      <c r="B655" s="228"/>
      <c r="C655" s="229"/>
      <c r="D655" s="210" t="s">
        <v>148</v>
      </c>
      <c r="E655" s="230" t="s">
        <v>19</v>
      </c>
      <c r="F655" s="231" t="s">
        <v>1034</v>
      </c>
      <c r="G655" s="229"/>
      <c r="H655" s="230" t="s">
        <v>19</v>
      </c>
      <c r="I655" s="232"/>
      <c r="J655" s="229"/>
      <c r="K655" s="229"/>
      <c r="L655" s="233"/>
      <c r="M655" s="234"/>
      <c r="N655" s="235"/>
      <c r="O655" s="235"/>
      <c r="P655" s="235"/>
      <c r="Q655" s="235"/>
      <c r="R655" s="235"/>
      <c r="S655" s="235"/>
      <c r="T655" s="236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37" t="s">
        <v>148</v>
      </c>
      <c r="AU655" s="237" t="s">
        <v>81</v>
      </c>
      <c r="AV655" s="14" t="s">
        <v>79</v>
      </c>
      <c r="AW655" s="14" t="s">
        <v>34</v>
      </c>
      <c r="AX655" s="14" t="s">
        <v>74</v>
      </c>
      <c r="AY655" s="237" t="s">
        <v>135</v>
      </c>
    </row>
    <row r="656" spans="1:51" s="13" customFormat="1" ht="12">
      <c r="A656" s="13"/>
      <c r="B656" s="217"/>
      <c r="C656" s="218"/>
      <c r="D656" s="210" t="s">
        <v>148</v>
      </c>
      <c r="E656" s="219" t="s">
        <v>19</v>
      </c>
      <c r="F656" s="220" t="s">
        <v>1022</v>
      </c>
      <c r="G656" s="218"/>
      <c r="H656" s="221">
        <v>29.688</v>
      </c>
      <c r="I656" s="222"/>
      <c r="J656" s="218"/>
      <c r="K656" s="218"/>
      <c r="L656" s="223"/>
      <c r="M656" s="224"/>
      <c r="N656" s="225"/>
      <c r="O656" s="225"/>
      <c r="P656" s="225"/>
      <c r="Q656" s="225"/>
      <c r="R656" s="225"/>
      <c r="S656" s="225"/>
      <c r="T656" s="226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27" t="s">
        <v>148</v>
      </c>
      <c r="AU656" s="227" t="s">
        <v>81</v>
      </c>
      <c r="AV656" s="13" t="s">
        <v>81</v>
      </c>
      <c r="AW656" s="13" t="s">
        <v>34</v>
      </c>
      <c r="AX656" s="13" t="s">
        <v>74</v>
      </c>
      <c r="AY656" s="227" t="s">
        <v>135</v>
      </c>
    </row>
    <row r="657" spans="1:51" s="14" customFormat="1" ht="12">
      <c r="A657" s="14"/>
      <c r="B657" s="228"/>
      <c r="C657" s="229"/>
      <c r="D657" s="210" t="s">
        <v>148</v>
      </c>
      <c r="E657" s="230" t="s">
        <v>19</v>
      </c>
      <c r="F657" s="231" t="s">
        <v>1023</v>
      </c>
      <c r="G657" s="229"/>
      <c r="H657" s="230" t="s">
        <v>19</v>
      </c>
      <c r="I657" s="232"/>
      <c r="J657" s="229"/>
      <c r="K657" s="229"/>
      <c r="L657" s="233"/>
      <c r="M657" s="234"/>
      <c r="N657" s="235"/>
      <c r="O657" s="235"/>
      <c r="P657" s="235"/>
      <c r="Q657" s="235"/>
      <c r="R657" s="235"/>
      <c r="S657" s="235"/>
      <c r="T657" s="236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37" t="s">
        <v>148</v>
      </c>
      <c r="AU657" s="237" t="s">
        <v>81</v>
      </c>
      <c r="AV657" s="14" t="s">
        <v>79</v>
      </c>
      <c r="AW657" s="14" t="s">
        <v>34</v>
      </c>
      <c r="AX657" s="14" t="s">
        <v>74</v>
      </c>
      <c r="AY657" s="237" t="s">
        <v>135</v>
      </c>
    </row>
    <row r="658" spans="1:51" s="13" customFormat="1" ht="12">
      <c r="A658" s="13"/>
      <c r="B658" s="217"/>
      <c r="C658" s="218"/>
      <c r="D658" s="210" t="s">
        <v>148</v>
      </c>
      <c r="E658" s="219" t="s">
        <v>19</v>
      </c>
      <c r="F658" s="220" t="s">
        <v>1024</v>
      </c>
      <c r="G658" s="218"/>
      <c r="H658" s="221">
        <v>7.875</v>
      </c>
      <c r="I658" s="222"/>
      <c r="J658" s="218"/>
      <c r="K658" s="218"/>
      <c r="L658" s="223"/>
      <c r="M658" s="224"/>
      <c r="N658" s="225"/>
      <c r="O658" s="225"/>
      <c r="P658" s="225"/>
      <c r="Q658" s="225"/>
      <c r="R658" s="225"/>
      <c r="S658" s="225"/>
      <c r="T658" s="226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27" t="s">
        <v>148</v>
      </c>
      <c r="AU658" s="227" t="s">
        <v>81</v>
      </c>
      <c r="AV658" s="13" t="s">
        <v>81</v>
      </c>
      <c r="AW658" s="13" t="s">
        <v>34</v>
      </c>
      <c r="AX658" s="13" t="s">
        <v>74</v>
      </c>
      <c r="AY658" s="227" t="s">
        <v>135</v>
      </c>
    </row>
    <row r="659" spans="1:65" s="2" customFormat="1" ht="33" customHeight="1">
      <c r="A659" s="38"/>
      <c r="B659" s="39"/>
      <c r="C659" s="238" t="s">
        <v>1035</v>
      </c>
      <c r="D659" s="238" t="s">
        <v>398</v>
      </c>
      <c r="E659" s="239" t="s">
        <v>1036</v>
      </c>
      <c r="F659" s="240" t="s">
        <v>1037</v>
      </c>
      <c r="G659" s="241" t="s">
        <v>161</v>
      </c>
      <c r="H659" s="242">
        <v>43.78</v>
      </c>
      <c r="I659" s="243"/>
      <c r="J659" s="244">
        <f>ROUND(I659*H659,2)</f>
        <v>0</v>
      </c>
      <c r="K659" s="240" t="s">
        <v>141</v>
      </c>
      <c r="L659" s="245"/>
      <c r="M659" s="246" t="s">
        <v>19</v>
      </c>
      <c r="N659" s="247" t="s">
        <v>45</v>
      </c>
      <c r="O659" s="84"/>
      <c r="P659" s="206">
        <f>O659*H659</f>
        <v>0</v>
      </c>
      <c r="Q659" s="206">
        <v>0.0023</v>
      </c>
      <c r="R659" s="206">
        <f>Q659*H659</f>
        <v>0.100694</v>
      </c>
      <c r="S659" s="206">
        <v>0</v>
      </c>
      <c r="T659" s="207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08" t="s">
        <v>366</v>
      </c>
      <c r="AT659" s="208" t="s">
        <v>398</v>
      </c>
      <c r="AU659" s="208" t="s">
        <v>81</v>
      </c>
      <c r="AY659" s="17" t="s">
        <v>135</v>
      </c>
      <c r="BE659" s="209">
        <f>IF(N659="základní",J659,0)</f>
        <v>0</v>
      </c>
      <c r="BF659" s="209">
        <f>IF(N659="snížená",J659,0)</f>
        <v>0</v>
      </c>
      <c r="BG659" s="209">
        <f>IF(N659="zákl. přenesená",J659,0)</f>
        <v>0</v>
      </c>
      <c r="BH659" s="209">
        <f>IF(N659="sníž. přenesená",J659,0)</f>
        <v>0</v>
      </c>
      <c r="BI659" s="209">
        <f>IF(N659="nulová",J659,0)</f>
        <v>0</v>
      </c>
      <c r="BJ659" s="17" t="s">
        <v>79</v>
      </c>
      <c r="BK659" s="209">
        <f>ROUND(I659*H659,2)</f>
        <v>0</v>
      </c>
      <c r="BL659" s="17" t="s">
        <v>248</v>
      </c>
      <c r="BM659" s="208" t="s">
        <v>1038</v>
      </c>
    </row>
    <row r="660" spans="1:47" s="2" customFormat="1" ht="12">
      <c r="A660" s="38"/>
      <c r="B660" s="39"/>
      <c r="C660" s="40"/>
      <c r="D660" s="210" t="s">
        <v>144</v>
      </c>
      <c r="E660" s="40"/>
      <c r="F660" s="211" t="s">
        <v>1037</v>
      </c>
      <c r="G660" s="40"/>
      <c r="H660" s="40"/>
      <c r="I660" s="212"/>
      <c r="J660" s="40"/>
      <c r="K660" s="40"/>
      <c r="L660" s="44"/>
      <c r="M660" s="213"/>
      <c r="N660" s="214"/>
      <c r="O660" s="84"/>
      <c r="P660" s="84"/>
      <c r="Q660" s="84"/>
      <c r="R660" s="84"/>
      <c r="S660" s="84"/>
      <c r="T660" s="85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T660" s="17" t="s">
        <v>144</v>
      </c>
      <c r="AU660" s="17" t="s">
        <v>81</v>
      </c>
    </row>
    <row r="661" spans="1:51" s="13" customFormat="1" ht="12">
      <c r="A661" s="13"/>
      <c r="B661" s="217"/>
      <c r="C661" s="218"/>
      <c r="D661" s="210" t="s">
        <v>148</v>
      </c>
      <c r="E661" s="218"/>
      <c r="F661" s="220" t="s">
        <v>1039</v>
      </c>
      <c r="G661" s="218"/>
      <c r="H661" s="221">
        <v>43.78</v>
      </c>
      <c r="I661" s="222"/>
      <c r="J661" s="218"/>
      <c r="K661" s="218"/>
      <c r="L661" s="223"/>
      <c r="M661" s="224"/>
      <c r="N661" s="225"/>
      <c r="O661" s="225"/>
      <c r="P661" s="225"/>
      <c r="Q661" s="225"/>
      <c r="R661" s="225"/>
      <c r="S661" s="225"/>
      <c r="T661" s="226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27" t="s">
        <v>148</v>
      </c>
      <c r="AU661" s="227" t="s">
        <v>81</v>
      </c>
      <c r="AV661" s="13" t="s">
        <v>81</v>
      </c>
      <c r="AW661" s="13" t="s">
        <v>4</v>
      </c>
      <c r="AX661" s="13" t="s">
        <v>79</v>
      </c>
      <c r="AY661" s="227" t="s">
        <v>135</v>
      </c>
    </row>
    <row r="662" spans="1:65" s="2" customFormat="1" ht="16.5" customHeight="1">
      <c r="A662" s="38"/>
      <c r="B662" s="39"/>
      <c r="C662" s="197" t="s">
        <v>1040</v>
      </c>
      <c r="D662" s="197" t="s">
        <v>137</v>
      </c>
      <c r="E662" s="198" t="s">
        <v>1041</v>
      </c>
      <c r="F662" s="199" t="s">
        <v>1042</v>
      </c>
      <c r="G662" s="200" t="s">
        <v>161</v>
      </c>
      <c r="H662" s="201">
        <v>29.688</v>
      </c>
      <c r="I662" s="202"/>
      <c r="J662" s="203">
        <f>ROUND(I662*H662,2)</f>
        <v>0</v>
      </c>
      <c r="K662" s="199" t="s">
        <v>141</v>
      </c>
      <c r="L662" s="44"/>
      <c r="M662" s="204" t="s">
        <v>19</v>
      </c>
      <c r="N662" s="205" t="s">
        <v>45</v>
      </c>
      <c r="O662" s="84"/>
      <c r="P662" s="206">
        <f>O662*H662</f>
        <v>0</v>
      </c>
      <c r="Q662" s="206">
        <v>0.00088</v>
      </c>
      <c r="R662" s="206">
        <f>Q662*H662</f>
        <v>0.02612544</v>
      </c>
      <c r="S662" s="206">
        <v>0</v>
      </c>
      <c r="T662" s="207">
        <f>S662*H662</f>
        <v>0</v>
      </c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R662" s="208" t="s">
        <v>248</v>
      </c>
      <c r="AT662" s="208" t="s">
        <v>137</v>
      </c>
      <c r="AU662" s="208" t="s">
        <v>81</v>
      </c>
      <c r="AY662" s="17" t="s">
        <v>135</v>
      </c>
      <c r="BE662" s="209">
        <f>IF(N662="základní",J662,0)</f>
        <v>0</v>
      </c>
      <c r="BF662" s="209">
        <f>IF(N662="snížená",J662,0)</f>
        <v>0</v>
      </c>
      <c r="BG662" s="209">
        <f>IF(N662="zákl. přenesená",J662,0)</f>
        <v>0</v>
      </c>
      <c r="BH662" s="209">
        <f>IF(N662="sníž. přenesená",J662,0)</f>
        <v>0</v>
      </c>
      <c r="BI662" s="209">
        <f>IF(N662="nulová",J662,0)</f>
        <v>0</v>
      </c>
      <c r="BJ662" s="17" t="s">
        <v>79</v>
      </c>
      <c r="BK662" s="209">
        <f>ROUND(I662*H662,2)</f>
        <v>0</v>
      </c>
      <c r="BL662" s="17" t="s">
        <v>248</v>
      </c>
      <c r="BM662" s="208" t="s">
        <v>1043</v>
      </c>
    </row>
    <row r="663" spans="1:47" s="2" customFormat="1" ht="12">
      <c r="A663" s="38"/>
      <c r="B663" s="39"/>
      <c r="C663" s="40"/>
      <c r="D663" s="210" t="s">
        <v>144</v>
      </c>
      <c r="E663" s="40"/>
      <c r="F663" s="211" t="s">
        <v>1044</v>
      </c>
      <c r="G663" s="40"/>
      <c r="H663" s="40"/>
      <c r="I663" s="212"/>
      <c r="J663" s="40"/>
      <c r="K663" s="40"/>
      <c r="L663" s="44"/>
      <c r="M663" s="213"/>
      <c r="N663" s="214"/>
      <c r="O663" s="84"/>
      <c r="P663" s="84"/>
      <c r="Q663" s="84"/>
      <c r="R663" s="84"/>
      <c r="S663" s="84"/>
      <c r="T663" s="85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T663" s="17" t="s">
        <v>144</v>
      </c>
      <c r="AU663" s="17" t="s">
        <v>81</v>
      </c>
    </row>
    <row r="664" spans="1:47" s="2" customFormat="1" ht="12">
      <c r="A664" s="38"/>
      <c r="B664" s="39"/>
      <c r="C664" s="40"/>
      <c r="D664" s="215" t="s">
        <v>146</v>
      </c>
      <c r="E664" s="40"/>
      <c r="F664" s="216" t="s">
        <v>1045</v>
      </c>
      <c r="G664" s="40"/>
      <c r="H664" s="40"/>
      <c r="I664" s="212"/>
      <c r="J664" s="40"/>
      <c r="K664" s="40"/>
      <c r="L664" s="44"/>
      <c r="M664" s="213"/>
      <c r="N664" s="214"/>
      <c r="O664" s="84"/>
      <c r="P664" s="84"/>
      <c r="Q664" s="84"/>
      <c r="R664" s="84"/>
      <c r="S664" s="84"/>
      <c r="T664" s="85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T664" s="17" t="s">
        <v>146</v>
      </c>
      <c r="AU664" s="17" t="s">
        <v>81</v>
      </c>
    </row>
    <row r="665" spans="1:51" s="13" customFormat="1" ht="12">
      <c r="A665" s="13"/>
      <c r="B665" s="217"/>
      <c r="C665" s="218"/>
      <c r="D665" s="210" t="s">
        <v>148</v>
      </c>
      <c r="E665" s="219" t="s">
        <v>19</v>
      </c>
      <c r="F665" s="220" t="s">
        <v>1022</v>
      </c>
      <c r="G665" s="218"/>
      <c r="H665" s="221">
        <v>29.688</v>
      </c>
      <c r="I665" s="222"/>
      <c r="J665" s="218"/>
      <c r="K665" s="218"/>
      <c r="L665" s="223"/>
      <c r="M665" s="224"/>
      <c r="N665" s="225"/>
      <c r="O665" s="225"/>
      <c r="P665" s="225"/>
      <c r="Q665" s="225"/>
      <c r="R665" s="225"/>
      <c r="S665" s="225"/>
      <c r="T665" s="226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27" t="s">
        <v>148</v>
      </c>
      <c r="AU665" s="227" t="s">
        <v>81</v>
      </c>
      <c r="AV665" s="13" t="s">
        <v>81</v>
      </c>
      <c r="AW665" s="13" t="s">
        <v>34</v>
      </c>
      <c r="AX665" s="13" t="s">
        <v>74</v>
      </c>
      <c r="AY665" s="227" t="s">
        <v>135</v>
      </c>
    </row>
    <row r="666" spans="1:65" s="2" customFormat="1" ht="24.15" customHeight="1">
      <c r="A666" s="38"/>
      <c r="B666" s="39"/>
      <c r="C666" s="238" t="s">
        <v>1046</v>
      </c>
      <c r="D666" s="238" t="s">
        <v>398</v>
      </c>
      <c r="E666" s="239" t="s">
        <v>1047</v>
      </c>
      <c r="F666" s="240" t="s">
        <v>1048</v>
      </c>
      <c r="G666" s="241" t="s">
        <v>161</v>
      </c>
      <c r="H666" s="242">
        <v>34.601</v>
      </c>
      <c r="I666" s="243"/>
      <c r="J666" s="244">
        <f>ROUND(I666*H666,2)</f>
        <v>0</v>
      </c>
      <c r="K666" s="240" t="s">
        <v>141</v>
      </c>
      <c r="L666" s="245"/>
      <c r="M666" s="246" t="s">
        <v>19</v>
      </c>
      <c r="N666" s="247" t="s">
        <v>45</v>
      </c>
      <c r="O666" s="84"/>
      <c r="P666" s="206">
        <f>O666*H666</f>
        <v>0</v>
      </c>
      <c r="Q666" s="206">
        <v>0.00553</v>
      </c>
      <c r="R666" s="206">
        <f>Q666*H666</f>
        <v>0.19134353</v>
      </c>
      <c r="S666" s="206">
        <v>0</v>
      </c>
      <c r="T666" s="207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08" t="s">
        <v>366</v>
      </c>
      <c r="AT666" s="208" t="s">
        <v>398</v>
      </c>
      <c r="AU666" s="208" t="s">
        <v>81</v>
      </c>
      <c r="AY666" s="17" t="s">
        <v>135</v>
      </c>
      <c r="BE666" s="209">
        <f>IF(N666="základní",J666,0)</f>
        <v>0</v>
      </c>
      <c r="BF666" s="209">
        <f>IF(N666="snížená",J666,0)</f>
        <v>0</v>
      </c>
      <c r="BG666" s="209">
        <f>IF(N666="zákl. přenesená",J666,0)</f>
        <v>0</v>
      </c>
      <c r="BH666" s="209">
        <f>IF(N666="sníž. přenesená",J666,0)</f>
        <v>0</v>
      </c>
      <c r="BI666" s="209">
        <f>IF(N666="nulová",J666,0)</f>
        <v>0</v>
      </c>
      <c r="BJ666" s="17" t="s">
        <v>79</v>
      </c>
      <c r="BK666" s="209">
        <f>ROUND(I666*H666,2)</f>
        <v>0</v>
      </c>
      <c r="BL666" s="17" t="s">
        <v>248</v>
      </c>
      <c r="BM666" s="208" t="s">
        <v>1049</v>
      </c>
    </row>
    <row r="667" spans="1:47" s="2" customFormat="1" ht="12">
      <c r="A667" s="38"/>
      <c r="B667" s="39"/>
      <c r="C667" s="40"/>
      <c r="D667" s="210" t="s">
        <v>144</v>
      </c>
      <c r="E667" s="40"/>
      <c r="F667" s="211" t="s">
        <v>1048</v>
      </c>
      <c r="G667" s="40"/>
      <c r="H667" s="40"/>
      <c r="I667" s="212"/>
      <c r="J667" s="40"/>
      <c r="K667" s="40"/>
      <c r="L667" s="44"/>
      <c r="M667" s="213"/>
      <c r="N667" s="214"/>
      <c r="O667" s="84"/>
      <c r="P667" s="84"/>
      <c r="Q667" s="84"/>
      <c r="R667" s="84"/>
      <c r="S667" s="84"/>
      <c r="T667" s="85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T667" s="17" t="s">
        <v>144</v>
      </c>
      <c r="AU667" s="17" t="s">
        <v>81</v>
      </c>
    </row>
    <row r="668" spans="1:51" s="13" customFormat="1" ht="12">
      <c r="A668" s="13"/>
      <c r="B668" s="217"/>
      <c r="C668" s="218"/>
      <c r="D668" s="210" t="s">
        <v>148</v>
      </c>
      <c r="E668" s="218"/>
      <c r="F668" s="220" t="s">
        <v>1050</v>
      </c>
      <c r="G668" s="218"/>
      <c r="H668" s="221">
        <v>34.601</v>
      </c>
      <c r="I668" s="222"/>
      <c r="J668" s="218"/>
      <c r="K668" s="218"/>
      <c r="L668" s="223"/>
      <c r="M668" s="224"/>
      <c r="N668" s="225"/>
      <c r="O668" s="225"/>
      <c r="P668" s="225"/>
      <c r="Q668" s="225"/>
      <c r="R668" s="225"/>
      <c r="S668" s="225"/>
      <c r="T668" s="226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27" t="s">
        <v>148</v>
      </c>
      <c r="AU668" s="227" t="s">
        <v>81</v>
      </c>
      <c r="AV668" s="13" t="s">
        <v>81</v>
      </c>
      <c r="AW668" s="13" t="s">
        <v>4</v>
      </c>
      <c r="AX668" s="13" t="s">
        <v>79</v>
      </c>
      <c r="AY668" s="227" t="s">
        <v>135</v>
      </c>
    </row>
    <row r="669" spans="1:65" s="2" customFormat="1" ht="24.15" customHeight="1">
      <c r="A669" s="38"/>
      <c r="B669" s="39"/>
      <c r="C669" s="197" t="s">
        <v>1051</v>
      </c>
      <c r="D669" s="197" t="s">
        <v>137</v>
      </c>
      <c r="E669" s="198" t="s">
        <v>1052</v>
      </c>
      <c r="F669" s="199" t="s">
        <v>1053</v>
      </c>
      <c r="G669" s="200" t="s">
        <v>161</v>
      </c>
      <c r="H669" s="201">
        <v>29.688</v>
      </c>
      <c r="I669" s="202"/>
      <c r="J669" s="203">
        <f>ROUND(I669*H669,2)</f>
        <v>0</v>
      </c>
      <c r="K669" s="199" t="s">
        <v>141</v>
      </c>
      <c r="L669" s="44"/>
      <c r="M669" s="204" t="s">
        <v>19</v>
      </c>
      <c r="N669" s="205" t="s">
        <v>45</v>
      </c>
      <c r="O669" s="84"/>
      <c r="P669" s="206">
        <f>O669*H669</f>
        <v>0</v>
      </c>
      <c r="Q669" s="206">
        <v>0.00028</v>
      </c>
      <c r="R669" s="206">
        <f>Q669*H669</f>
        <v>0.00831264</v>
      </c>
      <c r="S669" s="206">
        <v>0</v>
      </c>
      <c r="T669" s="207">
        <f>S669*H669</f>
        <v>0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208" t="s">
        <v>248</v>
      </c>
      <c r="AT669" s="208" t="s">
        <v>137</v>
      </c>
      <c r="AU669" s="208" t="s">
        <v>81</v>
      </c>
      <c r="AY669" s="17" t="s">
        <v>135</v>
      </c>
      <c r="BE669" s="209">
        <f>IF(N669="základní",J669,0)</f>
        <v>0</v>
      </c>
      <c r="BF669" s="209">
        <f>IF(N669="snížená",J669,0)</f>
        <v>0</v>
      </c>
      <c r="BG669" s="209">
        <f>IF(N669="zákl. přenesená",J669,0)</f>
        <v>0</v>
      </c>
      <c r="BH669" s="209">
        <f>IF(N669="sníž. přenesená",J669,0)</f>
        <v>0</v>
      </c>
      <c r="BI669" s="209">
        <f>IF(N669="nulová",J669,0)</f>
        <v>0</v>
      </c>
      <c r="BJ669" s="17" t="s">
        <v>79</v>
      </c>
      <c r="BK669" s="209">
        <f>ROUND(I669*H669,2)</f>
        <v>0</v>
      </c>
      <c r="BL669" s="17" t="s">
        <v>248</v>
      </c>
      <c r="BM669" s="208" t="s">
        <v>1054</v>
      </c>
    </row>
    <row r="670" spans="1:47" s="2" customFormat="1" ht="12">
      <c r="A670" s="38"/>
      <c r="B670" s="39"/>
      <c r="C670" s="40"/>
      <c r="D670" s="210" t="s">
        <v>144</v>
      </c>
      <c r="E670" s="40"/>
      <c r="F670" s="211" t="s">
        <v>1055</v>
      </c>
      <c r="G670" s="40"/>
      <c r="H670" s="40"/>
      <c r="I670" s="212"/>
      <c r="J670" s="40"/>
      <c r="K670" s="40"/>
      <c r="L670" s="44"/>
      <c r="M670" s="213"/>
      <c r="N670" s="214"/>
      <c r="O670" s="84"/>
      <c r="P670" s="84"/>
      <c r="Q670" s="84"/>
      <c r="R670" s="84"/>
      <c r="S670" s="84"/>
      <c r="T670" s="85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T670" s="17" t="s">
        <v>144</v>
      </c>
      <c r="AU670" s="17" t="s">
        <v>81</v>
      </c>
    </row>
    <row r="671" spans="1:47" s="2" customFormat="1" ht="12">
      <c r="A671" s="38"/>
      <c r="B671" s="39"/>
      <c r="C671" s="40"/>
      <c r="D671" s="215" t="s">
        <v>146</v>
      </c>
      <c r="E671" s="40"/>
      <c r="F671" s="216" t="s">
        <v>1056</v>
      </c>
      <c r="G671" s="40"/>
      <c r="H671" s="40"/>
      <c r="I671" s="212"/>
      <c r="J671" s="40"/>
      <c r="K671" s="40"/>
      <c r="L671" s="44"/>
      <c r="M671" s="213"/>
      <c r="N671" s="214"/>
      <c r="O671" s="84"/>
      <c r="P671" s="84"/>
      <c r="Q671" s="84"/>
      <c r="R671" s="84"/>
      <c r="S671" s="84"/>
      <c r="T671" s="85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T671" s="17" t="s">
        <v>146</v>
      </c>
      <c r="AU671" s="17" t="s">
        <v>81</v>
      </c>
    </row>
    <row r="672" spans="1:51" s="13" customFormat="1" ht="12">
      <c r="A672" s="13"/>
      <c r="B672" s="217"/>
      <c r="C672" s="218"/>
      <c r="D672" s="210" t="s">
        <v>148</v>
      </c>
      <c r="E672" s="219" t="s">
        <v>19</v>
      </c>
      <c r="F672" s="220" t="s">
        <v>1022</v>
      </c>
      <c r="G672" s="218"/>
      <c r="H672" s="221">
        <v>29.688</v>
      </c>
      <c r="I672" s="222"/>
      <c r="J672" s="218"/>
      <c r="K672" s="218"/>
      <c r="L672" s="223"/>
      <c r="M672" s="224"/>
      <c r="N672" s="225"/>
      <c r="O672" s="225"/>
      <c r="P672" s="225"/>
      <c r="Q672" s="225"/>
      <c r="R672" s="225"/>
      <c r="S672" s="225"/>
      <c r="T672" s="226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27" t="s">
        <v>148</v>
      </c>
      <c r="AU672" s="227" t="s">
        <v>81</v>
      </c>
      <c r="AV672" s="13" t="s">
        <v>81</v>
      </c>
      <c r="AW672" s="13" t="s">
        <v>34</v>
      </c>
      <c r="AX672" s="13" t="s">
        <v>74</v>
      </c>
      <c r="AY672" s="227" t="s">
        <v>135</v>
      </c>
    </row>
    <row r="673" spans="1:65" s="2" customFormat="1" ht="24.15" customHeight="1">
      <c r="A673" s="38"/>
      <c r="B673" s="39"/>
      <c r="C673" s="238" t="s">
        <v>1057</v>
      </c>
      <c r="D673" s="238" t="s">
        <v>398</v>
      </c>
      <c r="E673" s="239" t="s">
        <v>1058</v>
      </c>
      <c r="F673" s="240" t="s">
        <v>1059</v>
      </c>
      <c r="G673" s="241" t="s">
        <v>161</v>
      </c>
      <c r="H673" s="242">
        <v>34.601</v>
      </c>
      <c r="I673" s="243"/>
      <c r="J673" s="244">
        <f>ROUND(I673*H673,2)</f>
        <v>0</v>
      </c>
      <c r="K673" s="240" t="s">
        <v>141</v>
      </c>
      <c r="L673" s="245"/>
      <c r="M673" s="246" t="s">
        <v>19</v>
      </c>
      <c r="N673" s="247" t="s">
        <v>45</v>
      </c>
      <c r="O673" s="84"/>
      <c r="P673" s="206">
        <f>O673*H673</f>
        <v>0</v>
      </c>
      <c r="Q673" s="206">
        <v>0.004</v>
      </c>
      <c r="R673" s="206">
        <f>Q673*H673</f>
        <v>0.138404</v>
      </c>
      <c r="S673" s="206">
        <v>0</v>
      </c>
      <c r="T673" s="207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208" t="s">
        <v>366</v>
      </c>
      <c r="AT673" s="208" t="s">
        <v>398</v>
      </c>
      <c r="AU673" s="208" t="s">
        <v>81</v>
      </c>
      <c r="AY673" s="17" t="s">
        <v>135</v>
      </c>
      <c r="BE673" s="209">
        <f>IF(N673="základní",J673,0)</f>
        <v>0</v>
      </c>
      <c r="BF673" s="209">
        <f>IF(N673="snížená",J673,0)</f>
        <v>0</v>
      </c>
      <c r="BG673" s="209">
        <f>IF(N673="zákl. přenesená",J673,0)</f>
        <v>0</v>
      </c>
      <c r="BH673" s="209">
        <f>IF(N673="sníž. přenesená",J673,0)</f>
        <v>0</v>
      </c>
      <c r="BI673" s="209">
        <f>IF(N673="nulová",J673,0)</f>
        <v>0</v>
      </c>
      <c r="BJ673" s="17" t="s">
        <v>79</v>
      </c>
      <c r="BK673" s="209">
        <f>ROUND(I673*H673,2)</f>
        <v>0</v>
      </c>
      <c r="BL673" s="17" t="s">
        <v>248</v>
      </c>
      <c r="BM673" s="208" t="s">
        <v>1060</v>
      </c>
    </row>
    <row r="674" spans="1:47" s="2" customFormat="1" ht="12">
      <c r="A674" s="38"/>
      <c r="B674" s="39"/>
      <c r="C674" s="40"/>
      <c r="D674" s="210" t="s">
        <v>144</v>
      </c>
      <c r="E674" s="40"/>
      <c r="F674" s="211" t="s">
        <v>1059</v>
      </c>
      <c r="G674" s="40"/>
      <c r="H674" s="40"/>
      <c r="I674" s="212"/>
      <c r="J674" s="40"/>
      <c r="K674" s="40"/>
      <c r="L674" s="44"/>
      <c r="M674" s="213"/>
      <c r="N674" s="214"/>
      <c r="O674" s="84"/>
      <c r="P674" s="84"/>
      <c r="Q674" s="84"/>
      <c r="R674" s="84"/>
      <c r="S674" s="84"/>
      <c r="T674" s="85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T674" s="17" t="s">
        <v>144</v>
      </c>
      <c r="AU674" s="17" t="s">
        <v>81</v>
      </c>
    </row>
    <row r="675" spans="1:51" s="13" customFormat="1" ht="12">
      <c r="A675" s="13"/>
      <c r="B675" s="217"/>
      <c r="C675" s="218"/>
      <c r="D675" s="210" t="s">
        <v>148</v>
      </c>
      <c r="E675" s="218"/>
      <c r="F675" s="220" t="s">
        <v>1050</v>
      </c>
      <c r="G675" s="218"/>
      <c r="H675" s="221">
        <v>34.601</v>
      </c>
      <c r="I675" s="222"/>
      <c r="J675" s="218"/>
      <c r="K675" s="218"/>
      <c r="L675" s="223"/>
      <c r="M675" s="224"/>
      <c r="N675" s="225"/>
      <c r="O675" s="225"/>
      <c r="P675" s="225"/>
      <c r="Q675" s="225"/>
      <c r="R675" s="225"/>
      <c r="S675" s="225"/>
      <c r="T675" s="226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27" t="s">
        <v>148</v>
      </c>
      <c r="AU675" s="227" t="s">
        <v>81</v>
      </c>
      <c r="AV675" s="13" t="s">
        <v>81</v>
      </c>
      <c r="AW675" s="13" t="s">
        <v>4</v>
      </c>
      <c r="AX675" s="13" t="s">
        <v>79</v>
      </c>
      <c r="AY675" s="227" t="s">
        <v>135</v>
      </c>
    </row>
    <row r="676" spans="1:65" s="2" customFormat="1" ht="16.5" customHeight="1">
      <c r="A676" s="38"/>
      <c r="B676" s="39"/>
      <c r="C676" s="197" t="s">
        <v>1061</v>
      </c>
      <c r="D676" s="197" t="s">
        <v>137</v>
      </c>
      <c r="E676" s="198" t="s">
        <v>1062</v>
      </c>
      <c r="F676" s="199" t="s">
        <v>1063</v>
      </c>
      <c r="G676" s="200" t="s">
        <v>243</v>
      </c>
      <c r="H676" s="201">
        <v>0.477</v>
      </c>
      <c r="I676" s="202"/>
      <c r="J676" s="203">
        <f>ROUND(I676*H676,2)</f>
        <v>0</v>
      </c>
      <c r="K676" s="199" t="s">
        <v>141</v>
      </c>
      <c r="L676" s="44"/>
      <c r="M676" s="204" t="s">
        <v>19</v>
      </c>
      <c r="N676" s="205" t="s">
        <v>45</v>
      </c>
      <c r="O676" s="84"/>
      <c r="P676" s="206">
        <f>O676*H676</f>
        <v>0</v>
      </c>
      <c r="Q676" s="206">
        <v>0</v>
      </c>
      <c r="R676" s="206">
        <f>Q676*H676</f>
        <v>0</v>
      </c>
      <c r="S676" s="206">
        <v>0</v>
      </c>
      <c r="T676" s="207">
        <f>S676*H676</f>
        <v>0</v>
      </c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R676" s="208" t="s">
        <v>248</v>
      </c>
      <c r="AT676" s="208" t="s">
        <v>137</v>
      </c>
      <c r="AU676" s="208" t="s">
        <v>81</v>
      </c>
      <c r="AY676" s="17" t="s">
        <v>135</v>
      </c>
      <c r="BE676" s="209">
        <f>IF(N676="základní",J676,0)</f>
        <v>0</v>
      </c>
      <c r="BF676" s="209">
        <f>IF(N676="snížená",J676,0)</f>
        <v>0</v>
      </c>
      <c r="BG676" s="209">
        <f>IF(N676="zákl. přenesená",J676,0)</f>
        <v>0</v>
      </c>
      <c r="BH676" s="209">
        <f>IF(N676="sníž. přenesená",J676,0)</f>
        <v>0</v>
      </c>
      <c r="BI676" s="209">
        <f>IF(N676="nulová",J676,0)</f>
        <v>0</v>
      </c>
      <c r="BJ676" s="17" t="s">
        <v>79</v>
      </c>
      <c r="BK676" s="209">
        <f>ROUND(I676*H676,2)</f>
        <v>0</v>
      </c>
      <c r="BL676" s="17" t="s">
        <v>248</v>
      </c>
      <c r="BM676" s="208" t="s">
        <v>1064</v>
      </c>
    </row>
    <row r="677" spans="1:47" s="2" customFormat="1" ht="12">
      <c r="A677" s="38"/>
      <c r="B677" s="39"/>
      <c r="C677" s="40"/>
      <c r="D677" s="210" t="s">
        <v>144</v>
      </c>
      <c r="E677" s="40"/>
      <c r="F677" s="211" t="s">
        <v>1065</v>
      </c>
      <c r="G677" s="40"/>
      <c r="H677" s="40"/>
      <c r="I677" s="212"/>
      <c r="J677" s="40"/>
      <c r="K677" s="40"/>
      <c r="L677" s="44"/>
      <c r="M677" s="213"/>
      <c r="N677" s="214"/>
      <c r="O677" s="84"/>
      <c r="P677" s="84"/>
      <c r="Q677" s="84"/>
      <c r="R677" s="84"/>
      <c r="S677" s="84"/>
      <c r="T677" s="85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T677" s="17" t="s">
        <v>144</v>
      </c>
      <c r="AU677" s="17" t="s">
        <v>81</v>
      </c>
    </row>
    <row r="678" spans="1:47" s="2" customFormat="1" ht="12">
      <c r="A678" s="38"/>
      <c r="B678" s="39"/>
      <c r="C678" s="40"/>
      <c r="D678" s="215" t="s">
        <v>146</v>
      </c>
      <c r="E678" s="40"/>
      <c r="F678" s="216" t="s">
        <v>1066</v>
      </c>
      <c r="G678" s="40"/>
      <c r="H678" s="40"/>
      <c r="I678" s="212"/>
      <c r="J678" s="40"/>
      <c r="K678" s="40"/>
      <c r="L678" s="44"/>
      <c r="M678" s="213"/>
      <c r="N678" s="214"/>
      <c r="O678" s="84"/>
      <c r="P678" s="84"/>
      <c r="Q678" s="84"/>
      <c r="R678" s="84"/>
      <c r="S678" s="84"/>
      <c r="T678" s="85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T678" s="17" t="s">
        <v>146</v>
      </c>
      <c r="AU678" s="17" t="s">
        <v>81</v>
      </c>
    </row>
    <row r="679" spans="1:63" s="12" customFormat="1" ht="22.8" customHeight="1">
      <c r="A679" s="12"/>
      <c r="B679" s="181"/>
      <c r="C679" s="182"/>
      <c r="D679" s="183" t="s">
        <v>73</v>
      </c>
      <c r="E679" s="195" t="s">
        <v>1067</v>
      </c>
      <c r="F679" s="195" t="s">
        <v>1068</v>
      </c>
      <c r="G679" s="182"/>
      <c r="H679" s="182"/>
      <c r="I679" s="185"/>
      <c r="J679" s="196">
        <f>BK679</f>
        <v>0</v>
      </c>
      <c r="K679" s="182"/>
      <c r="L679" s="187"/>
      <c r="M679" s="188"/>
      <c r="N679" s="189"/>
      <c r="O679" s="189"/>
      <c r="P679" s="190">
        <f>SUM(P680:P723)</f>
        <v>0</v>
      </c>
      <c r="Q679" s="189"/>
      <c r="R679" s="190">
        <f>SUM(R680:R723)</f>
        <v>0.35361318399999997</v>
      </c>
      <c r="S679" s="189"/>
      <c r="T679" s="191">
        <f>SUM(T680:T723)</f>
        <v>0</v>
      </c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R679" s="192" t="s">
        <v>81</v>
      </c>
      <c r="AT679" s="193" t="s">
        <v>73</v>
      </c>
      <c r="AU679" s="193" t="s">
        <v>79</v>
      </c>
      <c r="AY679" s="192" t="s">
        <v>135</v>
      </c>
      <c r="BK679" s="194">
        <f>SUM(BK680:BK723)</f>
        <v>0</v>
      </c>
    </row>
    <row r="680" spans="1:65" s="2" customFormat="1" ht="16.5" customHeight="1">
      <c r="A680" s="38"/>
      <c r="B680" s="39"/>
      <c r="C680" s="197" t="s">
        <v>1069</v>
      </c>
      <c r="D680" s="197" t="s">
        <v>137</v>
      </c>
      <c r="E680" s="198" t="s">
        <v>1070</v>
      </c>
      <c r="F680" s="199" t="s">
        <v>1071</v>
      </c>
      <c r="G680" s="200" t="s">
        <v>161</v>
      </c>
      <c r="H680" s="201">
        <v>24.03</v>
      </c>
      <c r="I680" s="202"/>
      <c r="J680" s="203">
        <f>ROUND(I680*H680,2)</f>
        <v>0</v>
      </c>
      <c r="K680" s="199" t="s">
        <v>141</v>
      </c>
      <c r="L680" s="44"/>
      <c r="M680" s="204" t="s">
        <v>19</v>
      </c>
      <c r="N680" s="205" t="s">
        <v>45</v>
      </c>
      <c r="O680" s="84"/>
      <c r="P680" s="206">
        <f>O680*H680</f>
        <v>0</v>
      </c>
      <c r="Q680" s="206">
        <v>0</v>
      </c>
      <c r="R680" s="206">
        <f>Q680*H680</f>
        <v>0</v>
      </c>
      <c r="S680" s="206">
        <v>0</v>
      </c>
      <c r="T680" s="207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08" t="s">
        <v>248</v>
      </c>
      <c r="AT680" s="208" t="s">
        <v>137</v>
      </c>
      <c r="AU680" s="208" t="s">
        <v>81</v>
      </c>
      <c r="AY680" s="17" t="s">
        <v>135</v>
      </c>
      <c r="BE680" s="209">
        <f>IF(N680="základní",J680,0)</f>
        <v>0</v>
      </c>
      <c r="BF680" s="209">
        <f>IF(N680="snížená",J680,0)</f>
        <v>0</v>
      </c>
      <c r="BG680" s="209">
        <f>IF(N680="zákl. přenesená",J680,0)</f>
        <v>0</v>
      </c>
      <c r="BH680" s="209">
        <f>IF(N680="sníž. přenesená",J680,0)</f>
        <v>0</v>
      </c>
      <c r="BI680" s="209">
        <f>IF(N680="nulová",J680,0)</f>
        <v>0</v>
      </c>
      <c r="BJ680" s="17" t="s">
        <v>79</v>
      </c>
      <c r="BK680" s="209">
        <f>ROUND(I680*H680,2)</f>
        <v>0</v>
      </c>
      <c r="BL680" s="17" t="s">
        <v>248</v>
      </c>
      <c r="BM680" s="208" t="s">
        <v>1072</v>
      </c>
    </row>
    <row r="681" spans="1:47" s="2" customFormat="1" ht="12">
      <c r="A681" s="38"/>
      <c r="B681" s="39"/>
      <c r="C681" s="40"/>
      <c r="D681" s="210" t="s">
        <v>144</v>
      </c>
      <c r="E681" s="40"/>
      <c r="F681" s="211" t="s">
        <v>1073</v>
      </c>
      <c r="G681" s="40"/>
      <c r="H681" s="40"/>
      <c r="I681" s="212"/>
      <c r="J681" s="40"/>
      <c r="K681" s="40"/>
      <c r="L681" s="44"/>
      <c r="M681" s="213"/>
      <c r="N681" s="214"/>
      <c r="O681" s="84"/>
      <c r="P681" s="84"/>
      <c r="Q681" s="84"/>
      <c r="R681" s="84"/>
      <c r="S681" s="84"/>
      <c r="T681" s="85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T681" s="17" t="s">
        <v>144</v>
      </c>
      <c r="AU681" s="17" t="s">
        <v>81</v>
      </c>
    </row>
    <row r="682" spans="1:47" s="2" customFormat="1" ht="12">
      <c r="A682" s="38"/>
      <c r="B682" s="39"/>
      <c r="C682" s="40"/>
      <c r="D682" s="215" t="s">
        <v>146</v>
      </c>
      <c r="E682" s="40"/>
      <c r="F682" s="216" t="s">
        <v>1074</v>
      </c>
      <c r="G682" s="40"/>
      <c r="H682" s="40"/>
      <c r="I682" s="212"/>
      <c r="J682" s="40"/>
      <c r="K682" s="40"/>
      <c r="L682" s="44"/>
      <c r="M682" s="213"/>
      <c r="N682" s="214"/>
      <c r="O682" s="84"/>
      <c r="P682" s="84"/>
      <c r="Q682" s="84"/>
      <c r="R682" s="84"/>
      <c r="S682" s="84"/>
      <c r="T682" s="85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T682" s="17" t="s">
        <v>146</v>
      </c>
      <c r="AU682" s="17" t="s">
        <v>81</v>
      </c>
    </row>
    <row r="683" spans="1:51" s="13" customFormat="1" ht="12">
      <c r="A683" s="13"/>
      <c r="B683" s="217"/>
      <c r="C683" s="218"/>
      <c r="D683" s="210" t="s">
        <v>148</v>
      </c>
      <c r="E683" s="219" t="s">
        <v>19</v>
      </c>
      <c r="F683" s="220" t="s">
        <v>504</v>
      </c>
      <c r="G683" s="218"/>
      <c r="H683" s="221">
        <v>24.03</v>
      </c>
      <c r="I683" s="222"/>
      <c r="J683" s="218"/>
      <c r="K683" s="218"/>
      <c r="L683" s="223"/>
      <c r="M683" s="224"/>
      <c r="N683" s="225"/>
      <c r="O683" s="225"/>
      <c r="P683" s="225"/>
      <c r="Q683" s="225"/>
      <c r="R683" s="225"/>
      <c r="S683" s="225"/>
      <c r="T683" s="226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27" t="s">
        <v>148</v>
      </c>
      <c r="AU683" s="227" t="s">
        <v>81</v>
      </c>
      <c r="AV683" s="13" t="s">
        <v>81</v>
      </c>
      <c r="AW683" s="13" t="s">
        <v>34</v>
      </c>
      <c r="AX683" s="13" t="s">
        <v>74</v>
      </c>
      <c r="AY683" s="227" t="s">
        <v>135</v>
      </c>
    </row>
    <row r="684" spans="1:65" s="2" customFormat="1" ht="16.5" customHeight="1">
      <c r="A684" s="38"/>
      <c r="B684" s="39"/>
      <c r="C684" s="238" t="s">
        <v>1075</v>
      </c>
      <c r="D684" s="238" t="s">
        <v>398</v>
      </c>
      <c r="E684" s="239" t="s">
        <v>1076</v>
      </c>
      <c r="F684" s="240" t="s">
        <v>1077</v>
      </c>
      <c r="G684" s="241" t="s">
        <v>161</v>
      </c>
      <c r="H684" s="242">
        <v>25.232</v>
      </c>
      <c r="I684" s="243"/>
      <c r="J684" s="244">
        <f>ROUND(I684*H684,2)</f>
        <v>0</v>
      </c>
      <c r="K684" s="240" t="s">
        <v>141</v>
      </c>
      <c r="L684" s="245"/>
      <c r="M684" s="246" t="s">
        <v>19</v>
      </c>
      <c r="N684" s="247" t="s">
        <v>45</v>
      </c>
      <c r="O684" s="84"/>
      <c r="P684" s="206">
        <f>O684*H684</f>
        <v>0</v>
      </c>
      <c r="Q684" s="206">
        <v>0.0015</v>
      </c>
      <c r="R684" s="206">
        <f>Q684*H684</f>
        <v>0.037848</v>
      </c>
      <c r="S684" s="206">
        <v>0</v>
      </c>
      <c r="T684" s="207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208" t="s">
        <v>366</v>
      </c>
      <c r="AT684" s="208" t="s">
        <v>398</v>
      </c>
      <c r="AU684" s="208" t="s">
        <v>81</v>
      </c>
      <c r="AY684" s="17" t="s">
        <v>135</v>
      </c>
      <c r="BE684" s="209">
        <f>IF(N684="základní",J684,0)</f>
        <v>0</v>
      </c>
      <c r="BF684" s="209">
        <f>IF(N684="snížená",J684,0)</f>
        <v>0</v>
      </c>
      <c r="BG684" s="209">
        <f>IF(N684="zákl. přenesená",J684,0)</f>
        <v>0</v>
      </c>
      <c r="BH684" s="209">
        <f>IF(N684="sníž. přenesená",J684,0)</f>
        <v>0</v>
      </c>
      <c r="BI684" s="209">
        <f>IF(N684="nulová",J684,0)</f>
        <v>0</v>
      </c>
      <c r="BJ684" s="17" t="s">
        <v>79</v>
      </c>
      <c r="BK684" s="209">
        <f>ROUND(I684*H684,2)</f>
        <v>0</v>
      </c>
      <c r="BL684" s="17" t="s">
        <v>248</v>
      </c>
      <c r="BM684" s="208" t="s">
        <v>1078</v>
      </c>
    </row>
    <row r="685" spans="1:47" s="2" customFormat="1" ht="12">
      <c r="A685" s="38"/>
      <c r="B685" s="39"/>
      <c r="C685" s="40"/>
      <c r="D685" s="210" t="s">
        <v>144</v>
      </c>
      <c r="E685" s="40"/>
      <c r="F685" s="211" t="s">
        <v>1077</v>
      </c>
      <c r="G685" s="40"/>
      <c r="H685" s="40"/>
      <c r="I685" s="212"/>
      <c r="J685" s="40"/>
      <c r="K685" s="40"/>
      <c r="L685" s="44"/>
      <c r="M685" s="213"/>
      <c r="N685" s="214"/>
      <c r="O685" s="84"/>
      <c r="P685" s="84"/>
      <c r="Q685" s="84"/>
      <c r="R685" s="84"/>
      <c r="S685" s="84"/>
      <c r="T685" s="85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T685" s="17" t="s">
        <v>144</v>
      </c>
      <c r="AU685" s="17" t="s">
        <v>81</v>
      </c>
    </row>
    <row r="686" spans="1:51" s="13" customFormat="1" ht="12">
      <c r="A686" s="13"/>
      <c r="B686" s="217"/>
      <c r="C686" s="218"/>
      <c r="D686" s="210" t="s">
        <v>148</v>
      </c>
      <c r="E686" s="218"/>
      <c r="F686" s="220" t="s">
        <v>1079</v>
      </c>
      <c r="G686" s="218"/>
      <c r="H686" s="221">
        <v>25.232</v>
      </c>
      <c r="I686" s="222"/>
      <c r="J686" s="218"/>
      <c r="K686" s="218"/>
      <c r="L686" s="223"/>
      <c r="M686" s="224"/>
      <c r="N686" s="225"/>
      <c r="O686" s="225"/>
      <c r="P686" s="225"/>
      <c r="Q686" s="225"/>
      <c r="R686" s="225"/>
      <c r="S686" s="225"/>
      <c r="T686" s="226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27" t="s">
        <v>148</v>
      </c>
      <c r="AU686" s="227" t="s">
        <v>81</v>
      </c>
      <c r="AV686" s="13" t="s">
        <v>81</v>
      </c>
      <c r="AW686" s="13" t="s">
        <v>4</v>
      </c>
      <c r="AX686" s="13" t="s">
        <v>79</v>
      </c>
      <c r="AY686" s="227" t="s">
        <v>135</v>
      </c>
    </row>
    <row r="687" spans="1:65" s="2" customFormat="1" ht="16.5" customHeight="1">
      <c r="A687" s="38"/>
      <c r="B687" s="39"/>
      <c r="C687" s="197" t="s">
        <v>1080</v>
      </c>
      <c r="D687" s="197" t="s">
        <v>137</v>
      </c>
      <c r="E687" s="198" t="s">
        <v>1081</v>
      </c>
      <c r="F687" s="199" t="s">
        <v>1082</v>
      </c>
      <c r="G687" s="200" t="s">
        <v>328</v>
      </c>
      <c r="H687" s="201">
        <v>48.1</v>
      </c>
      <c r="I687" s="202"/>
      <c r="J687" s="203">
        <f>ROUND(I687*H687,2)</f>
        <v>0</v>
      </c>
      <c r="K687" s="199" t="s">
        <v>141</v>
      </c>
      <c r="L687" s="44"/>
      <c r="M687" s="204" t="s">
        <v>19</v>
      </c>
      <c r="N687" s="205" t="s">
        <v>45</v>
      </c>
      <c r="O687" s="84"/>
      <c r="P687" s="206">
        <f>O687*H687</f>
        <v>0</v>
      </c>
      <c r="Q687" s="206">
        <v>0</v>
      </c>
      <c r="R687" s="206">
        <f>Q687*H687</f>
        <v>0</v>
      </c>
      <c r="S687" s="206">
        <v>0</v>
      </c>
      <c r="T687" s="207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208" t="s">
        <v>248</v>
      </c>
      <c r="AT687" s="208" t="s">
        <v>137</v>
      </c>
      <c r="AU687" s="208" t="s">
        <v>81</v>
      </c>
      <c r="AY687" s="17" t="s">
        <v>135</v>
      </c>
      <c r="BE687" s="209">
        <f>IF(N687="základní",J687,0)</f>
        <v>0</v>
      </c>
      <c r="BF687" s="209">
        <f>IF(N687="snížená",J687,0)</f>
        <v>0</v>
      </c>
      <c r="BG687" s="209">
        <f>IF(N687="zákl. přenesená",J687,0)</f>
        <v>0</v>
      </c>
      <c r="BH687" s="209">
        <f>IF(N687="sníž. přenesená",J687,0)</f>
        <v>0</v>
      </c>
      <c r="BI687" s="209">
        <f>IF(N687="nulová",J687,0)</f>
        <v>0</v>
      </c>
      <c r="BJ687" s="17" t="s">
        <v>79</v>
      </c>
      <c r="BK687" s="209">
        <f>ROUND(I687*H687,2)</f>
        <v>0</v>
      </c>
      <c r="BL687" s="17" t="s">
        <v>248</v>
      </c>
      <c r="BM687" s="208" t="s">
        <v>1083</v>
      </c>
    </row>
    <row r="688" spans="1:47" s="2" customFormat="1" ht="12">
      <c r="A688" s="38"/>
      <c r="B688" s="39"/>
      <c r="C688" s="40"/>
      <c r="D688" s="210" t="s">
        <v>144</v>
      </c>
      <c r="E688" s="40"/>
      <c r="F688" s="211" t="s">
        <v>1084</v>
      </c>
      <c r="G688" s="40"/>
      <c r="H688" s="40"/>
      <c r="I688" s="212"/>
      <c r="J688" s="40"/>
      <c r="K688" s="40"/>
      <c r="L688" s="44"/>
      <c r="M688" s="213"/>
      <c r="N688" s="214"/>
      <c r="O688" s="84"/>
      <c r="P688" s="84"/>
      <c r="Q688" s="84"/>
      <c r="R688" s="84"/>
      <c r="S688" s="84"/>
      <c r="T688" s="85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T688" s="17" t="s">
        <v>144</v>
      </c>
      <c r="AU688" s="17" t="s">
        <v>81</v>
      </c>
    </row>
    <row r="689" spans="1:47" s="2" customFormat="1" ht="12">
      <c r="A689" s="38"/>
      <c r="B689" s="39"/>
      <c r="C689" s="40"/>
      <c r="D689" s="215" t="s">
        <v>146</v>
      </c>
      <c r="E689" s="40"/>
      <c r="F689" s="216" t="s">
        <v>1085</v>
      </c>
      <c r="G689" s="40"/>
      <c r="H689" s="40"/>
      <c r="I689" s="212"/>
      <c r="J689" s="40"/>
      <c r="K689" s="40"/>
      <c r="L689" s="44"/>
      <c r="M689" s="213"/>
      <c r="N689" s="214"/>
      <c r="O689" s="84"/>
      <c r="P689" s="84"/>
      <c r="Q689" s="84"/>
      <c r="R689" s="84"/>
      <c r="S689" s="84"/>
      <c r="T689" s="85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T689" s="17" t="s">
        <v>146</v>
      </c>
      <c r="AU689" s="17" t="s">
        <v>81</v>
      </c>
    </row>
    <row r="690" spans="1:51" s="13" customFormat="1" ht="12">
      <c r="A690" s="13"/>
      <c r="B690" s="217"/>
      <c r="C690" s="218"/>
      <c r="D690" s="210" t="s">
        <v>148</v>
      </c>
      <c r="E690" s="219" t="s">
        <v>19</v>
      </c>
      <c r="F690" s="220" t="s">
        <v>1086</v>
      </c>
      <c r="G690" s="218"/>
      <c r="H690" s="221">
        <v>48.1</v>
      </c>
      <c r="I690" s="222"/>
      <c r="J690" s="218"/>
      <c r="K690" s="218"/>
      <c r="L690" s="223"/>
      <c r="M690" s="224"/>
      <c r="N690" s="225"/>
      <c r="O690" s="225"/>
      <c r="P690" s="225"/>
      <c r="Q690" s="225"/>
      <c r="R690" s="225"/>
      <c r="S690" s="225"/>
      <c r="T690" s="226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27" t="s">
        <v>148</v>
      </c>
      <c r="AU690" s="227" t="s">
        <v>81</v>
      </c>
      <c r="AV690" s="13" t="s">
        <v>81</v>
      </c>
      <c r="AW690" s="13" t="s">
        <v>34</v>
      </c>
      <c r="AX690" s="13" t="s">
        <v>74</v>
      </c>
      <c r="AY690" s="227" t="s">
        <v>135</v>
      </c>
    </row>
    <row r="691" spans="1:65" s="2" customFormat="1" ht="16.5" customHeight="1">
      <c r="A691" s="38"/>
      <c r="B691" s="39"/>
      <c r="C691" s="238" t="s">
        <v>1087</v>
      </c>
      <c r="D691" s="238" t="s">
        <v>398</v>
      </c>
      <c r="E691" s="239" t="s">
        <v>1088</v>
      </c>
      <c r="F691" s="240" t="s">
        <v>1089</v>
      </c>
      <c r="G691" s="241" t="s">
        <v>328</v>
      </c>
      <c r="H691" s="242">
        <v>50.505</v>
      </c>
      <c r="I691" s="243"/>
      <c r="J691" s="244">
        <f>ROUND(I691*H691,2)</f>
        <v>0</v>
      </c>
      <c r="K691" s="240" t="s">
        <v>141</v>
      </c>
      <c r="L691" s="245"/>
      <c r="M691" s="246" t="s">
        <v>19</v>
      </c>
      <c r="N691" s="247" t="s">
        <v>45</v>
      </c>
      <c r="O691" s="84"/>
      <c r="P691" s="206">
        <f>O691*H691</f>
        <v>0</v>
      </c>
      <c r="Q691" s="206">
        <v>5E-05</v>
      </c>
      <c r="R691" s="206">
        <f>Q691*H691</f>
        <v>0.00252525</v>
      </c>
      <c r="S691" s="206">
        <v>0</v>
      </c>
      <c r="T691" s="207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08" t="s">
        <v>366</v>
      </c>
      <c r="AT691" s="208" t="s">
        <v>398</v>
      </c>
      <c r="AU691" s="208" t="s">
        <v>81</v>
      </c>
      <c r="AY691" s="17" t="s">
        <v>135</v>
      </c>
      <c r="BE691" s="209">
        <f>IF(N691="základní",J691,0)</f>
        <v>0</v>
      </c>
      <c r="BF691" s="209">
        <f>IF(N691="snížená",J691,0)</f>
        <v>0</v>
      </c>
      <c r="BG691" s="209">
        <f>IF(N691="zákl. přenesená",J691,0)</f>
        <v>0</v>
      </c>
      <c r="BH691" s="209">
        <f>IF(N691="sníž. přenesená",J691,0)</f>
        <v>0</v>
      </c>
      <c r="BI691" s="209">
        <f>IF(N691="nulová",J691,0)</f>
        <v>0</v>
      </c>
      <c r="BJ691" s="17" t="s">
        <v>79</v>
      </c>
      <c r="BK691" s="209">
        <f>ROUND(I691*H691,2)</f>
        <v>0</v>
      </c>
      <c r="BL691" s="17" t="s">
        <v>248</v>
      </c>
      <c r="BM691" s="208" t="s">
        <v>1090</v>
      </c>
    </row>
    <row r="692" spans="1:47" s="2" customFormat="1" ht="12">
      <c r="A692" s="38"/>
      <c r="B692" s="39"/>
      <c r="C692" s="40"/>
      <c r="D692" s="210" t="s">
        <v>144</v>
      </c>
      <c r="E692" s="40"/>
      <c r="F692" s="211" t="s">
        <v>1089</v>
      </c>
      <c r="G692" s="40"/>
      <c r="H692" s="40"/>
      <c r="I692" s="212"/>
      <c r="J692" s="40"/>
      <c r="K692" s="40"/>
      <c r="L692" s="44"/>
      <c r="M692" s="213"/>
      <c r="N692" s="214"/>
      <c r="O692" s="84"/>
      <c r="P692" s="84"/>
      <c r="Q692" s="84"/>
      <c r="R692" s="84"/>
      <c r="S692" s="84"/>
      <c r="T692" s="85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T692" s="17" t="s">
        <v>144</v>
      </c>
      <c r="AU692" s="17" t="s">
        <v>81</v>
      </c>
    </row>
    <row r="693" spans="1:51" s="13" customFormat="1" ht="12">
      <c r="A693" s="13"/>
      <c r="B693" s="217"/>
      <c r="C693" s="218"/>
      <c r="D693" s="210" t="s">
        <v>148</v>
      </c>
      <c r="E693" s="218"/>
      <c r="F693" s="220" t="s">
        <v>1091</v>
      </c>
      <c r="G693" s="218"/>
      <c r="H693" s="221">
        <v>50.505</v>
      </c>
      <c r="I693" s="222"/>
      <c r="J693" s="218"/>
      <c r="K693" s="218"/>
      <c r="L693" s="223"/>
      <c r="M693" s="224"/>
      <c r="N693" s="225"/>
      <c r="O693" s="225"/>
      <c r="P693" s="225"/>
      <c r="Q693" s="225"/>
      <c r="R693" s="225"/>
      <c r="S693" s="225"/>
      <c r="T693" s="226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27" t="s">
        <v>148</v>
      </c>
      <c r="AU693" s="227" t="s">
        <v>81</v>
      </c>
      <c r="AV693" s="13" t="s">
        <v>81</v>
      </c>
      <c r="AW693" s="13" t="s">
        <v>4</v>
      </c>
      <c r="AX693" s="13" t="s">
        <v>79</v>
      </c>
      <c r="AY693" s="227" t="s">
        <v>135</v>
      </c>
    </row>
    <row r="694" spans="1:65" s="2" customFormat="1" ht="21.75" customHeight="1">
      <c r="A694" s="38"/>
      <c r="B694" s="39"/>
      <c r="C694" s="197" t="s">
        <v>1092</v>
      </c>
      <c r="D694" s="197" t="s">
        <v>137</v>
      </c>
      <c r="E694" s="198" t="s">
        <v>1093</v>
      </c>
      <c r="F694" s="199" t="s">
        <v>1094</v>
      </c>
      <c r="G694" s="200" t="s">
        <v>161</v>
      </c>
      <c r="H694" s="201">
        <v>29.688</v>
      </c>
      <c r="I694" s="202"/>
      <c r="J694" s="203">
        <f>ROUND(I694*H694,2)</f>
        <v>0</v>
      </c>
      <c r="K694" s="199" t="s">
        <v>141</v>
      </c>
      <c r="L694" s="44"/>
      <c r="M694" s="204" t="s">
        <v>19</v>
      </c>
      <c r="N694" s="205" t="s">
        <v>45</v>
      </c>
      <c r="O694" s="84"/>
      <c r="P694" s="206">
        <f>O694*H694</f>
        <v>0</v>
      </c>
      <c r="Q694" s="206">
        <v>0.001159</v>
      </c>
      <c r="R694" s="206">
        <f>Q694*H694</f>
        <v>0.034408392</v>
      </c>
      <c r="S694" s="206">
        <v>0</v>
      </c>
      <c r="T694" s="207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208" t="s">
        <v>248</v>
      </c>
      <c r="AT694" s="208" t="s">
        <v>137</v>
      </c>
      <c r="AU694" s="208" t="s">
        <v>81</v>
      </c>
      <c r="AY694" s="17" t="s">
        <v>135</v>
      </c>
      <c r="BE694" s="209">
        <f>IF(N694="základní",J694,0)</f>
        <v>0</v>
      </c>
      <c r="BF694" s="209">
        <f>IF(N694="snížená",J694,0)</f>
        <v>0</v>
      </c>
      <c r="BG694" s="209">
        <f>IF(N694="zákl. přenesená",J694,0)</f>
        <v>0</v>
      </c>
      <c r="BH694" s="209">
        <f>IF(N694="sníž. přenesená",J694,0)</f>
        <v>0</v>
      </c>
      <c r="BI694" s="209">
        <f>IF(N694="nulová",J694,0)</f>
        <v>0</v>
      </c>
      <c r="BJ694" s="17" t="s">
        <v>79</v>
      </c>
      <c r="BK694" s="209">
        <f>ROUND(I694*H694,2)</f>
        <v>0</v>
      </c>
      <c r="BL694" s="17" t="s">
        <v>248</v>
      </c>
      <c r="BM694" s="208" t="s">
        <v>1095</v>
      </c>
    </row>
    <row r="695" spans="1:47" s="2" customFormat="1" ht="12">
      <c r="A695" s="38"/>
      <c r="B695" s="39"/>
      <c r="C695" s="40"/>
      <c r="D695" s="210" t="s">
        <v>144</v>
      </c>
      <c r="E695" s="40"/>
      <c r="F695" s="211" t="s">
        <v>1096</v>
      </c>
      <c r="G695" s="40"/>
      <c r="H695" s="40"/>
      <c r="I695" s="212"/>
      <c r="J695" s="40"/>
      <c r="K695" s="40"/>
      <c r="L695" s="44"/>
      <c r="M695" s="213"/>
      <c r="N695" s="214"/>
      <c r="O695" s="84"/>
      <c r="P695" s="84"/>
      <c r="Q695" s="84"/>
      <c r="R695" s="84"/>
      <c r="S695" s="84"/>
      <c r="T695" s="85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T695" s="17" t="s">
        <v>144</v>
      </c>
      <c r="AU695" s="17" t="s">
        <v>81</v>
      </c>
    </row>
    <row r="696" spans="1:47" s="2" customFormat="1" ht="12">
      <c r="A696" s="38"/>
      <c r="B696" s="39"/>
      <c r="C696" s="40"/>
      <c r="D696" s="215" t="s">
        <v>146</v>
      </c>
      <c r="E696" s="40"/>
      <c r="F696" s="216" t="s">
        <v>1097</v>
      </c>
      <c r="G696" s="40"/>
      <c r="H696" s="40"/>
      <c r="I696" s="212"/>
      <c r="J696" s="40"/>
      <c r="K696" s="40"/>
      <c r="L696" s="44"/>
      <c r="M696" s="213"/>
      <c r="N696" s="214"/>
      <c r="O696" s="84"/>
      <c r="P696" s="84"/>
      <c r="Q696" s="84"/>
      <c r="R696" s="84"/>
      <c r="S696" s="84"/>
      <c r="T696" s="85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T696" s="17" t="s">
        <v>146</v>
      </c>
      <c r="AU696" s="17" t="s">
        <v>81</v>
      </c>
    </row>
    <row r="697" spans="1:51" s="13" customFormat="1" ht="12">
      <c r="A697" s="13"/>
      <c r="B697" s="217"/>
      <c r="C697" s="218"/>
      <c r="D697" s="210" t="s">
        <v>148</v>
      </c>
      <c r="E697" s="219" t="s">
        <v>19</v>
      </c>
      <c r="F697" s="220" t="s">
        <v>1022</v>
      </c>
      <c r="G697" s="218"/>
      <c r="H697" s="221">
        <v>29.688</v>
      </c>
      <c r="I697" s="222"/>
      <c r="J697" s="218"/>
      <c r="K697" s="218"/>
      <c r="L697" s="223"/>
      <c r="M697" s="224"/>
      <c r="N697" s="225"/>
      <c r="O697" s="225"/>
      <c r="P697" s="225"/>
      <c r="Q697" s="225"/>
      <c r="R697" s="225"/>
      <c r="S697" s="225"/>
      <c r="T697" s="226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27" t="s">
        <v>148</v>
      </c>
      <c r="AU697" s="227" t="s">
        <v>81</v>
      </c>
      <c r="AV697" s="13" t="s">
        <v>81</v>
      </c>
      <c r="AW697" s="13" t="s">
        <v>34</v>
      </c>
      <c r="AX697" s="13" t="s">
        <v>74</v>
      </c>
      <c r="AY697" s="227" t="s">
        <v>135</v>
      </c>
    </row>
    <row r="698" spans="1:65" s="2" customFormat="1" ht="16.5" customHeight="1">
      <c r="A698" s="38"/>
      <c r="B698" s="39"/>
      <c r="C698" s="238" t="s">
        <v>1098</v>
      </c>
      <c r="D698" s="238" t="s">
        <v>398</v>
      </c>
      <c r="E698" s="239" t="s">
        <v>1099</v>
      </c>
      <c r="F698" s="240" t="s">
        <v>1100</v>
      </c>
      <c r="G698" s="241" t="s">
        <v>161</v>
      </c>
      <c r="H698" s="242">
        <v>31.172</v>
      </c>
      <c r="I698" s="243"/>
      <c r="J698" s="244">
        <f>ROUND(I698*H698,2)</f>
        <v>0</v>
      </c>
      <c r="K698" s="240" t="s">
        <v>141</v>
      </c>
      <c r="L698" s="245"/>
      <c r="M698" s="246" t="s">
        <v>19</v>
      </c>
      <c r="N698" s="247" t="s">
        <v>45</v>
      </c>
      <c r="O698" s="84"/>
      <c r="P698" s="206">
        <f>O698*H698</f>
        <v>0</v>
      </c>
      <c r="Q698" s="206">
        <v>0.0045</v>
      </c>
      <c r="R698" s="206">
        <f>Q698*H698</f>
        <v>0.14027399999999998</v>
      </c>
      <c r="S698" s="206">
        <v>0</v>
      </c>
      <c r="T698" s="207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08" t="s">
        <v>366</v>
      </c>
      <c r="AT698" s="208" t="s">
        <v>398</v>
      </c>
      <c r="AU698" s="208" t="s">
        <v>81</v>
      </c>
      <c r="AY698" s="17" t="s">
        <v>135</v>
      </c>
      <c r="BE698" s="209">
        <f>IF(N698="základní",J698,0)</f>
        <v>0</v>
      </c>
      <c r="BF698" s="209">
        <f>IF(N698="snížená",J698,0)</f>
        <v>0</v>
      </c>
      <c r="BG698" s="209">
        <f>IF(N698="zákl. přenesená",J698,0)</f>
        <v>0</v>
      </c>
      <c r="BH698" s="209">
        <f>IF(N698="sníž. přenesená",J698,0)</f>
        <v>0</v>
      </c>
      <c r="BI698" s="209">
        <f>IF(N698="nulová",J698,0)</f>
        <v>0</v>
      </c>
      <c r="BJ698" s="17" t="s">
        <v>79</v>
      </c>
      <c r="BK698" s="209">
        <f>ROUND(I698*H698,2)</f>
        <v>0</v>
      </c>
      <c r="BL698" s="17" t="s">
        <v>248</v>
      </c>
      <c r="BM698" s="208" t="s">
        <v>1101</v>
      </c>
    </row>
    <row r="699" spans="1:47" s="2" customFormat="1" ht="12">
      <c r="A699" s="38"/>
      <c r="B699" s="39"/>
      <c r="C699" s="40"/>
      <c r="D699" s="210" t="s">
        <v>144</v>
      </c>
      <c r="E699" s="40"/>
      <c r="F699" s="211" t="s">
        <v>1100</v>
      </c>
      <c r="G699" s="40"/>
      <c r="H699" s="40"/>
      <c r="I699" s="212"/>
      <c r="J699" s="40"/>
      <c r="K699" s="40"/>
      <c r="L699" s="44"/>
      <c r="M699" s="213"/>
      <c r="N699" s="214"/>
      <c r="O699" s="84"/>
      <c r="P699" s="84"/>
      <c r="Q699" s="84"/>
      <c r="R699" s="84"/>
      <c r="S699" s="84"/>
      <c r="T699" s="85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T699" s="17" t="s">
        <v>144</v>
      </c>
      <c r="AU699" s="17" t="s">
        <v>81</v>
      </c>
    </row>
    <row r="700" spans="1:51" s="13" customFormat="1" ht="12">
      <c r="A700" s="13"/>
      <c r="B700" s="217"/>
      <c r="C700" s="218"/>
      <c r="D700" s="210" t="s">
        <v>148</v>
      </c>
      <c r="E700" s="218"/>
      <c r="F700" s="220" t="s">
        <v>1102</v>
      </c>
      <c r="G700" s="218"/>
      <c r="H700" s="221">
        <v>31.172</v>
      </c>
      <c r="I700" s="222"/>
      <c r="J700" s="218"/>
      <c r="K700" s="218"/>
      <c r="L700" s="223"/>
      <c r="M700" s="224"/>
      <c r="N700" s="225"/>
      <c r="O700" s="225"/>
      <c r="P700" s="225"/>
      <c r="Q700" s="225"/>
      <c r="R700" s="225"/>
      <c r="S700" s="225"/>
      <c r="T700" s="226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27" t="s">
        <v>148</v>
      </c>
      <c r="AU700" s="227" t="s">
        <v>81</v>
      </c>
      <c r="AV700" s="13" t="s">
        <v>81</v>
      </c>
      <c r="AW700" s="13" t="s">
        <v>4</v>
      </c>
      <c r="AX700" s="13" t="s">
        <v>79</v>
      </c>
      <c r="AY700" s="227" t="s">
        <v>135</v>
      </c>
    </row>
    <row r="701" spans="1:65" s="2" customFormat="1" ht="16.5" customHeight="1">
      <c r="A701" s="38"/>
      <c r="B701" s="39"/>
      <c r="C701" s="197" t="s">
        <v>1103</v>
      </c>
      <c r="D701" s="197" t="s">
        <v>137</v>
      </c>
      <c r="E701" s="198" t="s">
        <v>1104</v>
      </c>
      <c r="F701" s="199" t="s">
        <v>1105</v>
      </c>
      <c r="G701" s="200" t="s">
        <v>161</v>
      </c>
      <c r="H701" s="201">
        <v>29.688</v>
      </c>
      <c r="I701" s="202"/>
      <c r="J701" s="203">
        <f>ROUND(I701*H701,2)</f>
        <v>0</v>
      </c>
      <c r="K701" s="199" t="s">
        <v>141</v>
      </c>
      <c r="L701" s="44"/>
      <c r="M701" s="204" t="s">
        <v>19</v>
      </c>
      <c r="N701" s="205" t="s">
        <v>45</v>
      </c>
      <c r="O701" s="84"/>
      <c r="P701" s="206">
        <f>O701*H701</f>
        <v>0</v>
      </c>
      <c r="Q701" s="206">
        <v>0.001159</v>
      </c>
      <c r="R701" s="206">
        <f>Q701*H701</f>
        <v>0.034408392</v>
      </c>
      <c r="S701" s="206">
        <v>0</v>
      </c>
      <c r="T701" s="207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08" t="s">
        <v>248</v>
      </c>
      <c r="AT701" s="208" t="s">
        <v>137</v>
      </c>
      <c r="AU701" s="208" t="s">
        <v>81</v>
      </c>
      <c r="AY701" s="17" t="s">
        <v>135</v>
      </c>
      <c r="BE701" s="209">
        <f>IF(N701="základní",J701,0)</f>
        <v>0</v>
      </c>
      <c r="BF701" s="209">
        <f>IF(N701="snížená",J701,0)</f>
        <v>0</v>
      </c>
      <c r="BG701" s="209">
        <f>IF(N701="zákl. přenesená",J701,0)</f>
        <v>0</v>
      </c>
      <c r="BH701" s="209">
        <f>IF(N701="sníž. přenesená",J701,0)</f>
        <v>0</v>
      </c>
      <c r="BI701" s="209">
        <f>IF(N701="nulová",J701,0)</f>
        <v>0</v>
      </c>
      <c r="BJ701" s="17" t="s">
        <v>79</v>
      </c>
      <c r="BK701" s="209">
        <f>ROUND(I701*H701,2)</f>
        <v>0</v>
      </c>
      <c r="BL701" s="17" t="s">
        <v>248</v>
      </c>
      <c r="BM701" s="208" t="s">
        <v>1106</v>
      </c>
    </row>
    <row r="702" spans="1:47" s="2" customFormat="1" ht="12">
      <c r="A702" s="38"/>
      <c r="B702" s="39"/>
      <c r="C702" s="40"/>
      <c r="D702" s="210" t="s">
        <v>144</v>
      </c>
      <c r="E702" s="40"/>
      <c r="F702" s="211" t="s">
        <v>1107</v>
      </c>
      <c r="G702" s="40"/>
      <c r="H702" s="40"/>
      <c r="I702" s="212"/>
      <c r="J702" s="40"/>
      <c r="K702" s="40"/>
      <c r="L702" s="44"/>
      <c r="M702" s="213"/>
      <c r="N702" s="214"/>
      <c r="O702" s="84"/>
      <c r="P702" s="84"/>
      <c r="Q702" s="84"/>
      <c r="R702" s="84"/>
      <c r="S702" s="84"/>
      <c r="T702" s="85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T702" s="17" t="s">
        <v>144</v>
      </c>
      <c r="AU702" s="17" t="s">
        <v>81</v>
      </c>
    </row>
    <row r="703" spans="1:47" s="2" customFormat="1" ht="12">
      <c r="A703" s="38"/>
      <c r="B703" s="39"/>
      <c r="C703" s="40"/>
      <c r="D703" s="215" t="s">
        <v>146</v>
      </c>
      <c r="E703" s="40"/>
      <c r="F703" s="216" t="s">
        <v>1108</v>
      </c>
      <c r="G703" s="40"/>
      <c r="H703" s="40"/>
      <c r="I703" s="212"/>
      <c r="J703" s="40"/>
      <c r="K703" s="40"/>
      <c r="L703" s="44"/>
      <c r="M703" s="213"/>
      <c r="N703" s="214"/>
      <c r="O703" s="84"/>
      <c r="P703" s="84"/>
      <c r="Q703" s="84"/>
      <c r="R703" s="84"/>
      <c r="S703" s="84"/>
      <c r="T703" s="85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T703" s="17" t="s">
        <v>146</v>
      </c>
      <c r="AU703" s="17" t="s">
        <v>81</v>
      </c>
    </row>
    <row r="704" spans="1:51" s="13" customFormat="1" ht="12">
      <c r="A704" s="13"/>
      <c r="B704" s="217"/>
      <c r="C704" s="218"/>
      <c r="D704" s="210" t="s">
        <v>148</v>
      </c>
      <c r="E704" s="219" t="s">
        <v>19</v>
      </c>
      <c r="F704" s="220" t="s">
        <v>1022</v>
      </c>
      <c r="G704" s="218"/>
      <c r="H704" s="221">
        <v>29.688</v>
      </c>
      <c r="I704" s="222"/>
      <c r="J704" s="218"/>
      <c r="K704" s="218"/>
      <c r="L704" s="223"/>
      <c r="M704" s="224"/>
      <c r="N704" s="225"/>
      <c r="O704" s="225"/>
      <c r="P704" s="225"/>
      <c r="Q704" s="225"/>
      <c r="R704" s="225"/>
      <c r="S704" s="225"/>
      <c r="T704" s="226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27" t="s">
        <v>148</v>
      </c>
      <c r="AU704" s="227" t="s">
        <v>81</v>
      </c>
      <c r="AV704" s="13" t="s">
        <v>81</v>
      </c>
      <c r="AW704" s="13" t="s">
        <v>34</v>
      </c>
      <c r="AX704" s="13" t="s">
        <v>74</v>
      </c>
      <c r="AY704" s="227" t="s">
        <v>135</v>
      </c>
    </row>
    <row r="705" spans="1:65" s="2" customFormat="1" ht="16.5" customHeight="1">
      <c r="A705" s="38"/>
      <c r="B705" s="39"/>
      <c r="C705" s="238" t="s">
        <v>1109</v>
      </c>
      <c r="D705" s="238" t="s">
        <v>398</v>
      </c>
      <c r="E705" s="239" t="s">
        <v>1110</v>
      </c>
      <c r="F705" s="240" t="s">
        <v>1111</v>
      </c>
      <c r="G705" s="241" t="s">
        <v>140</v>
      </c>
      <c r="H705" s="242">
        <v>3.266</v>
      </c>
      <c r="I705" s="243"/>
      <c r="J705" s="244">
        <f>ROUND(I705*H705,2)</f>
        <v>0</v>
      </c>
      <c r="K705" s="240" t="s">
        <v>141</v>
      </c>
      <c r="L705" s="245"/>
      <c r="M705" s="246" t="s">
        <v>19</v>
      </c>
      <c r="N705" s="247" t="s">
        <v>45</v>
      </c>
      <c r="O705" s="84"/>
      <c r="P705" s="206">
        <f>O705*H705</f>
        <v>0</v>
      </c>
      <c r="Q705" s="206">
        <v>0.025</v>
      </c>
      <c r="R705" s="206">
        <f>Q705*H705</f>
        <v>0.08165</v>
      </c>
      <c r="S705" s="206">
        <v>0</v>
      </c>
      <c r="T705" s="207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08" t="s">
        <v>366</v>
      </c>
      <c r="AT705" s="208" t="s">
        <v>398</v>
      </c>
      <c r="AU705" s="208" t="s">
        <v>81</v>
      </c>
      <c r="AY705" s="17" t="s">
        <v>135</v>
      </c>
      <c r="BE705" s="209">
        <f>IF(N705="základní",J705,0)</f>
        <v>0</v>
      </c>
      <c r="BF705" s="209">
        <f>IF(N705="snížená",J705,0)</f>
        <v>0</v>
      </c>
      <c r="BG705" s="209">
        <f>IF(N705="zákl. přenesená",J705,0)</f>
        <v>0</v>
      </c>
      <c r="BH705" s="209">
        <f>IF(N705="sníž. přenesená",J705,0)</f>
        <v>0</v>
      </c>
      <c r="BI705" s="209">
        <f>IF(N705="nulová",J705,0)</f>
        <v>0</v>
      </c>
      <c r="BJ705" s="17" t="s">
        <v>79</v>
      </c>
      <c r="BK705" s="209">
        <f>ROUND(I705*H705,2)</f>
        <v>0</v>
      </c>
      <c r="BL705" s="17" t="s">
        <v>248</v>
      </c>
      <c r="BM705" s="208" t="s">
        <v>1112</v>
      </c>
    </row>
    <row r="706" spans="1:47" s="2" customFormat="1" ht="12">
      <c r="A706" s="38"/>
      <c r="B706" s="39"/>
      <c r="C706" s="40"/>
      <c r="D706" s="210" t="s">
        <v>144</v>
      </c>
      <c r="E706" s="40"/>
      <c r="F706" s="211" t="s">
        <v>1111</v>
      </c>
      <c r="G706" s="40"/>
      <c r="H706" s="40"/>
      <c r="I706" s="212"/>
      <c r="J706" s="40"/>
      <c r="K706" s="40"/>
      <c r="L706" s="44"/>
      <c r="M706" s="213"/>
      <c r="N706" s="214"/>
      <c r="O706" s="84"/>
      <c r="P706" s="84"/>
      <c r="Q706" s="84"/>
      <c r="R706" s="84"/>
      <c r="S706" s="84"/>
      <c r="T706" s="85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T706" s="17" t="s">
        <v>144</v>
      </c>
      <c r="AU706" s="17" t="s">
        <v>81</v>
      </c>
    </row>
    <row r="707" spans="1:51" s="13" customFormat="1" ht="12">
      <c r="A707" s="13"/>
      <c r="B707" s="217"/>
      <c r="C707" s="218"/>
      <c r="D707" s="210" t="s">
        <v>148</v>
      </c>
      <c r="E707" s="219" t="s">
        <v>19</v>
      </c>
      <c r="F707" s="220" t="s">
        <v>1113</v>
      </c>
      <c r="G707" s="218"/>
      <c r="H707" s="221">
        <v>3.266</v>
      </c>
      <c r="I707" s="222"/>
      <c r="J707" s="218"/>
      <c r="K707" s="218"/>
      <c r="L707" s="223"/>
      <c r="M707" s="224"/>
      <c r="N707" s="225"/>
      <c r="O707" s="225"/>
      <c r="P707" s="225"/>
      <c r="Q707" s="225"/>
      <c r="R707" s="225"/>
      <c r="S707" s="225"/>
      <c r="T707" s="226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27" t="s">
        <v>148</v>
      </c>
      <c r="AU707" s="227" t="s">
        <v>81</v>
      </c>
      <c r="AV707" s="13" t="s">
        <v>81</v>
      </c>
      <c r="AW707" s="13" t="s">
        <v>34</v>
      </c>
      <c r="AX707" s="13" t="s">
        <v>74</v>
      </c>
      <c r="AY707" s="227" t="s">
        <v>135</v>
      </c>
    </row>
    <row r="708" spans="1:65" s="2" customFormat="1" ht="16.5" customHeight="1">
      <c r="A708" s="38"/>
      <c r="B708" s="39"/>
      <c r="C708" s="197" t="s">
        <v>1114</v>
      </c>
      <c r="D708" s="197" t="s">
        <v>137</v>
      </c>
      <c r="E708" s="198" t="s">
        <v>1115</v>
      </c>
      <c r="F708" s="199" t="s">
        <v>1116</v>
      </c>
      <c r="G708" s="200" t="s">
        <v>328</v>
      </c>
      <c r="H708" s="201">
        <v>16.25</v>
      </c>
      <c r="I708" s="202"/>
      <c r="J708" s="203">
        <f>ROUND(I708*H708,2)</f>
        <v>0</v>
      </c>
      <c r="K708" s="199" t="s">
        <v>141</v>
      </c>
      <c r="L708" s="44"/>
      <c r="M708" s="204" t="s">
        <v>19</v>
      </c>
      <c r="N708" s="205" t="s">
        <v>45</v>
      </c>
      <c r="O708" s="84"/>
      <c r="P708" s="206">
        <f>O708*H708</f>
        <v>0</v>
      </c>
      <c r="Q708" s="206">
        <v>0.0001578</v>
      </c>
      <c r="R708" s="206">
        <f>Q708*H708</f>
        <v>0.0025642499999999997</v>
      </c>
      <c r="S708" s="206">
        <v>0</v>
      </c>
      <c r="T708" s="207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08" t="s">
        <v>248</v>
      </c>
      <c r="AT708" s="208" t="s">
        <v>137</v>
      </c>
      <c r="AU708" s="208" t="s">
        <v>81</v>
      </c>
      <c r="AY708" s="17" t="s">
        <v>135</v>
      </c>
      <c r="BE708" s="209">
        <f>IF(N708="základní",J708,0)</f>
        <v>0</v>
      </c>
      <c r="BF708" s="209">
        <f>IF(N708="snížená",J708,0)</f>
        <v>0</v>
      </c>
      <c r="BG708" s="209">
        <f>IF(N708="zákl. přenesená",J708,0)</f>
        <v>0</v>
      </c>
      <c r="BH708" s="209">
        <f>IF(N708="sníž. přenesená",J708,0)</f>
        <v>0</v>
      </c>
      <c r="BI708" s="209">
        <f>IF(N708="nulová",J708,0)</f>
        <v>0</v>
      </c>
      <c r="BJ708" s="17" t="s">
        <v>79</v>
      </c>
      <c r="BK708" s="209">
        <f>ROUND(I708*H708,2)</f>
        <v>0</v>
      </c>
      <c r="BL708" s="17" t="s">
        <v>248</v>
      </c>
      <c r="BM708" s="208" t="s">
        <v>1117</v>
      </c>
    </row>
    <row r="709" spans="1:47" s="2" customFormat="1" ht="12">
      <c r="A709" s="38"/>
      <c r="B709" s="39"/>
      <c r="C709" s="40"/>
      <c r="D709" s="210" t="s">
        <v>144</v>
      </c>
      <c r="E709" s="40"/>
      <c r="F709" s="211" t="s">
        <v>1118</v>
      </c>
      <c r="G709" s="40"/>
      <c r="H709" s="40"/>
      <c r="I709" s="212"/>
      <c r="J709" s="40"/>
      <c r="K709" s="40"/>
      <c r="L709" s="44"/>
      <c r="M709" s="213"/>
      <c r="N709" s="214"/>
      <c r="O709" s="84"/>
      <c r="P709" s="84"/>
      <c r="Q709" s="84"/>
      <c r="R709" s="84"/>
      <c r="S709" s="84"/>
      <c r="T709" s="85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T709" s="17" t="s">
        <v>144</v>
      </c>
      <c r="AU709" s="17" t="s">
        <v>81</v>
      </c>
    </row>
    <row r="710" spans="1:47" s="2" customFormat="1" ht="12">
      <c r="A710" s="38"/>
      <c r="B710" s="39"/>
      <c r="C710" s="40"/>
      <c r="D710" s="215" t="s">
        <v>146</v>
      </c>
      <c r="E710" s="40"/>
      <c r="F710" s="216" t="s">
        <v>1119</v>
      </c>
      <c r="G710" s="40"/>
      <c r="H710" s="40"/>
      <c r="I710" s="212"/>
      <c r="J710" s="40"/>
      <c r="K710" s="40"/>
      <c r="L710" s="44"/>
      <c r="M710" s="213"/>
      <c r="N710" s="214"/>
      <c r="O710" s="84"/>
      <c r="P710" s="84"/>
      <c r="Q710" s="84"/>
      <c r="R710" s="84"/>
      <c r="S710" s="84"/>
      <c r="T710" s="85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T710" s="17" t="s">
        <v>146</v>
      </c>
      <c r="AU710" s="17" t="s">
        <v>81</v>
      </c>
    </row>
    <row r="711" spans="1:51" s="13" customFormat="1" ht="12">
      <c r="A711" s="13"/>
      <c r="B711" s="217"/>
      <c r="C711" s="218"/>
      <c r="D711" s="210" t="s">
        <v>148</v>
      </c>
      <c r="E711" s="219" t="s">
        <v>19</v>
      </c>
      <c r="F711" s="220" t="s">
        <v>1120</v>
      </c>
      <c r="G711" s="218"/>
      <c r="H711" s="221">
        <v>16.25</v>
      </c>
      <c r="I711" s="222"/>
      <c r="J711" s="218"/>
      <c r="K711" s="218"/>
      <c r="L711" s="223"/>
      <c r="M711" s="224"/>
      <c r="N711" s="225"/>
      <c r="O711" s="225"/>
      <c r="P711" s="225"/>
      <c r="Q711" s="225"/>
      <c r="R711" s="225"/>
      <c r="S711" s="225"/>
      <c r="T711" s="226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27" t="s">
        <v>148</v>
      </c>
      <c r="AU711" s="227" t="s">
        <v>81</v>
      </c>
      <c r="AV711" s="13" t="s">
        <v>81</v>
      </c>
      <c r="AW711" s="13" t="s">
        <v>34</v>
      </c>
      <c r="AX711" s="13" t="s">
        <v>74</v>
      </c>
      <c r="AY711" s="227" t="s">
        <v>135</v>
      </c>
    </row>
    <row r="712" spans="1:65" s="2" customFormat="1" ht="16.5" customHeight="1">
      <c r="A712" s="38"/>
      <c r="B712" s="39"/>
      <c r="C712" s="238" t="s">
        <v>1121</v>
      </c>
      <c r="D712" s="238" t="s">
        <v>398</v>
      </c>
      <c r="E712" s="239" t="s">
        <v>1122</v>
      </c>
      <c r="F712" s="240" t="s">
        <v>1123</v>
      </c>
      <c r="G712" s="241" t="s">
        <v>161</v>
      </c>
      <c r="H712" s="242">
        <v>4.063</v>
      </c>
      <c r="I712" s="243"/>
      <c r="J712" s="244">
        <f>ROUND(I712*H712,2)</f>
        <v>0</v>
      </c>
      <c r="K712" s="240" t="s">
        <v>141</v>
      </c>
      <c r="L712" s="245"/>
      <c r="M712" s="246" t="s">
        <v>19</v>
      </c>
      <c r="N712" s="247" t="s">
        <v>45</v>
      </c>
      <c r="O712" s="84"/>
      <c r="P712" s="206">
        <f>O712*H712</f>
        <v>0</v>
      </c>
      <c r="Q712" s="206">
        <v>0.0015</v>
      </c>
      <c r="R712" s="206">
        <f>Q712*H712</f>
        <v>0.0060945</v>
      </c>
      <c r="S712" s="206">
        <v>0</v>
      </c>
      <c r="T712" s="207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08" t="s">
        <v>366</v>
      </c>
      <c r="AT712" s="208" t="s">
        <v>398</v>
      </c>
      <c r="AU712" s="208" t="s">
        <v>81</v>
      </c>
      <c r="AY712" s="17" t="s">
        <v>135</v>
      </c>
      <c r="BE712" s="209">
        <f>IF(N712="základní",J712,0)</f>
        <v>0</v>
      </c>
      <c r="BF712" s="209">
        <f>IF(N712="snížená",J712,0)</f>
        <v>0</v>
      </c>
      <c r="BG712" s="209">
        <f>IF(N712="zákl. přenesená",J712,0)</f>
        <v>0</v>
      </c>
      <c r="BH712" s="209">
        <f>IF(N712="sníž. přenesená",J712,0)</f>
        <v>0</v>
      </c>
      <c r="BI712" s="209">
        <f>IF(N712="nulová",J712,0)</f>
        <v>0</v>
      </c>
      <c r="BJ712" s="17" t="s">
        <v>79</v>
      </c>
      <c r="BK712" s="209">
        <f>ROUND(I712*H712,2)</f>
        <v>0</v>
      </c>
      <c r="BL712" s="17" t="s">
        <v>248</v>
      </c>
      <c r="BM712" s="208" t="s">
        <v>1124</v>
      </c>
    </row>
    <row r="713" spans="1:47" s="2" customFormat="1" ht="12">
      <c r="A713" s="38"/>
      <c r="B713" s="39"/>
      <c r="C713" s="40"/>
      <c r="D713" s="210" t="s">
        <v>144</v>
      </c>
      <c r="E713" s="40"/>
      <c r="F713" s="211" t="s">
        <v>1123</v>
      </c>
      <c r="G713" s="40"/>
      <c r="H713" s="40"/>
      <c r="I713" s="212"/>
      <c r="J713" s="40"/>
      <c r="K713" s="40"/>
      <c r="L713" s="44"/>
      <c r="M713" s="213"/>
      <c r="N713" s="214"/>
      <c r="O713" s="84"/>
      <c r="P713" s="84"/>
      <c r="Q713" s="84"/>
      <c r="R713" s="84"/>
      <c r="S713" s="84"/>
      <c r="T713" s="85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T713" s="17" t="s">
        <v>144</v>
      </c>
      <c r="AU713" s="17" t="s">
        <v>81</v>
      </c>
    </row>
    <row r="714" spans="1:51" s="13" customFormat="1" ht="12">
      <c r="A714" s="13"/>
      <c r="B714" s="217"/>
      <c r="C714" s="218"/>
      <c r="D714" s="210" t="s">
        <v>148</v>
      </c>
      <c r="E714" s="219" t="s">
        <v>19</v>
      </c>
      <c r="F714" s="220" t="s">
        <v>1125</v>
      </c>
      <c r="G714" s="218"/>
      <c r="H714" s="221">
        <v>4.063</v>
      </c>
      <c r="I714" s="222"/>
      <c r="J714" s="218"/>
      <c r="K714" s="218"/>
      <c r="L714" s="223"/>
      <c r="M714" s="224"/>
      <c r="N714" s="225"/>
      <c r="O714" s="225"/>
      <c r="P714" s="225"/>
      <c r="Q714" s="225"/>
      <c r="R714" s="225"/>
      <c r="S714" s="225"/>
      <c r="T714" s="226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27" t="s">
        <v>148</v>
      </c>
      <c r="AU714" s="227" t="s">
        <v>81</v>
      </c>
      <c r="AV714" s="13" t="s">
        <v>81</v>
      </c>
      <c r="AW714" s="13" t="s">
        <v>34</v>
      </c>
      <c r="AX714" s="13" t="s">
        <v>74</v>
      </c>
      <c r="AY714" s="227" t="s">
        <v>135</v>
      </c>
    </row>
    <row r="715" spans="1:65" s="2" customFormat="1" ht="16.5" customHeight="1">
      <c r="A715" s="38"/>
      <c r="B715" s="39"/>
      <c r="C715" s="197" t="s">
        <v>1126</v>
      </c>
      <c r="D715" s="197" t="s">
        <v>137</v>
      </c>
      <c r="E715" s="198" t="s">
        <v>1127</v>
      </c>
      <c r="F715" s="199" t="s">
        <v>1128</v>
      </c>
      <c r="G715" s="200" t="s">
        <v>161</v>
      </c>
      <c r="H715" s="201">
        <v>29.688</v>
      </c>
      <c r="I715" s="202"/>
      <c r="J715" s="203">
        <f>ROUND(I715*H715,2)</f>
        <v>0</v>
      </c>
      <c r="K715" s="199" t="s">
        <v>141</v>
      </c>
      <c r="L715" s="44"/>
      <c r="M715" s="204" t="s">
        <v>19</v>
      </c>
      <c r="N715" s="205" t="s">
        <v>45</v>
      </c>
      <c r="O715" s="84"/>
      <c r="P715" s="206">
        <f>O715*H715</f>
        <v>0</v>
      </c>
      <c r="Q715" s="206">
        <v>0</v>
      </c>
      <c r="R715" s="206">
        <f>Q715*H715</f>
        <v>0</v>
      </c>
      <c r="S715" s="206">
        <v>0</v>
      </c>
      <c r="T715" s="207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08" t="s">
        <v>248</v>
      </c>
      <c r="AT715" s="208" t="s">
        <v>137</v>
      </c>
      <c r="AU715" s="208" t="s">
        <v>81</v>
      </c>
      <c r="AY715" s="17" t="s">
        <v>135</v>
      </c>
      <c r="BE715" s="209">
        <f>IF(N715="základní",J715,0)</f>
        <v>0</v>
      </c>
      <c r="BF715" s="209">
        <f>IF(N715="snížená",J715,0)</f>
        <v>0</v>
      </c>
      <c r="BG715" s="209">
        <f>IF(N715="zákl. přenesená",J715,0)</f>
        <v>0</v>
      </c>
      <c r="BH715" s="209">
        <f>IF(N715="sníž. přenesená",J715,0)</f>
        <v>0</v>
      </c>
      <c r="BI715" s="209">
        <f>IF(N715="nulová",J715,0)</f>
        <v>0</v>
      </c>
      <c r="BJ715" s="17" t="s">
        <v>79</v>
      </c>
      <c r="BK715" s="209">
        <f>ROUND(I715*H715,2)</f>
        <v>0</v>
      </c>
      <c r="BL715" s="17" t="s">
        <v>248</v>
      </c>
      <c r="BM715" s="208" t="s">
        <v>1129</v>
      </c>
    </row>
    <row r="716" spans="1:47" s="2" customFormat="1" ht="12">
      <c r="A716" s="38"/>
      <c r="B716" s="39"/>
      <c r="C716" s="40"/>
      <c r="D716" s="210" t="s">
        <v>144</v>
      </c>
      <c r="E716" s="40"/>
      <c r="F716" s="211" t="s">
        <v>1130</v>
      </c>
      <c r="G716" s="40"/>
      <c r="H716" s="40"/>
      <c r="I716" s="212"/>
      <c r="J716" s="40"/>
      <c r="K716" s="40"/>
      <c r="L716" s="44"/>
      <c r="M716" s="213"/>
      <c r="N716" s="214"/>
      <c r="O716" s="84"/>
      <c r="P716" s="84"/>
      <c r="Q716" s="84"/>
      <c r="R716" s="84"/>
      <c r="S716" s="84"/>
      <c r="T716" s="85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T716" s="17" t="s">
        <v>144</v>
      </c>
      <c r="AU716" s="17" t="s">
        <v>81</v>
      </c>
    </row>
    <row r="717" spans="1:47" s="2" customFormat="1" ht="12">
      <c r="A717" s="38"/>
      <c r="B717" s="39"/>
      <c r="C717" s="40"/>
      <c r="D717" s="215" t="s">
        <v>146</v>
      </c>
      <c r="E717" s="40"/>
      <c r="F717" s="216" t="s">
        <v>1131</v>
      </c>
      <c r="G717" s="40"/>
      <c r="H717" s="40"/>
      <c r="I717" s="212"/>
      <c r="J717" s="40"/>
      <c r="K717" s="40"/>
      <c r="L717" s="44"/>
      <c r="M717" s="213"/>
      <c r="N717" s="214"/>
      <c r="O717" s="84"/>
      <c r="P717" s="84"/>
      <c r="Q717" s="84"/>
      <c r="R717" s="84"/>
      <c r="S717" s="84"/>
      <c r="T717" s="85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T717" s="17" t="s">
        <v>146</v>
      </c>
      <c r="AU717" s="17" t="s">
        <v>81</v>
      </c>
    </row>
    <row r="718" spans="1:65" s="2" customFormat="1" ht="16.5" customHeight="1">
      <c r="A718" s="38"/>
      <c r="B718" s="39"/>
      <c r="C718" s="238" t="s">
        <v>1132</v>
      </c>
      <c r="D718" s="238" t="s">
        <v>398</v>
      </c>
      <c r="E718" s="239" t="s">
        <v>1133</v>
      </c>
      <c r="F718" s="240" t="s">
        <v>1134</v>
      </c>
      <c r="G718" s="241" t="s">
        <v>161</v>
      </c>
      <c r="H718" s="242">
        <v>34.601</v>
      </c>
      <c r="I718" s="243"/>
      <c r="J718" s="244">
        <f>ROUND(I718*H718,2)</f>
        <v>0</v>
      </c>
      <c r="K718" s="240" t="s">
        <v>141</v>
      </c>
      <c r="L718" s="245"/>
      <c r="M718" s="246" t="s">
        <v>19</v>
      </c>
      <c r="N718" s="247" t="s">
        <v>45</v>
      </c>
      <c r="O718" s="84"/>
      <c r="P718" s="206">
        <f>O718*H718</f>
        <v>0</v>
      </c>
      <c r="Q718" s="206">
        <v>0.0004</v>
      </c>
      <c r="R718" s="206">
        <f>Q718*H718</f>
        <v>0.013840400000000001</v>
      </c>
      <c r="S718" s="206">
        <v>0</v>
      </c>
      <c r="T718" s="207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08" t="s">
        <v>366</v>
      </c>
      <c r="AT718" s="208" t="s">
        <v>398</v>
      </c>
      <c r="AU718" s="208" t="s">
        <v>81</v>
      </c>
      <c r="AY718" s="17" t="s">
        <v>135</v>
      </c>
      <c r="BE718" s="209">
        <f>IF(N718="základní",J718,0)</f>
        <v>0</v>
      </c>
      <c r="BF718" s="209">
        <f>IF(N718="snížená",J718,0)</f>
        <v>0</v>
      </c>
      <c r="BG718" s="209">
        <f>IF(N718="zákl. přenesená",J718,0)</f>
        <v>0</v>
      </c>
      <c r="BH718" s="209">
        <f>IF(N718="sníž. přenesená",J718,0)</f>
        <v>0</v>
      </c>
      <c r="BI718" s="209">
        <f>IF(N718="nulová",J718,0)</f>
        <v>0</v>
      </c>
      <c r="BJ718" s="17" t="s">
        <v>79</v>
      </c>
      <c r="BK718" s="209">
        <f>ROUND(I718*H718,2)</f>
        <v>0</v>
      </c>
      <c r="BL718" s="17" t="s">
        <v>248</v>
      </c>
      <c r="BM718" s="208" t="s">
        <v>1135</v>
      </c>
    </row>
    <row r="719" spans="1:47" s="2" customFormat="1" ht="12">
      <c r="A719" s="38"/>
      <c r="B719" s="39"/>
      <c r="C719" s="40"/>
      <c r="D719" s="210" t="s">
        <v>144</v>
      </c>
      <c r="E719" s="40"/>
      <c r="F719" s="211" t="s">
        <v>1134</v>
      </c>
      <c r="G719" s="40"/>
      <c r="H719" s="40"/>
      <c r="I719" s="212"/>
      <c r="J719" s="40"/>
      <c r="K719" s="40"/>
      <c r="L719" s="44"/>
      <c r="M719" s="213"/>
      <c r="N719" s="214"/>
      <c r="O719" s="84"/>
      <c r="P719" s="84"/>
      <c r="Q719" s="84"/>
      <c r="R719" s="84"/>
      <c r="S719" s="84"/>
      <c r="T719" s="85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T719" s="17" t="s">
        <v>144</v>
      </c>
      <c r="AU719" s="17" t="s">
        <v>81</v>
      </c>
    </row>
    <row r="720" spans="1:51" s="13" customFormat="1" ht="12">
      <c r="A720" s="13"/>
      <c r="B720" s="217"/>
      <c r="C720" s="218"/>
      <c r="D720" s="210" t="s">
        <v>148</v>
      </c>
      <c r="E720" s="218"/>
      <c r="F720" s="220" t="s">
        <v>1050</v>
      </c>
      <c r="G720" s="218"/>
      <c r="H720" s="221">
        <v>34.601</v>
      </c>
      <c r="I720" s="222"/>
      <c r="J720" s="218"/>
      <c r="K720" s="218"/>
      <c r="L720" s="223"/>
      <c r="M720" s="224"/>
      <c r="N720" s="225"/>
      <c r="O720" s="225"/>
      <c r="P720" s="225"/>
      <c r="Q720" s="225"/>
      <c r="R720" s="225"/>
      <c r="S720" s="225"/>
      <c r="T720" s="226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27" t="s">
        <v>148</v>
      </c>
      <c r="AU720" s="227" t="s">
        <v>81</v>
      </c>
      <c r="AV720" s="13" t="s">
        <v>81</v>
      </c>
      <c r="AW720" s="13" t="s">
        <v>4</v>
      </c>
      <c r="AX720" s="13" t="s">
        <v>79</v>
      </c>
      <c r="AY720" s="227" t="s">
        <v>135</v>
      </c>
    </row>
    <row r="721" spans="1:65" s="2" customFormat="1" ht="16.5" customHeight="1">
      <c r="A721" s="38"/>
      <c r="B721" s="39"/>
      <c r="C721" s="197" t="s">
        <v>1136</v>
      </c>
      <c r="D721" s="197" t="s">
        <v>137</v>
      </c>
      <c r="E721" s="198" t="s">
        <v>1137</v>
      </c>
      <c r="F721" s="199" t="s">
        <v>1138</v>
      </c>
      <c r="G721" s="200" t="s">
        <v>243</v>
      </c>
      <c r="H721" s="201">
        <v>0.354</v>
      </c>
      <c r="I721" s="202"/>
      <c r="J721" s="203">
        <f>ROUND(I721*H721,2)</f>
        <v>0</v>
      </c>
      <c r="K721" s="199" t="s">
        <v>141</v>
      </c>
      <c r="L721" s="44"/>
      <c r="M721" s="204" t="s">
        <v>19</v>
      </c>
      <c r="N721" s="205" t="s">
        <v>45</v>
      </c>
      <c r="O721" s="84"/>
      <c r="P721" s="206">
        <f>O721*H721</f>
        <v>0</v>
      </c>
      <c r="Q721" s="206">
        <v>0</v>
      </c>
      <c r="R721" s="206">
        <f>Q721*H721</f>
        <v>0</v>
      </c>
      <c r="S721" s="206">
        <v>0</v>
      </c>
      <c r="T721" s="207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08" t="s">
        <v>248</v>
      </c>
      <c r="AT721" s="208" t="s">
        <v>137</v>
      </c>
      <c r="AU721" s="208" t="s">
        <v>81</v>
      </c>
      <c r="AY721" s="17" t="s">
        <v>135</v>
      </c>
      <c r="BE721" s="209">
        <f>IF(N721="základní",J721,0)</f>
        <v>0</v>
      </c>
      <c r="BF721" s="209">
        <f>IF(N721="snížená",J721,0)</f>
        <v>0</v>
      </c>
      <c r="BG721" s="209">
        <f>IF(N721="zákl. přenesená",J721,0)</f>
        <v>0</v>
      </c>
      <c r="BH721" s="209">
        <f>IF(N721="sníž. přenesená",J721,0)</f>
        <v>0</v>
      </c>
      <c r="BI721" s="209">
        <f>IF(N721="nulová",J721,0)</f>
        <v>0</v>
      </c>
      <c r="BJ721" s="17" t="s">
        <v>79</v>
      </c>
      <c r="BK721" s="209">
        <f>ROUND(I721*H721,2)</f>
        <v>0</v>
      </c>
      <c r="BL721" s="17" t="s">
        <v>248</v>
      </c>
      <c r="BM721" s="208" t="s">
        <v>1139</v>
      </c>
    </row>
    <row r="722" spans="1:47" s="2" customFormat="1" ht="12">
      <c r="A722" s="38"/>
      <c r="B722" s="39"/>
      <c r="C722" s="40"/>
      <c r="D722" s="210" t="s">
        <v>144</v>
      </c>
      <c r="E722" s="40"/>
      <c r="F722" s="211" t="s">
        <v>1140</v>
      </c>
      <c r="G722" s="40"/>
      <c r="H722" s="40"/>
      <c r="I722" s="212"/>
      <c r="J722" s="40"/>
      <c r="K722" s="40"/>
      <c r="L722" s="44"/>
      <c r="M722" s="213"/>
      <c r="N722" s="214"/>
      <c r="O722" s="84"/>
      <c r="P722" s="84"/>
      <c r="Q722" s="84"/>
      <c r="R722" s="84"/>
      <c r="S722" s="84"/>
      <c r="T722" s="85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T722" s="17" t="s">
        <v>144</v>
      </c>
      <c r="AU722" s="17" t="s">
        <v>81</v>
      </c>
    </row>
    <row r="723" spans="1:47" s="2" customFormat="1" ht="12">
      <c r="A723" s="38"/>
      <c r="B723" s="39"/>
      <c r="C723" s="40"/>
      <c r="D723" s="215" t="s">
        <v>146</v>
      </c>
      <c r="E723" s="40"/>
      <c r="F723" s="216" t="s">
        <v>1141</v>
      </c>
      <c r="G723" s="40"/>
      <c r="H723" s="40"/>
      <c r="I723" s="212"/>
      <c r="J723" s="40"/>
      <c r="K723" s="40"/>
      <c r="L723" s="44"/>
      <c r="M723" s="213"/>
      <c r="N723" s="214"/>
      <c r="O723" s="84"/>
      <c r="P723" s="84"/>
      <c r="Q723" s="84"/>
      <c r="R723" s="84"/>
      <c r="S723" s="84"/>
      <c r="T723" s="85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T723" s="17" t="s">
        <v>146</v>
      </c>
      <c r="AU723" s="17" t="s">
        <v>81</v>
      </c>
    </row>
    <row r="724" spans="1:63" s="12" customFormat="1" ht="22.8" customHeight="1">
      <c r="A724" s="12"/>
      <c r="B724" s="181"/>
      <c r="C724" s="182"/>
      <c r="D724" s="183" t="s">
        <v>73</v>
      </c>
      <c r="E724" s="195" t="s">
        <v>1142</v>
      </c>
      <c r="F724" s="195" t="s">
        <v>1143</v>
      </c>
      <c r="G724" s="182"/>
      <c r="H724" s="182"/>
      <c r="I724" s="185"/>
      <c r="J724" s="196">
        <f>BK724</f>
        <v>0</v>
      </c>
      <c r="K724" s="182"/>
      <c r="L724" s="187"/>
      <c r="M724" s="188"/>
      <c r="N724" s="189"/>
      <c r="O724" s="189"/>
      <c r="P724" s="190">
        <f>SUM(P725:P752)</f>
        <v>0</v>
      </c>
      <c r="Q724" s="189"/>
      <c r="R724" s="190">
        <f>SUM(R725:R752)</f>
        <v>0.02971705</v>
      </c>
      <c r="S724" s="189"/>
      <c r="T724" s="191">
        <f>SUM(T725:T752)</f>
        <v>0</v>
      </c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R724" s="192" t="s">
        <v>81</v>
      </c>
      <c r="AT724" s="193" t="s">
        <v>73</v>
      </c>
      <c r="AU724" s="193" t="s">
        <v>79</v>
      </c>
      <c r="AY724" s="192" t="s">
        <v>135</v>
      </c>
      <c r="BK724" s="194">
        <f>SUM(BK725:BK752)</f>
        <v>0</v>
      </c>
    </row>
    <row r="725" spans="1:65" s="2" customFormat="1" ht="16.5" customHeight="1">
      <c r="A725" s="38"/>
      <c r="B725" s="39"/>
      <c r="C725" s="197" t="s">
        <v>1144</v>
      </c>
      <c r="D725" s="197" t="s">
        <v>137</v>
      </c>
      <c r="E725" s="198" t="s">
        <v>1145</v>
      </c>
      <c r="F725" s="199" t="s">
        <v>19</v>
      </c>
      <c r="G725" s="200" t="s">
        <v>280</v>
      </c>
      <c r="H725" s="201">
        <v>4</v>
      </c>
      <c r="I725" s="202"/>
      <c r="J725" s="203">
        <f>ROUND(I725*H725,2)</f>
        <v>0</v>
      </c>
      <c r="K725" s="199" t="s">
        <v>281</v>
      </c>
      <c r="L725" s="44"/>
      <c r="M725" s="204" t="s">
        <v>19</v>
      </c>
      <c r="N725" s="205" t="s">
        <v>45</v>
      </c>
      <c r="O725" s="84"/>
      <c r="P725" s="206">
        <f>O725*H725</f>
        <v>0</v>
      </c>
      <c r="Q725" s="206">
        <v>0</v>
      </c>
      <c r="R725" s="206">
        <f>Q725*H725</f>
        <v>0</v>
      </c>
      <c r="S725" s="206">
        <v>0</v>
      </c>
      <c r="T725" s="207">
        <f>S725*H725</f>
        <v>0</v>
      </c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R725" s="208" t="s">
        <v>248</v>
      </c>
      <c r="AT725" s="208" t="s">
        <v>137</v>
      </c>
      <c r="AU725" s="208" t="s">
        <v>81</v>
      </c>
      <c r="AY725" s="17" t="s">
        <v>135</v>
      </c>
      <c r="BE725" s="209">
        <f>IF(N725="základní",J725,0)</f>
        <v>0</v>
      </c>
      <c r="BF725" s="209">
        <f>IF(N725="snížená",J725,0)</f>
        <v>0</v>
      </c>
      <c r="BG725" s="209">
        <f>IF(N725="zákl. přenesená",J725,0)</f>
        <v>0</v>
      </c>
      <c r="BH725" s="209">
        <f>IF(N725="sníž. přenesená",J725,0)</f>
        <v>0</v>
      </c>
      <c r="BI725" s="209">
        <f>IF(N725="nulová",J725,0)</f>
        <v>0</v>
      </c>
      <c r="BJ725" s="17" t="s">
        <v>79</v>
      </c>
      <c r="BK725" s="209">
        <f>ROUND(I725*H725,2)</f>
        <v>0</v>
      </c>
      <c r="BL725" s="17" t="s">
        <v>248</v>
      </c>
      <c r="BM725" s="208" t="s">
        <v>1146</v>
      </c>
    </row>
    <row r="726" spans="1:47" s="2" customFormat="1" ht="12">
      <c r="A726" s="38"/>
      <c r="B726" s="39"/>
      <c r="C726" s="40"/>
      <c r="D726" s="210" t="s">
        <v>144</v>
      </c>
      <c r="E726" s="40"/>
      <c r="F726" s="211" t="s">
        <v>1147</v>
      </c>
      <c r="G726" s="40"/>
      <c r="H726" s="40"/>
      <c r="I726" s="212"/>
      <c r="J726" s="40"/>
      <c r="K726" s="40"/>
      <c r="L726" s="44"/>
      <c r="M726" s="213"/>
      <c r="N726" s="214"/>
      <c r="O726" s="84"/>
      <c r="P726" s="84"/>
      <c r="Q726" s="84"/>
      <c r="R726" s="84"/>
      <c r="S726" s="84"/>
      <c r="T726" s="85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T726" s="17" t="s">
        <v>144</v>
      </c>
      <c r="AU726" s="17" t="s">
        <v>81</v>
      </c>
    </row>
    <row r="727" spans="1:65" s="2" customFormat="1" ht="16.5" customHeight="1">
      <c r="A727" s="38"/>
      <c r="B727" s="39"/>
      <c r="C727" s="197" t="s">
        <v>1148</v>
      </c>
      <c r="D727" s="197" t="s">
        <v>137</v>
      </c>
      <c r="E727" s="198" t="s">
        <v>1149</v>
      </c>
      <c r="F727" s="199" t="s">
        <v>1150</v>
      </c>
      <c r="G727" s="200" t="s">
        <v>328</v>
      </c>
      <c r="H727" s="201">
        <v>3</v>
      </c>
      <c r="I727" s="202"/>
      <c r="J727" s="203">
        <f>ROUND(I727*H727,2)</f>
        <v>0</v>
      </c>
      <c r="K727" s="199" t="s">
        <v>141</v>
      </c>
      <c r="L727" s="44"/>
      <c r="M727" s="204" t="s">
        <v>19</v>
      </c>
      <c r="N727" s="205" t="s">
        <v>45</v>
      </c>
      <c r="O727" s="84"/>
      <c r="P727" s="206">
        <f>O727*H727</f>
        <v>0</v>
      </c>
      <c r="Q727" s="206">
        <v>0.00142</v>
      </c>
      <c r="R727" s="206">
        <f>Q727*H727</f>
        <v>0.00426</v>
      </c>
      <c r="S727" s="206">
        <v>0</v>
      </c>
      <c r="T727" s="207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08" t="s">
        <v>248</v>
      </c>
      <c r="AT727" s="208" t="s">
        <v>137</v>
      </c>
      <c r="AU727" s="208" t="s">
        <v>81</v>
      </c>
      <c r="AY727" s="17" t="s">
        <v>135</v>
      </c>
      <c r="BE727" s="209">
        <f>IF(N727="základní",J727,0)</f>
        <v>0</v>
      </c>
      <c r="BF727" s="209">
        <f>IF(N727="snížená",J727,0)</f>
        <v>0</v>
      </c>
      <c r="BG727" s="209">
        <f>IF(N727="zákl. přenesená",J727,0)</f>
        <v>0</v>
      </c>
      <c r="BH727" s="209">
        <f>IF(N727="sníž. přenesená",J727,0)</f>
        <v>0</v>
      </c>
      <c r="BI727" s="209">
        <f>IF(N727="nulová",J727,0)</f>
        <v>0</v>
      </c>
      <c r="BJ727" s="17" t="s">
        <v>79</v>
      </c>
      <c r="BK727" s="209">
        <f>ROUND(I727*H727,2)</f>
        <v>0</v>
      </c>
      <c r="BL727" s="17" t="s">
        <v>248</v>
      </c>
      <c r="BM727" s="208" t="s">
        <v>1151</v>
      </c>
    </row>
    <row r="728" spans="1:47" s="2" customFormat="1" ht="12">
      <c r="A728" s="38"/>
      <c r="B728" s="39"/>
      <c r="C728" s="40"/>
      <c r="D728" s="210" t="s">
        <v>144</v>
      </c>
      <c r="E728" s="40"/>
      <c r="F728" s="211" t="s">
        <v>1152</v>
      </c>
      <c r="G728" s="40"/>
      <c r="H728" s="40"/>
      <c r="I728" s="212"/>
      <c r="J728" s="40"/>
      <c r="K728" s="40"/>
      <c r="L728" s="44"/>
      <c r="M728" s="213"/>
      <c r="N728" s="214"/>
      <c r="O728" s="84"/>
      <c r="P728" s="84"/>
      <c r="Q728" s="84"/>
      <c r="R728" s="84"/>
      <c r="S728" s="84"/>
      <c r="T728" s="85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T728" s="17" t="s">
        <v>144</v>
      </c>
      <c r="AU728" s="17" t="s">
        <v>81</v>
      </c>
    </row>
    <row r="729" spans="1:47" s="2" customFormat="1" ht="12">
      <c r="A729" s="38"/>
      <c r="B729" s="39"/>
      <c r="C729" s="40"/>
      <c r="D729" s="215" t="s">
        <v>146</v>
      </c>
      <c r="E729" s="40"/>
      <c r="F729" s="216" t="s">
        <v>1153</v>
      </c>
      <c r="G729" s="40"/>
      <c r="H729" s="40"/>
      <c r="I729" s="212"/>
      <c r="J729" s="40"/>
      <c r="K729" s="40"/>
      <c r="L729" s="44"/>
      <c r="M729" s="213"/>
      <c r="N729" s="214"/>
      <c r="O729" s="84"/>
      <c r="P729" s="84"/>
      <c r="Q729" s="84"/>
      <c r="R729" s="84"/>
      <c r="S729" s="84"/>
      <c r="T729" s="85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T729" s="17" t="s">
        <v>146</v>
      </c>
      <c r="AU729" s="17" t="s">
        <v>81</v>
      </c>
    </row>
    <row r="730" spans="1:65" s="2" customFormat="1" ht="16.5" customHeight="1">
      <c r="A730" s="38"/>
      <c r="B730" s="39"/>
      <c r="C730" s="197" t="s">
        <v>1154</v>
      </c>
      <c r="D730" s="197" t="s">
        <v>137</v>
      </c>
      <c r="E730" s="198" t="s">
        <v>1155</v>
      </c>
      <c r="F730" s="199" t="s">
        <v>1156</v>
      </c>
      <c r="G730" s="200" t="s">
        <v>328</v>
      </c>
      <c r="H730" s="201">
        <v>9.5</v>
      </c>
      <c r="I730" s="202"/>
      <c r="J730" s="203">
        <f>ROUND(I730*H730,2)</f>
        <v>0</v>
      </c>
      <c r="K730" s="199" t="s">
        <v>141</v>
      </c>
      <c r="L730" s="44"/>
      <c r="M730" s="204" t="s">
        <v>19</v>
      </c>
      <c r="N730" s="205" t="s">
        <v>45</v>
      </c>
      <c r="O730" s="84"/>
      <c r="P730" s="206">
        <f>O730*H730</f>
        <v>0</v>
      </c>
      <c r="Q730" s="206">
        <v>0.0020099</v>
      </c>
      <c r="R730" s="206">
        <f>Q730*H730</f>
        <v>0.019094049999999998</v>
      </c>
      <c r="S730" s="206">
        <v>0</v>
      </c>
      <c r="T730" s="207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08" t="s">
        <v>248</v>
      </c>
      <c r="AT730" s="208" t="s">
        <v>137</v>
      </c>
      <c r="AU730" s="208" t="s">
        <v>81</v>
      </c>
      <c r="AY730" s="17" t="s">
        <v>135</v>
      </c>
      <c r="BE730" s="209">
        <f>IF(N730="základní",J730,0)</f>
        <v>0</v>
      </c>
      <c r="BF730" s="209">
        <f>IF(N730="snížená",J730,0)</f>
        <v>0</v>
      </c>
      <c r="BG730" s="209">
        <f>IF(N730="zákl. přenesená",J730,0)</f>
        <v>0</v>
      </c>
      <c r="BH730" s="209">
        <f>IF(N730="sníž. přenesená",J730,0)</f>
        <v>0</v>
      </c>
      <c r="BI730" s="209">
        <f>IF(N730="nulová",J730,0)</f>
        <v>0</v>
      </c>
      <c r="BJ730" s="17" t="s">
        <v>79</v>
      </c>
      <c r="BK730" s="209">
        <f>ROUND(I730*H730,2)</f>
        <v>0</v>
      </c>
      <c r="BL730" s="17" t="s">
        <v>248</v>
      </c>
      <c r="BM730" s="208" t="s">
        <v>1157</v>
      </c>
    </row>
    <row r="731" spans="1:47" s="2" customFormat="1" ht="12">
      <c r="A731" s="38"/>
      <c r="B731" s="39"/>
      <c r="C731" s="40"/>
      <c r="D731" s="210" t="s">
        <v>144</v>
      </c>
      <c r="E731" s="40"/>
      <c r="F731" s="211" t="s">
        <v>1158</v>
      </c>
      <c r="G731" s="40"/>
      <c r="H731" s="40"/>
      <c r="I731" s="212"/>
      <c r="J731" s="40"/>
      <c r="K731" s="40"/>
      <c r="L731" s="44"/>
      <c r="M731" s="213"/>
      <c r="N731" s="214"/>
      <c r="O731" s="84"/>
      <c r="P731" s="84"/>
      <c r="Q731" s="84"/>
      <c r="R731" s="84"/>
      <c r="S731" s="84"/>
      <c r="T731" s="85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T731" s="17" t="s">
        <v>144</v>
      </c>
      <c r="AU731" s="17" t="s">
        <v>81</v>
      </c>
    </row>
    <row r="732" spans="1:47" s="2" customFormat="1" ht="12">
      <c r="A732" s="38"/>
      <c r="B732" s="39"/>
      <c r="C732" s="40"/>
      <c r="D732" s="215" t="s">
        <v>146</v>
      </c>
      <c r="E732" s="40"/>
      <c r="F732" s="216" t="s">
        <v>1159</v>
      </c>
      <c r="G732" s="40"/>
      <c r="H732" s="40"/>
      <c r="I732" s="212"/>
      <c r="J732" s="40"/>
      <c r="K732" s="40"/>
      <c r="L732" s="44"/>
      <c r="M732" s="213"/>
      <c r="N732" s="214"/>
      <c r="O732" s="84"/>
      <c r="P732" s="84"/>
      <c r="Q732" s="84"/>
      <c r="R732" s="84"/>
      <c r="S732" s="84"/>
      <c r="T732" s="85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T732" s="17" t="s">
        <v>146</v>
      </c>
      <c r="AU732" s="17" t="s">
        <v>81</v>
      </c>
    </row>
    <row r="733" spans="1:65" s="2" customFormat="1" ht="16.5" customHeight="1">
      <c r="A733" s="38"/>
      <c r="B733" s="39"/>
      <c r="C733" s="197" t="s">
        <v>1160</v>
      </c>
      <c r="D733" s="197" t="s">
        <v>137</v>
      </c>
      <c r="E733" s="198" t="s">
        <v>1161</v>
      </c>
      <c r="F733" s="199" t="s">
        <v>1162</v>
      </c>
      <c r="G733" s="200" t="s">
        <v>328</v>
      </c>
      <c r="H733" s="201">
        <v>12</v>
      </c>
      <c r="I733" s="202"/>
      <c r="J733" s="203">
        <f>ROUND(I733*H733,2)</f>
        <v>0</v>
      </c>
      <c r="K733" s="199" t="s">
        <v>141</v>
      </c>
      <c r="L733" s="44"/>
      <c r="M733" s="204" t="s">
        <v>19</v>
      </c>
      <c r="N733" s="205" t="s">
        <v>45</v>
      </c>
      <c r="O733" s="84"/>
      <c r="P733" s="206">
        <f>O733*H733</f>
        <v>0</v>
      </c>
      <c r="Q733" s="206">
        <v>0.0004765</v>
      </c>
      <c r="R733" s="206">
        <f>Q733*H733</f>
        <v>0.005718</v>
      </c>
      <c r="S733" s="206">
        <v>0</v>
      </c>
      <c r="T733" s="207">
        <f>S733*H733</f>
        <v>0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08" t="s">
        <v>248</v>
      </c>
      <c r="AT733" s="208" t="s">
        <v>137</v>
      </c>
      <c r="AU733" s="208" t="s">
        <v>81</v>
      </c>
      <c r="AY733" s="17" t="s">
        <v>135</v>
      </c>
      <c r="BE733" s="209">
        <f>IF(N733="základní",J733,0)</f>
        <v>0</v>
      </c>
      <c r="BF733" s="209">
        <f>IF(N733="snížená",J733,0)</f>
        <v>0</v>
      </c>
      <c r="BG733" s="209">
        <f>IF(N733="zákl. přenesená",J733,0)</f>
        <v>0</v>
      </c>
      <c r="BH733" s="209">
        <f>IF(N733="sníž. přenesená",J733,0)</f>
        <v>0</v>
      </c>
      <c r="BI733" s="209">
        <f>IF(N733="nulová",J733,0)</f>
        <v>0</v>
      </c>
      <c r="BJ733" s="17" t="s">
        <v>79</v>
      </c>
      <c r="BK733" s="209">
        <f>ROUND(I733*H733,2)</f>
        <v>0</v>
      </c>
      <c r="BL733" s="17" t="s">
        <v>248</v>
      </c>
      <c r="BM733" s="208" t="s">
        <v>1163</v>
      </c>
    </row>
    <row r="734" spans="1:47" s="2" customFormat="1" ht="12">
      <c r="A734" s="38"/>
      <c r="B734" s="39"/>
      <c r="C734" s="40"/>
      <c r="D734" s="210" t="s">
        <v>144</v>
      </c>
      <c r="E734" s="40"/>
      <c r="F734" s="211" t="s">
        <v>1164</v>
      </c>
      <c r="G734" s="40"/>
      <c r="H734" s="40"/>
      <c r="I734" s="212"/>
      <c r="J734" s="40"/>
      <c r="K734" s="40"/>
      <c r="L734" s="44"/>
      <c r="M734" s="213"/>
      <c r="N734" s="214"/>
      <c r="O734" s="84"/>
      <c r="P734" s="84"/>
      <c r="Q734" s="84"/>
      <c r="R734" s="84"/>
      <c r="S734" s="84"/>
      <c r="T734" s="85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T734" s="17" t="s">
        <v>144</v>
      </c>
      <c r="AU734" s="17" t="s">
        <v>81</v>
      </c>
    </row>
    <row r="735" spans="1:47" s="2" customFormat="1" ht="12">
      <c r="A735" s="38"/>
      <c r="B735" s="39"/>
      <c r="C735" s="40"/>
      <c r="D735" s="215" t="s">
        <v>146</v>
      </c>
      <c r="E735" s="40"/>
      <c r="F735" s="216" t="s">
        <v>1165</v>
      </c>
      <c r="G735" s="40"/>
      <c r="H735" s="40"/>
      <c r="I735" s="212"/>
      <c r="J735" s="40"/>
      <c r="K735" s="40"/>
      <c r="L735" s="44"/>
      <c r="M735" s="213"/>
      <c r="N735" s="214"/>
      <c r="O735" s="84"/>
      <c r="P735" s="84"/>
      <c r="Q735" s="84"/>
      <c r="R735" s="84"/>
      <c r="S735" s="84"/>
      <c r="T735" s="85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T735" s="17" t="s">
        <v>146</v>
      </c>
      <c r="AU735" s="17" t="s">
        <v>81</v>
      </c>
    </row>
    <row r="736" spans="1:65" s="2" customFormat="1" ht="16.5" customHeight="1">
      <c r="A736" s="38"/>
      <c r="B736" s="39"/>
      <c r="C736" s="197" t="s">
        <v>1166</v>
      </c>
      <c r="D736" s="197" t="s">
        <v>137</v>
      </c>
      <c r="E736" s="198" t="s">
        <v>1167</v>
      </c>
      <c r="F736" s="199" t="s">
        <v>1168</v>
      </c>
      <c r="G736" s="200" t="s">
        <v>280</v>
      </c>
      <c r="H736" s="201">
        <v>1</v>
      </c>
      <c r="I736" s="202"/>
      <c r="J736" s="203">
        <f>ROUND(I736*H736,2)</f>
        <v>0</v>
      </c>
      <c r="K736" s="199" t="s">
        <v>141</v>
      </c>
      <c r="L736" s="44"/>
      <c r="M736" s="204" t="s">
        <v>19</v>
      </c>
      <c r="N736" s="205" t="s">
        <v>45</v>
      </c>
      <c r="O736" s="84"/>
      <c r="P736" s="206">
        <f>O736*H736</f>
        <v>0</v>
      </c>
      <c r="Q736" s="206">
        <v>0.000285</v>
      </c>
      <c r="R736" s="206">
        <f>Q736*H736</f>
        <v>0.000285</v>
      </c>
      <c r="S736" s="206">
        <v>0</v>
      </c>
      <c r="T736" s="207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208" t="s">
        <v>248</v>
      </c>
      <c r="AT736" s="208" t="s">
        <v>137</v>
      </c>
      <c r="AU736" s="208" t="s">
        <v>81</v>
      </c>
      <c r="AY736" s="17" t="s">
        <v>135</v>
      </c>
      <c r="BE736" s="209">
        <f>IF(N736="základní",J736,0)</f>
        <v>0</v>
      </c>
      <c r="BF736" s="209">
        <f>IF(N736="snížená",J736,0)</f>
        <v>0</v>
      </c>
      <c r="BG736" s="209">
        <f>IF(N736="zákl. přenesená",J736,0)</f>
        <v>0</v>
      </c>
      <c r="BH736" s="209">
        <f>IF(N736="sníž. přenesená",J736,0)</f>
        <v>0</v>
      </c>
      <c r="BI736" s="209">
        <f>IF(N736="nulová",J736,0)</f>
        <v>0</v>
      </c>
      <c r="BJ736" s="17" t="s">
        <v>79</v>
      </c>
      <c r="BK736" s="209">
        <f>ROUND(I736*H736,2)</f>
        <v>0</v>
      </c>
      <c r="BL736" s="17" t="s">
        <v>248</v>
      </c>
      <c r="BM736" s="208" t="s">
        <v>1169</v>
      </c>
    </row>
    <row r="737" spans="1:47" s="2" customFormat="1" ht="12">
      <c r="A737" s="38"/>
      <c r="B737" s="39"/>
      <c r="C737" s="40"/>
      <c r="D737" s="210" t="s">
        <v>144</v>
      </c>
      <c r="E737" s="40"/>
      <c r="F737" s="211" t="s">
        <v>1170</v>
      </c>
      <c r="G737" s="40"/>
      <c r="H737" s="40"/>
      <c r="I737" s="212"/>
      <c r="J737" s="40"/>
      <c r="K737" s="40"/>
      <c r="L737" s="44"/>
      <c r="M737" s="213"/>
      <c r="N737" s="214"/>
      <c r="O737" s="84"/>
      <c r="P737" s="84"/>
      <c r="Q737" s="84"/>
      <c r="R737" s="84"/>
      <c r="S737" s="84"/>
      <c r="T737" s="85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T737" s="17" t="s">
        <v>144</v>
      </c>
      <c r="AU737" s="17" t="s">
        <v>81</v>
      </c>
    </row>
    <row r="738" spans="1:47" s="2" customFormat="1" ht="12">
      <c r="A738" s="38"/>
      <c r="B738" s="39"/>
      <c r="C738" s="40"/>
      <c r="D738" s="215" t="s">
        <v>146</v>
      </c>
      <c r="E738" s="40"/>
      <c r="F738" s="216" t="s">
        <v>1171</v>
      </c>
      <c r="G738" s="40"/>
      <c r="H738" s="40"/>
      <c r="I738" s="212"/>
      <c r="J738" s="40"/>
      <c r="K738" s="40"/>
      <c r="L738" s="44"/>
      <c r="M738" s="213"/>
      <c r="N738" s="214"/>
      <c r="O738" s="84"/>
      <c r="P738" s="84"/>
      <c r="Q738" s="84"/>
      <c r="R738" s="84"/>
      <c r="S738" s="84"/>
      <c r="T738" s="85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T738" s="17" t="s">
        <v>146</v>
      </c>
      <c r="AU738" s="17" t="s">
        <v>81</v>
      </c>
    </row>
    <row r="739" spans="1:65" s="2" customFormat="1" ht="16.5" customHeight="1">
      <c r="A739" s="38"/>
      <c r="B739" s="39"/>
      <c r="C739" s="197" t="s">
        <v>1172</v>
      </c>
      <c r="D739" s="197" t="s">
        <v>137</v>
      </c>
      <c r="E739" s="198" t="s">
        <v>1173</v>
      </c>
      <c r="F739" s="199" t="s">
        <v>1174</v>
      </c>
      <c r="G739" s="200" t="s">
        <v>280</v>
      </c>
      <c r="H739" s="201">
        <v>2</v>
      </c>
      <c r="I739" s="202"/>
      <c r="J739" s="203">
        <f>ROUND(I739*H739,2)</f>
        <v>0</v>
      </c>
      <c r="K739" s="199" t="s">
        <v>141</v>
      </c>
      <c r="L739" s="44"/>
      <c r="M739" s="204" t="s">
        <v>19</v>
      </c>
      <c r="N739" s="205" t="s">
        <v>45</v>
      </c>
      <c r="O739" s="84"/>
      <c r="P739" s="206">
        <f>O739*H739</f>
        <v>0</v>
      </c>
      <c r="Q739" s="206">
        <v>0.00018</v>
      </c>
      <c r="R739" s="206">
        <f>Q739*H739</f>
        <v>0.00036</v>
      </c>
      <c r="S739" s="206">
        <v>0</v>
      </c>
      <c r="T739" s="207">
        <f>S739*H739</f>
        <v>0</v>
      </c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R739" s="208" t="s">
        <v>248</v>
      </c>
      <c r="AT739" s="208" t="s">
        <v>137</v>
      </c>
      <c r="AU739" s="208" t="s">
        <v>81</v>
      </c>
      <c r="AY739" s="17" t="s">
        <v>135</v>
      </c>
      <c r="BE739" s="209">
        <f>IF(N739="základní",J739,0)</f>
        <v>0</v>
      </c>
      <c r="BF739" s="209">
        <f>IF(N739="snížená",J739,0)</f>
        <v>0</v>
      </c>
      <c r="BG739" s="209">
        <f>IF(N739="zákl. přenesená",J739,0)</f>
        <v>0</v>
      </c>
      <c r="BH739" s="209">
        <f>IF(N739="sníž. přenesená",J739,0)</f>
        <v>0</v>
      </c>
      <c r="BI739" s="209">
        <f>IF(N739="nulová",J739,0)</f>
        <v>0</v>
      </c>
      <c r="BJ739" s="17" t="s">
        <v>79</v>
      </c>
      <c r="BK739" s="209">
        <f>ROUND(I739*H739,2)</f>
        <v>0</v>
      </c>
      <c r="BL739" s="17" t="s">
        <v>248</v>
      </c>
      <c r="BM739" s="208" t="s">
        <v>1175</v>
      </c>
    </row>
    <row r="740" spans="1:47" s="2" customFormat="1" ht="12">
      <c r="A740" s="38"/>
      <c r="B740" s="39"/>
      <c r="C740" s="40"/>
      <c r="D740" s="210" t="s">
        <v>144</v>
      </c>
      <c r="E740" s="40"/>
      <c r="F740" s="211" t="s">
        <v>1176</v>
      </c>
      <c r="G740" s="40"/>
      <c r="H740" s="40"/>
      <c r="I740" s="212"/>
      <c r="J740" s="40"/>
      <c r="K740" s="40"/>
      <c r="L740" s="44"/>
      <c r="M740" s="213"/>
      <c r="N740" s="214"/>
      <c r="O740" s="84"/>
      <c r="P740" s="84"/>
      <c r="Q740" s="84"/>
      <c r="R740" s="84"/>
      <c r="S740" s="84"/>
      <c r="T740" s="85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T740" s="17" t="s">
        <v>144</v>
      </c>
      <c r="AU740" s="17" t="s">
        <v>81</v>
      </c>
    </row>
    <row r="741" spans="1:47" s="2" customFormat="1" ht="12">
      <c r="A741" s="38"/>
      <c r="B741" s="39"/>
      <c r="C741" s="40"/>
      <c r="D741" s="215" t="s">
        <v>146</v>
      </c>
      <c r="E741" s="40"/>
      <c r="F741" s="216" t="s">
        <v>1177</v>
      </c>
      <c r="G741" s="40"/>
      <c r="H741" s="40"/>
      <c r="I741" s="212"/>
      <c r="J741" s="40"/>
      <c r="K741" s="40"/>
      <c r="L741" s="44"/>
      <c r="M741" s="213"/>
      <c r="N741" s="214"/>
      <c r="O741" s="84"/>
      <c r="P741" s="84"/>
      <c r="Q741" s="84"/>
      <c r="R741" s="84"/>
      <c r="S741" s="84"/>
      <c r="T741" s="85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T741" s="17" t="s">
        <v>146</v>
      </c>
      <c r="AU741" s="17" t="s">
        <v>81</v>
      </c>
    </row>
    <row r="742" spans="1:65" s="2" customFormat="1" ht="16.5" customHeight="1">
      <c r="A742" s="38"/>
      <c r="B742" s="39"/>
      <c r="C742" s="197" t="s">
        <v>1178</v>
      </c>
      <c r="D742" s="197" t="s">
        <v>137</v>
      </c>
      <c r="E742" s="198" t="s">
        <v>1179</v>
      </c>
      <c r="F742" s="199" t="s">
        <v>1180</v>
      </c>
      <c r="G742" s="200" t="s">
        <v>328</v>
      </c>
      <c r="H742" s="201">
        <v>24.5</v>
      </c>
      <c r="I742" s="202"/>
      <c r="J742" s="203">
        <f>ROUND(I742*H742,2)</f>
        <v>0</v>
      </c>
      <c r="K742" s="199" t="s">
        <v>141</v>
      </c>
      <c r="L742" s="44"/>
      <c r="M742" s="204" t="s">
        <v>19</v>
      </c>
      <c r="N742" s="205" t="s">
        <v>45</v>
      </c>
      <c r="O742" s="84"/>
      <c r="P742" s="206">
        <f>O742*H742</f>
        <v>0</v>
      </c>
      <c r="Q742" s="206">
        <v>0</v>
      </c>
      <c r="R742" s="206">
        <f>Q742*H742</f>
        <v>0</v>
      </c>
      <c r="S742" s="206">
        <v>0</v>
      </c>
      <c r="T742" s="207">
        <f>S742*H742</f>
        <v>0</v>
      </c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R742" s="208" t="s">
        <v>248</v>
      </c>
      <c r="AT742" s="208" t="s">
        <v>137</v>
      </c>
      <c r="AU742" s="208" t="s">
        <v>81</v>
      </c>
      <c r="AY742" s="17" t="s">
        <v>135</v>
      </c>
      <c r="BE742" s="209">
        <f>IF(N742="základní",J742,0)</f>
        <v>0</v>
      </c>
      <c r="BF742" s="209">
        <f>IF(N742="snížená",J742,0)</f>
        <v>0</v>
      </c>
      <c r="BG742" s="209">
        <f>IF(N742="zákl. přenesená",J742,0)</f>
        <v>0</v>
      </c>
      <c r="BH742" s="209">
        <f>IF(N742="sníž. přenesená",J742,0)</f>
        <v>0</v>
      </c>
      <c r="BI742" s="209">
        <f>IF(N742="nulová",J742,0)</f>
        <v>0</v>
      </c>
      <c r="BJ742" s="17" t="s">
        <v>79</v>
      </c>
      <c r="BK742" s="209">
        <f>ROUND(I742*H742,2)</f>
        <v>0</v>
      </c>
      <c r="BL742" s="17" t="s">
        <v>248</v>
      </c>
      <c r="BM742" s="208" t="s">
        <v>1181</v>
      </c>
    </row>
    <row r="743" spans="1:47" s="2" customFormat="1" ht="12">
      <c r="A743" s="38"/>
      <c r="B743" s="39"/>
      <c r="C743" s="40"/>
      <c r="D743" s="210" t="s">
        <v>144</v>
      </c>
      <c r="E743" s="40"/>
      <c r="F743" s="211" t="s">
        <v>1182</v>
      </c>
      <c r="G743" s="40"/>
      <c r="H743" s="40"/>
      <c r="I743" s="212"/>
      <c r="J743" s="40"/>
      <c r="K743" s="40"/>
      <c r="L743" s="44"/>
      <c r="M743" s="213"/>
      <c r="N743" s="214"/>
      <c r="O743" s="84"/>
      <c r="P743" s="84"/>
      <c r="Q743" s="84"/>
      <c r="R743" s="84"/>
      <c r="S743" s="84"/>
      <c r="T743" s="85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T743" s="17" t="s">
        <v>144</v>
      </c>
      <c r="AU743" s="17" t="s">
        <v>81</v>
      </c>
    </row>
    <row r="744" spans="1:47" s="2" customFormat="1" ht="12">
      <c r="A744" s="38"/>
      <c r="B744" s="39"/>
      <c r="C744" s="40"/>
      <c r="D744" s="215" t="s">
        <v>146</v>
      </c>
      <c r="E744" s="40"/>
      <c r="F744" s="216" t="s">
        <v>1183</v>
      </c>
      <c r="G744" s="40"/>
      <c r="H744" s="40"/>
      <c r="I744" s="212"/>
      <c r="J744" s="40"/>
      <c r="K744" s="40"/>
      <c r="L744" s="44"/>
      <c r="M744" s="213"/>
      <c r="N744" s="214"/>
      <c r="O744" s="84"/>
      <c r="P744" s="84"/>
      <c r="Q744" s="84"/>
      <c r="R744" s="84"/>
      <c r="S744" s="84"/>
      <c r="T744" s="85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T744" s="17" t="s">
        <v>146</v>
      </c>
      <c r="AU744" s="17" t="s">
        <v>81</v>
      </c>
    </row>
    <row r="745" spans="1:51" s="13" customFormat="1" ht="12">
      <c r="A745" s="13"/>
      <c r="B745" s="217"/>
      <c r="C745" s="218"/>
      <c r="D745" s="210" t="s">
        <v>148</v>
      </c>
      <c r="E745" s="219" t="s">
        <v>19</v>
      </c>
      <c r="F745" s="220" t="s">
        <v>1184</v>
      </c>
      <c r="G745" s="218"/>
      <c r="H745" s="221">
        <v>24.5</v>
      </c>
      <c r="I745" s="222"/>
      <c r="J745" s="218"/>
      <c r="K745" s="218"/>
      <c r="L745" s="223"/>
      <c r="M745" s="224"/>
      <c r="N745" s="225"/>
      <c r="O745" s="225"/>
      <c r="P745" s="225"/>
      <c r="Q745" s="225"/>
      <c r="R745" s="225"/>
      <c r="S745" s="225"/>
      <c r="T745" s="226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27" t="s">
        <v>148</v>
      </c>
      <c r="AU745" s="227" t="s">
        <v>81</v>
      </c>
      <c r="AV745" s="13" t="s">
        <v>81</v>
      </c>
      <c r="AW745" s="13" t="s">
        <v>34</v>
      </c>
      <c r="AX745" s="13" t="s">
        <v>74</v>
      </c>
      <c r="AY745" s="227" t="s">
        <v>135</v>
      </c>
    </row>
    <row r="746" spans="1:65" s="2" customFormat="1" ht="16.5" customHeight="1">
      <c r="A746" s="38"/>
      <c r="B746" s="39"/>
      <c r="C746" s="197" t="s">
        <v>1185</v>
      </c>
      <c r="D746" s="197" t="s">
        <v>137</v>
      </c>
      <c r="E746" s="198" t="s">
        <v>1186</v>
      </c>
      <c r="F746" s="199" t="s">
        <v>19</v>
      </c>
      <c r="G746" s="200" t="s">
        <v>1187</v>
      </c>
      <c r="H746" s="201">
        <v>1</v>
      </c>
      <c r="I746" s="202"/>
      <c r="J746" s="203">
        <f>ROUND(I746*H746,2)</f>
        <v>0</v>
      </c>
      <c r="K746" s="199" t="s">
        <v>281</v>
      </c>
      <c r="L746" s="44"/>
      <c r="M746" s="204" t="s">
        <v>19</v>
      </c>
      <c r="N746" s="205" t="s">
        <v>45</v>
      </c>
      <c r="O746" s="84"/>
      <c r="P746" s="206">
        <f>O746*H746</f>
        <v>0</v>
      </c>
      <c r="Q746" s="206">
        <v>0</v>
      </c>
      <c r="R746" s="206">
        <f>Q746*H746</f>
        <v>0</v>
      </c>
      <c r="S746" s="206">
        <v>0</v>
      </c>
      <c r="T746" s="207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08" t="s">
        <v>248</v>
      </c>
      <c r="AT746" s="208" t="s">
        <v>137</v>
      </c>
      <c r="AU746" s="208" t="s">
        <v>81</v>
      </c>
      <c r="AY746" s="17" t="s">
        <v>135</v>
      </c>
      <c r="BE746" s="209">
        <f>IF(N746="základní",J746,0)</f>
        <v>0</v>
      </c>
      <c r="BF746" s="209">
        <f>IF(N746="snížená",J746,0)</f>
        <v>0</v>
      </c>
      <c r="BG746" s="209">
        <f>IF(N746="zákl. přenesená",J746,0)</f>
        <v>0</v>
      </c>
      <c r="BH746" s="209">
        <f>IF(N746="sníž. přenesená",J746,0)</f>
        <v>0</v>
      </c>
      <c r="BI746" s="209">
        <f>IF(N746="nulová",J746,0)</f>
        <v>0</v>
      </c>
      <c r="BJ746" s="17" t="s">
        <v>79</v>
      </c>
      <c r="BK746" s="209">
        <f>ROUND(I746*H746,2)</f>
        <v>0</v>
      </c>
      <c r="BL746" s="17" t="s">
        <v>248</v>
      </c>
      <c r="BM746" s="208" t="s">
        <v>1188</v>
      </c>
    </row>
    <row r="747" spans="1:47" s="2" customFormat="1" ht="12">
      <c r="A747" s="38"/>
      <c r="B747" s="39"/>
      <c r="C747" s="40"/>
      <c r="D747" s="210" t="s">
        <v>144</v>
      </c>
      <c r="E747" s="40"/>
      <c r="F747" s="211" t="s">
        <v>1189</v>
      </c>
      <c r="G747" s="40"/>
      <c r="H747" s="40"/>
      <c r="I747" s="212"/>
      <c r="J747" s="40"/>
      <c r="K747" s="40"/>
      <c r="L747" s="44"/>
      <c r="M747" s="213"/>
      <c r="N747" s="214"/>
      <c r="O747" s="84"/>
      <c r="P747" s="84"/>
      <c r="Q747" s="84"/>
      <c r="R747" s="84"/>
      <c r="S747" s="84"/>
      <c r="T747" s="85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T747" s="17" t="s">
        <v>144</v>
      </c>
      <c r="AU747" s="17" t="s">
        <v>81</v>
      </c>
    </row>
    <row r="748" spans="1:65" s="2" customFormat="1" ht="16.5" customHeight="1">
      <c r="A748" s="38"/>
      <c r="B748" s="39"/>
      <c r="C748" s="197" t="s">
        <v>1190</v>
      </c>
      <c r="D748" s="197" t="s">
        <v>137</v>
      </c>
      <c r="E748" s="198" t="s">
        <v>1191</v>
      </c>
      <c r="F748" s="199" t="s">
        <v>19</v>
      </c>
      <c r="G748" s="200" t="s">
        <v>1192</v>
      </c>
      <c r="H748" s="201">
        <v>10</v>
      </c>
      <c r="I748" s="202"/>
      <c r="J748" s="203">
        <f>ROUND(I748*H748,2)</f>
        <v>0</v>
      </c>
      <c r="K748" s="199" t="s">
        <v>281</v>
      </c>
      <c r="L748" s="44"/>
      <c r="M748" s="204" t="s">
        <v>19</v>
      </c>
      <c r="N748" s="205" t="s">
        <v>45</v>
      </c>
      <c r="O748" s="84"/>
      <c r="P748" s="206">
        <f>O748*H748</f>
        <v>0</v>
      </c>
      <c r="Q748" s="206">
        <v>0</v>
      </c>
      <c r="R748" s="206">
        <f>Q748*H748</f>
        <v>0</v>
      </c>
      <c r="S748" s="206">
        <v>0</v>
      </c>
      <c r="T748" s="207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208" t="s">
        <v>248</v>
      </c>
      <c r="AT748" s="208" t="s">
        <v>137</v>
      </c>
      <c r="AU748" s="208" t="s">
        <v>81</v>
      </c>
      <c r="AY748" s="17" t="s">
        <v>135</v>
      </c>
      <c r="BE748" s="209">
        <f>IF(N748="základní",J748,0)</f>
        <v>0</v>
      </c>
      <c r="BF748" s="209">
        <f>IF(N748="snížená",J748,0)</f>
        <v>0</v>
      </c>
      <c r="BG748" s="209">
        <f>IF(N748="zákl. přenesená",J748,0)</f>
        <v>0</v>
      </c>
      <c r="BH748" s="209">
        <f>IF(N748="sníž. přenesená",J748,0)</f>
        <v>0</v>
      </c>
      <c r="BI748" s="209">
        <f>IF(N748="nulová",J748,0)</f>
        <v>0</v>
      </c>
      <c r="BJ748" s="17" t="s">
        <v>79</v>
      </c>
      <c r="BK748" s="209">
        <f>ROUND(I748*H748,2)</f>
        <v>0</v>
      </c>
      <c r="BL748" s="17" t="s">
        <v>248</v>
      </c>
      <c r="BM748" s="208" t="s">
        <v>1193</v>
      </c>
    </row>
    <row r="749" spans="1:47" s="2" customFormat="1" ht="12">
      <c r="A749" s="38"/>
      <c r="B749" s="39"/>
      <c r="C749" s="40"/>
      <c r="D749" s="210" t="s">
        <v>144</v>
      </c>
      <c r="E749" s="40"/>
      <c r="F749" s="211" t="s">
        <v>1194</v>
      </c>
      <c r="G749" s="40"/>
      <c r="H749" s="40"/>
      <c r="I749" s="212"/>
      <c r="J749" s="40"/>
      <c r="K749" s="40"/>
      <c r="L749" s="44"/>
      <c r="M749" s="213"/>
      <c r="N749" s="214"/>
      <c r="O749" s="84"/>
      <c r="P749" s="84"/>
      <c r="Q749" s="84"/>
      <c r="R749" s="84"/>
      <c r="S749" s="84"/>
      <c r="T749" s="85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T749" s="17" t="s">
        <v>144</v>
      </c>
      <c r="AU749" s="17" t="s">
        <v>81</v>
      </c>
    </row>
    <row r="750" spans="1:65" s="2" customFormat="1" ht="16.5" customHeight="1">
      <c r="A750" s="38"/>
      <c r="B750" s="39"/>
      <c r="C750" s="197" t="s">
        <v>1195</v>
      </c>
      <c r="D750" s="197" t="s">
        <v>137</v>
      </c>
      <c r="E750" s="198" t="s">
        <v>1196</v>
      </c>
      <c r="F750" s="199" t="s">
        <v>1197</v>
      </c>
      <c r="G750" s="200" t="s">
        <v>243</v>
      </c>
      <c r="H750" s="201">
        <v>0.03</v>
      </c>
      <c r="I750" s="202"/>
      <c r="J750" s="203">
        <f>ROUND(I750*H750,2)</f>
        <v>0</v>
      </c>
      <c r="K750" s="199" t="s">
        <v>141</v>
      </c>
      <c r="L750" s="44"/>
      <c r="M750" s="204" t="s">
        <v>19</v>
      </c>
      <c r="N750" s="205" t="s">
        <v>45</v>
      </c>
      <c r="O750" s="84"/>
      <c r="P750" s="206">
        <f>O750*H750</f>
        <v>0</v>
      </c>
      <c r="Q750" s="206">
        <v>0</v>
      </c>
      <c r="R750" s="206">
        <f>Q750*H750</f>
        <v>0</v>
      </c>
      <c r="S750" s="206">
        <v>0</v>
      </c>
      <c r="T750" s="207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208" t="s">
        <v>248</v>
      </c>
      <c r="AT750" s="208" t="s">
        <v>137</v>
      </c>
      <c r="AU750" s="208" t="s">
        <v>81</v>
      </c>
      <c r="AY750" s="17" t="s">
        <v>135</v>
      </c>
      <c r="BE750" s="209">
        <f>IF(N750="základní",J750,0)</f>
        <v>0</v>
      </c>
      <c r="BF750" s="209">
        <f>IF(N750="snížená",J750,0)</f>
        <v>0</v>
      </c>
      <c r="BG750" s="209">
        <f>IF(N750="zákl. přenesená",J750,0)</f>
        <v>0</v>
      </c>
      <c r="BH750" s="209">
        <f>IF(N750="sníž. přenesená",J750,0)</f>
        <v>0</v>
      </c>
      <c r="BI750" s="209">
        <f>IF(N750="nulová",J750,0)</f>
        <v>0</v>
      </c>
      <c r="BJ750" s="17" t="s">
        <v>79</v>
      </c>
      <c r="BK750" s="209">
        <f>ROUND(I750*H750,2)</f>
        <v>0</v>
      </c>
      <c r="BL750" s="17" t="s">
        <v>248</v>
      </c>
      <c r="BM750" s="208" t="s">
        <v>1198</v>
      </c>
    </row>
    <row r="751" spans="1:47" s="2" customFormat="1" ht="12">
      <c r="A751" s="38"/>
      <c r="B751" s="39"/>
      <c r="C751" s="40"/>
      <c r="D751" s="210" t="s">
        <v>144</v>
      </c>
      <c r="E751" s="40"/>
      <c r="F751" s="211" t="s">
        <v>1199</v>
      </c>
      <c r="G751" s="40"/>
      <c r="H751" s="40"/>
      <c r="I751" s="212"/>
      <c r="J751" s="40"/>
      <c r="K751" s="40"/>
      <c r="L751" s="44"/>
      <c r="M751" s="213"/>
      <c r="N751" s="214"/>
      <c r="O751" s="84"/>
      <c r="P751" s="84"/>
      <c r="Q751" s="84"/>
      <c r="R751" s="84"/>
      <c r="S751" s="84"/>
      <c r="T751" s="85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T751" s="17" t="s">
        <v>144</v>
      </c>
      <c r="AU751" s="17" t="s">
        <v>81</v>
      </c>
    </row>
    <row r="752" spans="1:47" s="2" customFormat="1" ht="12">
      <c r="A752" s="38"/>
      <c r="B752" s="39"/>
      <c r="C752" s="40"/>
      <c r="D752" s="215" t="s">
        <v>146</v>
      </c>
      <c r="E752" s="40"/>
      <c r="F752" s="216" t="s">
        <v>1200</v>
      </c>
      <c r="G752" s="40"/>
      <c r="H752" s="40"/>
      <c r="I752" s="212"/>
      <c r="J752" s="40"/>
      <c r="K752" s="40"/>
      <c r="L752" s="44"/>
      <c r="M752" s="213"/>
      <c r="N752" s="214"/>
      <c r="O752" s="84"/>
      <c r="P752" s="84"/>
      <c r="Q752" s="84"/>
      <c r="R752" s="84"/>
      <c r="S752" s="84"/>
      <c r="T752" s="85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T752" s="17" t="s">
        <v>146</v>
      </c>
      <c r="AU752" s="17" t="s">
        <v>81</v>
      </c>
    </row>
    <row r="753" spans="1:63" s="12" customFormat="1" ht="22.8" customHeight="1">
      <c r="A753" s="12"/>
      <c r="B753" s="181"/>
      <c r="C753" s="182"/>
      <c r="D753" s="183" t="s">
        <v>73</v>
      </c>
      <c r="E753" s="195" t="s">
        <v>1201</v>
      </c>
      <c r="F753" s="195" t="s">
        <v>1202</v>
      </c>
      <c r="G753" s="182"/>
      <c r="H753" s="182"/>
      <c r="I753" s="185"/>
      <c r="J753" s="196">
        <f>BK753</f>
        <v>0</v>
      </c>
      <c r="K753" s="182"/>
      <c r="L753" s="187"/>
      <c r="M753" s="188"/>
      <c r="N753" s="189"/>
      <c r="O753" s="189"/>
      <c r="P753" s="190">
        <f>SUM(P754:P803)</f>
        <v>0</v>
      </c>
      <c r="Q753" s="189"/>
      <c r="R753" s="190">
        <f>SUM(R754:R803)</f>
        <v>0.18138047835</v>
      </c>
      <c r="S753" s="189"/>
      <c r="T753" s="191">
        <f>SUM(T754:T803)</f>
        <v>0</v>
      </c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R753" s="192" t="s">
        <v>81</v>
      </c>
      <c r="AT753" s="193" t="s">
        <v>73</v>
      </c>
      <c r="AU753" s="193" t="s">
        <v>79</v>
      </c>
      <c r="AY753" s="192" t="s">
        <v>135</v>
      </c>
      <c r="BK753" s="194">
        <f>SUM(BK754:BK803)</f>
        <v>0</v>
      </c>
    </row>
    <row r="754" spans="1:65" s="2" customFormat="1" ht="16.5" customHeight="1">
      <c r="A754" s="38"/>
      <c r="B754" s="39"/>
      <c r="C754" s="197" t="s">
        <v>1203</v>
      </c>
      <c r="D754" s="197" t="s">
        <v>137</v>
      </c>
      <c r="E754" s="198" t="s">
        <v>1204</v>
      </c>
      <c r="F754" s="199" t="s">
        <v>1205</v>
      </c>
      <c r="G754" s="200" t="s">
        <v>328</v>
      </c>
      <c r="H754" s="201">
        <v>29.6</v>
      </c>
      <c r="I754" s="202"/>
      <c r="J754" s="203">
        <f>ROUND(I754*H754,2)</f>
        <v>0</v>
      </c>
      <c r="K754" s="199" t="s">
        <v>141</v>
      </c>
      <c r="L754" s="44"/>
      <c r="M754" s="204" t="s">
        <v>19</v>
      </c>
      <c r="N754" s="205" t="s">
        <v>45</v>
      </c>
      <c r="O754" s="84"/>
      <c r="P754" s="206">
        <f>O754*H754</f>
        <v>0</v>
      </c>
      <c r="Q754" s="206">
        <v>0.0008423</v>
      </c>
      <c r="R754" s="206">
        <f>Q754*H754</f>
        <v>0.024932080000000002</v>
      </c>
      <c r="S754" s="206">
        <v>0</v>
      </c>
      <c r="T754" s="207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08" t="s">
        <v>248</v>
      </c>
      <c r="AT754" s="208" t="s">
        <v>137</v>
      </c>
      <c r="AU754" s="208" t="s">
        <v>81</v>
      </c>
      <c r="AY754" s="17" t="s">
        <v>135</v>
      </c>
      <c r="BE754" s="209">
        <f>IF(N754="základní",J754,0)</f>
        <v>0</v>
      </c>
      <c r="BF754" s="209">
        <f>IF(N754="snížená",J754,0)</f>
        <v>0</v>
      </c>
      <c r="BG754" s="209">
        <f>IF(N754="zákl. přenesená",J754,0)</f>
        <v>0</v>
      </c>
      <c r="BH754" s="209">
        <f>IF(N754="sníž. přenesená",J754,0)</f>
        <v>0</v>
      </c>
      <c r="BI754" s="209">
        <f>IF(N754="nulová",J754,0)</f>
        <v>0</v>
      </c>
      <c r="BJ754" s="17" t="s">
        <v>79</v>
      </c>
      <c r="BK754" s="209">
        <f>ROUND(I754*H754,2)</f>
        <v>0</v>
      </c>
      <c r="BL754" s="17" t="s">
        <v>248</v>
      </c>
      <c r="BM754" s="208" t="s">
        <v>1206</v>
      </c>
    </row>
    <row r="755" spans="1:47" s="2" customFormat="1" ht="12">
      <c r="A755" s="38"/>
      <c r="B755" s="39"/>
      <c r="C755" s="40"/>
      <c r="D755" s="210" t="s">
        <v>144</v>
      </c>
      <c r="E755" s="40"/>
      <c r="F755" s="211" t="s">
        <v>1207</v>
      </c>
      <c r="G755" s="40"/>
      <c r="H755" s="40"/>
      <c r="I755" s="212"/>
      <c r="J755" s="40"/>
      <c r="K755" s="40"/>
      <c r="L755" s="44"/>
      <c r="M755" s="213"/>
      <c r="N755" s="214"/>
      <c r="O755" s="84"/>
      <c r="P755" s="84"/>
      <c r="Q755" s="84"/>
      <c r="R755" s="84"/>
      <c r="S755" s="84"/>
      <c r="T755" s="85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T755" s="17" t="s">
        <v>144</v>
      </c>
      <c r="AU755" s="17" t="s">
        <v>81</v>
      </c>
    </row>
    <row r="756" spans="1:47" s="2" customFormat="1" ht="12">
      <c r="A756" s="38"/>
      <c r="B756" s="39"/>
      <c r="C756" s="40"/>
      <c r="D756" s="215" t="s">
        <v>146</v>
      </c>
      <c r="E756" s="40"/>
      <c r="F756" s="216" t="s">
        <v>1208</v>
      </c>
      <c r="G756" s="40"/>
      <c r="H756" s="40"/>
      <c r="I756" s="212"/>
      <c r="J756" s="40"/>
      <c r="K756" s="40"/>
      <c r="L756" s="44"/>
      <c r="M756" s="213"/>
      <c r="N756" s="214"/>
      <c r="O756" s="84"/>
      <c r="P756" s="84"/>
      <c r="Q756" s="84"/>
      <c r="R756" s="84"/>
      <c r="S756" s="84"/>
      <c r="T756" s="85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T756" s="17" t="s">
        <v>146</v>
      </c>
      <c r="AU756" s="17" t="s">
        <v>81</v>
      </c>
    </row>
    <row r="757" spans="1:65" s="2" customFormat="1" ht="16.5" customHeight="1">
      <c r="A757" s="38"/>
      <c r="B757" s="39"/>
      <c r="C757" s="197" t="s">
        <v>1209</v>
      </c>
      <c r="D757" s="197" t="s">
        <v>137</v>
      </c>
      <c r="E757" s="198" t="s">
        <v>1210</v>
      </c>
      <c r="F757" s="199" t="s">
        <v>1211</v>
      </c>
      <c r="G757" s="200" t="s">
        <v>328</v>
      </c>
      <c r="H757" s="201">
        <v>5.5</v>
      </c>
      <c r="I757" s="202"/>
      <c r="J757" s="203">
        <f>ROUND(I757*H757,2)</f>
        <v>0</v>
      </c>
      <c r="K757" s="199" t="s">
        <v>141</v>
      </c>
      <c r="L757" s="44"/>
      <c r="M757" s="204" t="s">
        <v>19</v>
      </c>
      <c r="N757" s="205" t="s">
        <v>45</v>
      </c>
      <c r="O757" s="84"/>
      <c r="P757" s="206">
        <f>O757*H757</f>
        <v>0</v>
      </c>
      <c r="Q757" s="206">
        <v>0.0011591</v>
      </c>
      <c r="R757" s="206">
        <f>Q757*H757</f>
        <v>0.006375049999999999</v>
      </c>
      <c r="S757" s="206">
        <v>0</v>
      </c>
      <c r="T757" s="207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208" t="s">
        <v>248</v>
      </c>
      <c r="AT757" s="208" t="s">
        <v>137</v>
      </c>
      <c r="AU757" s="208" t="s">
        <v>81</v>
      </c>
      <c r="AY757" s="17" t="s">
        <v>135</v>
      </c>
      <c r="BE757" s="209">
        <f>IF(N757="základní",J757,0)</f>
        <v>0</v>
      </c>
      <c r="BF757" s="209">
        <f>IF(N757="snížená",J757,0)</f>
        <v>0</v>
      </c>
      <c r="BG757" s="209">
        <f>IF(N757="zákl. přenesená",J757,0)</f>
        <v>0</v>
      </c>
      <c r="BH757" s="209">
        <f>IF(N757="sníž. přenesená",J757,0)</f>
        <v>0</v>
      </c>
      <c r="BI757" s="209">
        <f>IF(N757="nulová",J757,0)</f>
        <v>0</v>
      </c>
      <c r="BJ757" s="17" t="s">
        <v>79</v>
      </c>
      <c r="BK757" s="209">
        <f>ROUND(I757*H757,2)</f>
        <v>0</v>
      </c>
      <c r="BL757" s="17" t="s">
        <v>248</v>
      </c>
      <c r="BM757" s="208" t="s">
        <v>1212</v>
      </c>
    </row>
    <row r="758" spans="1:47" s="2" customFormat="1" ht="12">
      <c r="A758" s="38"/>
      <c r="B758" s="39"/>
      <c r="C758" s="40"/>
      <c r="D758" s="210" t="s">
        <v>144</v>
      </c>
      <c r="E758" s="40"/>
      <c r="F758" s="211" t="s">
        <v>1213</v>
      </c>
      <c r="G758" s="40"/>
      <c r="H758" s="40"/>
      <c r="I758" s="212"/>
      <c r="J758" s="40"/>
      <c r="K758" s="40"/>
      <c r="L758" s="44"/>
      <c r="M758" s="213"/>
      <c r="N758" s="214"/>
      <c r="O758" s="84"/>
      <c r="P758" s="84"/>
      <c r="Q758" s="84"/>
      <c r="R758" s="84"/>
      <c r="S758" s="84"/>
      <c r="T758" s="85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T758" s="17" t="s">
        <v>144</v>
      </c>
      <c r="AU758" s="17" t="s">
        <v>81</v>
      </c>
    </row>
    <row r="759" spans="1:47" s="2" customFormat="1" ht="12">
      <c r="A759" s="38"/>
      <c r="B759" s="39"/>
      <c r="C759" s="40"/>
      <c r="D759" s="215" t="s">
        <v>146</v>
      </c>
      <c r="E759" s="40"/>
      <c r="F759" s="216" t="s">
        <v>1214</v>
      </c>
      <c r="G759" s="40"/>
      <c r="H759" s="40"/>
      <c r="I759" s="212"/>
      <c r="J759" s="40"/>
      <c r="K759" s="40"/>
      <c r="L759" s="44"/>
      <c r="M759" s="213"/>
      <c r="N759" s="214"/>
      <c r="O759" s="84"/>
      <c r="P759" s="84"/>
      <c r="Q759" s="84"/>
      <c r="R759" s="84"/>
      <c r="S759" s="84"/>
      <c r="T759" s="85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T759" s="17" t="s">
        <v>146</v>
      </c>
      <c r="AU759" s="17" t="s">
        <v>81</v>
      </c>
    </row>
    <row r="760" spans="1:65" s="2" customFormat="1" ht="16.5" customHeight="1">
      <c r="A760" s="38"/>
      <c r="B760" s="39"/>
      <c r="C760" s="197" t="s">
        <v>1215</v>
      </c>
      <c r="D760" s="197" t="s">
        <v>137</v>
      </c>
      <c r="E760" s="198" t="s">
        <v>1216</v>
      </c>
      <c r="F760" s="199" t="s">
        <v>1217</v>
      </c>
      <c r="G760" s="200" t="s">
        <v>328</v>
      </c>
      <c r="H760" s="201">
        <v>35</v>
      </c>
      <c r="I760" s="202"/>
      <c r="J760" s="203">
        <f>ROUND(I760*H760,2)</f>
        <v>0</v>
      </c>
      <c r="K760" s="199" t="s">
        <v>141</v>
      </c>
      <c r="L760" s="44"/>
      <c r="M760" s="204" t="s">
        <v>19</v>
      </c>
      <c r="N760" s="205" t="s">
        <v>45</v>
      </c>
      <c r="O760" s="84"/>
      <c r="P760" s="206">
        <f>O760*H760</f>
        <v>0</v>
      </c>
      <c r="Q760" s="206">
        <v>0.00362</v>
      </c>
      <c r="R760" s="206">
        <f>Q760*H760</f>
        <v>0.1267</v>
      </c>
      <c r="S760" s="206">
        <v>0</v>
      </c>
      <c r="T760" s="207">
        <f>S760*H760</f>
        <v>0</v>
      </c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R760" s="208" t="s">
        <v>248</v>
      </c>
      <c r="AT760" s="208" t="s">
        <v>137</v>
      </c>
      <c r="AU760" s="208" t="s">
        <v>81</v>
      </c>
      <c r="AY760" s="17" t="s">
        <v>135</v>
      </c>
      <c r="BE760" s="209">
        <f>IF(N760="základní",J760,0)</f>
        <v>0</v>
      </c>
      <c r="BF760" s="209">
        <f>IF(N760="snížená",J760,0)</f>
        <v>0</v>
      </c>
      <c r="BG760" s="209">
        <f>IF(N760="zákl. přenesená",J760,0)</f>
        <v>0</v>
      </c>
      <c r="BH760" s="209">
        <f>IF(N760="sníž. přenesená",J760,0)</f>
        <v>0</v>
      </c>
      <c r="BI760" s="209">
        <f>IF(N760="nulová",J760,0)</f>
        <v>0</v>
      </c>
      <c r="BJ760" s="17" t="s">
        <v>79</v>
      </c>
      <c r="BK760" s="209">
        <f>ROUND(I760*H760,2)</f>
        <v>0</v>
      </c>
      <c r="BL760" s="17" t="s">
        <v>248</v>
      </c>
      <c r="BM760" s="208" t="s">
        <v>1218</v>
      </c>
    </row>
    <row r="761" spans="1:47" s="2" customFormat="1" ht="12">
      <c r="A761" s="38"/>
      <c r="B761" s="39"/>
      <c r="C761" s="40"/>
      <c r="D761" s="210" t="s">
        <v>144</v>
      </c>
      <c r="E761" s="40"/>
      <c r="F761" s="211" t="s">
        <v>1219</v>
      </c>
      <c r="G761" s="40"/>
      <c r="H761" s="40"/>
      <c r="I761" s="212"/>
      <c r="J761" s="40"/>
      <c r="K761" s="40"/>
      <c r="L761" s="44"/>
      <c r="M761" s="213"/>
      <c r="N761" s="214"/>
      <c r="O761" s="84"/>
      <c r="P761" s="84"/>
      <c r="Q761" s="84"/>
      <c r="R761" s="84"/>
      <c r="S761" s="84"/>
      <c r="T761" s="85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T761" s="17" t="s">
        <v>144</v>
      </c>
      <c r="AU761" s="17" t="s">
        <v>81</v>
      </c>
    </row>
    <row r="762" spans="1:47" s="2" customFormat="1" ht="12">
      <c r="A762" s="38"/>
      <c r="B762" s="39"/>
      <c r="C762" s="40"/>
      <c r="D762" s="215" t="s">
        <v>146</v>
      </c>
      <c r="E762" s="40"/>
      <c r="F762" s="216" t="s">
        <v>1220</v>
      </c>
      <c r="G762" s="40"/>
      <c r="H762" s="40"/>
      <c r="I762" s="212"/>
      <c r="J762" s="40"/>
      <c r="K762" s="40"/>
      <c r="L762" s="44"/>
      <c r="M762" s="213"/>
      <c r="N762" s="214"/>
      <c r="O762" s="84"/>
      <c r="P762" s="84"/>
      <c r="Q762" s="84"/>
      <c r="R762" s="84"/>
      <c r="S762" s="84"/>
      <c r="T762" s="85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T762" s="17" t="s">
        <v>146</v>
      </c>
      <c r="AU762" s="17" t="s">
        <v>81</v>
      </c>
    </row>
    <row r="763" spans="1:65" s="2" customFormat="1" ht="21.75" customHeight="1">
      <c r="A763" s="38"/>
      <c r="B763" s="39"/>
      <c r="C763" s="197" t="s">
        <v>1221</v>
      </c>
      <c r="D763" s="197" t="s">
        <v>137</v>
      </c>
      <c r="E763" s="198" t="s">
        <v>1222</v>
      </c>
      <c r="F763" s="199" t="s">
        <v>1223</v>
      </c>
      <c r="G763" s="200" t="s">
        <v>328</v>
      </c>
      <c r="H763" s="201">
        <v>29.6</v>
      </c>
      <c r="I763" s="202"/>
      <c r="J763" s="203">
        <f>ROUND(I763*H763,2)</f>
        <v>0</v>
      </c>
      <c r="K763" s="199" t="s">
        <v>141</v>
      </c>
      <c r="L763" s="44"/>
      <c r="M763" s="204" t="s">
        <v>19</v>
      </c>
      <c r="N763" s="205" t="s">
        <v>45</v>
      </c>
      <c r="O763" s="84"/>
      <c r="P763" s="206">
        <f>O763*H763</f>
        <v>0</v>
      </c>
      <c r="Q763" s="206">
        <v>4.206E-05</v>
      </c>
      <c r="R763" s="206">
        <f>Q763*H763</f>
        <v>0.001244976</v>
      </c>
      <c r="S763" s="206">
        <v>0</v>
      </c>
      <c r="T763" s="207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08" t="s">
        <v>248</v>
      </c>
      <c r="AT763" s="208" t="s">
        <v>137</v>
      </c>
      <c r="AU763" s="208" t="s">
        <v>81</v>
      </c>
      <c r="AY763" s="17" t="s">
        <v>135</v>
      </c>
      <c r="BE763" s="209">
        <f>IF(N763="základní",J763,0)</f>
        <v>0</v>
      </c>
      <c r="BF763" s="209">
        <f>IF(N763="snížená",J763,0)</f>
        <v>0</v>
      </c>
      <c r="BG763" s="209">
        <f>IF(N763="zákl. přenesená",J763,0)</f>
        <v>0</v>
      </c>
      <c r="BH763" s="209">
        <f>IF(N763="sníž. přenesená",J763,0)</f>
        <v>0</v>
      </c>
      <c r="BI763" s="209">
        <f>IF(N763="nulová",J763,0)</f>
        <v>0</v>
      </c>
      <c r="BJ763" s="17" t="s">
        <v>79</v>
      </c>
      <c r="BK763" s="209">
        <f>ROUND(I763*H763,2)</f>
        <v>0</v>
      </c>
      <c r="BL763" s="17" t="s">
        <v>248</v>
      </c>
      <c r="BM763" s="208" t="s">
        <v>1224</v>
      </c>
    </row>
    <row r="764" spans="1:47" s="2" customFormat="1" ht="12">
      <c r="A764" s="38"/>
      <c r="B764" s="39"/>
      <c r="C764" s="40"/>
      <c r="D764" s="210" t="s">
        <v>144</v>
      </c>
      <c r="E764" s="40"/>
      <c r="F764" s="211" t="s">
        <v>1225</v>
      </c>
      <c r="G764" s="40"/>
      <c r="H764" s="40"/>
      <c r="I764" s="212"/>
      <c r="J764" s="40"/>
      <c r="K764" s="40"/>
      <c r="L764" s="44"/>
      <c r="M764" s="213"/>
      <c r="N764" s="214"/>
      <c r="O764" s="84"/>
      <c r="P764" s="84"/>
      <c r="Q764" s="84"/>
      <c r="R764" s="84"/>
      <c r="S764" s="84"/>
      <c r="T764" s="85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T764" s="17" t="s">
        <v>144</v>
      </c>
      <c r="AU764" s="17" t="s">
        <v>81</v>
      </c>
    </row>
    <row r="765" spans="1:47" s="2" customFormat="1" ht="12">
      <c r="A765" s="38"/>
      <c r="B765" s="39"/>
      <c r="C765" s="40"/>
      <c r="D765" s="215" t="s">
        <v>146</v>
      </c>
      <c r="E765" s="40"/>
      <c r="F765" s="216" t="s">
        <v>1226</v>
      </c>
      <c r="G765" s="40"/>
      <c r="H765" s="40"/>
      <c r="I765" s="212"/>
      <c r="J765" s="40"/>
      <c r="K765" s="40"/>
      <c r="L765" s="44"/>
      <c r="M765" s="213"/>
      <c r="N765" s="214"/>
      <c r="O765" s="84"/>
      <c r="P765" s="84"/>
      <c r="Q765" s="84"/>
      <c r="R765" s="84"/>
      <c r="S765" s="84"/>
      <c r="T765" s="85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T765" s="17" t="s">
        <v>146</v>
      </c>
      <c r="AU765" s="17" t="s">
        <v>81</v>
      </c>
    </row>
    <row r="766" spans="1:65" s="2" customFormat="1" ht="21.75" customHeight="1">
      <c r="A766" s="38"/>
      <c r="B766" s="39"/>
      <c r="C766" s="197" t="s">
        <v>1227</v>
      </c>
      <c r="D766" s="197" t="s">
        <v>137</v>
      </c>
      <c r="E766" s="198" t="s">
        <v>1228</v>
      </c>
      <c r="F766" s="199" t="s">
        <v>1229</v>
      </c>
      <c r="G766" s="200" t="s">
        <v>328</v>
      </c>
      <c r="H766" s="201">
        <v>5.5</v>
      </c>
      <c r="I766" s="202"/>
      <c r="J766" s="203">
        <f>ROUND(I766*H766,2)</f>
        <v>0</v>
      </c>
      <c r="K766" s="199" t="s">
        <v>141</v>
      </c>
      <c r="L766" s="44"/>
      <c r="M766" s="204" t="s">
        <v>19</v>
      </c>
      <c r="N766" s="205" t="s">
        <v>45</v>
      </c>
      <c r="O766" s="84"/>
      <c r="P766" s="206">
        <f>O766*H766</f>
        <v>0</v>
      </c>
      <c r="Q766" s="206">
        <v>4.225E-05</v>
      </c>
      <c r="R766" s="206">
        <f>Q766*H766</f>
        <v>0.000232375</v>
      </c>
      <c r="S766" s="206">
        <v>0</v>
      </c>
      <c r="T766" s="207">
        <f>S766*H766</f>
        <v>0</v>
      </c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R766" s="208" t="s">
        <v>248</v>
      </c>
      <c r="AT766" s="208" t="s">
        <v>137</v>
      </c>
      <c r="AU766" s="208" t="s">
        <v>81</v>
      </c>
      <c r="AY766" s="17" t="s">
        <v>135</v>
      </c>
      <c r="BE766" s="209">
        <f>IF(N766="základní",J766,0)</f>
        <v>0</v>
      </c>
      <c r="BF766" s="209">
        <f>IF(N766="snížená",J766,0)</f>
        <v>0</v>
      </c>
      <c r="BG766" s="209">
        <f>IF(N766="zákl. přenesená",J766,0)</f>
        <v>0</v>
      </c>
      <c r="BH766" s="209">
        <f>IF(N766="sníž. přenesená",J766,0)</f>
        <v>0</v>
      </c>
      <c r="BI766" s="209">
        <f>IF(N766="nulová",J766,0)</f>
        <v>0</v>
      </c>
      <c r="BJ766" s="17" t="s">
        <v>79</v>
      </c>
      <c r="BK766" s="209">
        <f>ROUND(I766*H766,2)</f>
        <v>0</v>
      </c>
      <c r="BL766" s="17" t="s">
        <v>248</v>
      </c>
      <c r="BM766" s="208" t="s">
        <v>1230</v>
      </c>
    </row>
    <row r="767" spans="1:47" s="2" customFormat="1" ht="12">
      <c r="A767" s="38"/>
      <c r="B767" s="39"/>
      <c r="C767" s="40"/>
      <c r="D767" s="210" t="s">
        <v>144</v>
      </c>
      <c r="E767" s="40"/>
      <c r="F767" s="211" t="s">
        <v>1231</v>
      </c>
      <c r="G767" s="40"/>
      <c r="H767" s="40"/>
      <c r="I767" s="212"/>
      <c r="J767" s="40"/>
      <c r="K767" s="40"/>
      <c r="L767" s="44"/>
      <c r="M767" s="213"/>
      <c r="N767" s="214"/>
      <c r="O767" s="84"/>
      <c r="P767" s="84"/>
      <c r="Q767" s="84"/>
      <c r="R767" s="84"/>
      <c r="S767" s="84"/>
      <c r="T767" s="85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T767" s="17" t="s">
        <v>144</v>
      </c>
      <c r="AU767" s="17" t="s">
        <v>81</v>
      </c>
    </row>
    <row r="768" spans="1:47" s="2" customFormat="1" ht="12">
      <c r="A768" s="38"/>
      <c r="B768" s="39"/>
      <c r="C768" s="40"/>
      <c r="D768" s="215" t="s">
        <v>146</v>
      </c>
      <c r="E768" s="40"/>
      <c r="F768" s="216" t="s">
        <v>1232</v>
      </c>
      <c r="G768" s="40"/>
      <c r="H768" s="40"/>
      <c r="I768" s="212"/>
      <c r="J768" s="40"/>
      <c r="K768" s="40"/>
      <c r="L768" s="44"/>
      <c r="M768" s="213"/>
      <c r="N768" s="214"/>
      <c r="O768" s="84"/>
      <c r="P768" s="84"/>
      <c r="Q768" s="84"/>
      <c r="R768" s="84"/>
      <c r="S768" s="84"/>
      <c r="T768" s="85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T768" s="17" t="s">
        <v>146</v>
      </c>
      <c r="AU768" s="17" t="s">
        <v>81</v>
      </c>
    </row>
    <row r="769" spans="1:65" s="2" customFormat="1" ht="24.15" customHeight="1">
      <c r="A769" s="38"/>
      <c r="B769" s="39"/>
      <c r="C769" s="197" t="s">
        <v>1233</v>
      </c>
      <c r="D769" s="197" t="s">
        <v>137</v>
      </c>
      <c r="E769" s="198" t="s">
        <v>1234</v>
      </c>
      <c r="F769" s="199" t="s">
        <v>1235</v>
      </c>
      <c r="G769" s="200" t="s">
        <v>328</v>
      </c>
      <c r="H769" s="201">
        <v>35</v>
      </c>
      <c r="I769" s="202"/>
      <c r="J769" s="203">
        <f>ROUND(I769*H769,2)</f>
        <v>0</v>
      </c>
      <c r="K769" s="199" t="s">
        <v>141</v>
      </c>
      <c r="L769" s="44"/>
      <c r="M769" s="204" t="s">
        <v>19</v>
      </c>
      <c r="N769" s="205" t="s">
        <v>45</v>
      </c>
      <c r="O769" s="84"/>
      <c r="P769" s="206">
        <f>O769*H769</f>
        <v>0</v>
      </c>
      <c r="Q769" s="206">
        <v>7.779E-05</v>
      </c>
      <c r="R769" s="206">
        <f>Q769*H769</f>
        <v>0.00272265</v>
      </c>
      <c r="S769" s="206">
        <v>0</v>
      </c>
      <c r="T769" s="207">
        <f>S769*H769</f>
        <v>0</v>
      </c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R769" s="208" t="s">
        <v>248</v>
      </c>
      <c r="AT769" s="208" t="s">
        <v>137</v>
      </c>
      <c r="AU769" s="208" t="s">
        <v>81</v>
      </c>
      <c r="AY769" s="17" t="s">
        <v>135</v>
      </c>
      <c r="BE769" s="209">
        <f>IF(N769="základní",J769,0)</f>
        <v>0</v>
      </c>
      <c r="BF769" s="209">
        <f>IF(N769="snížená",J769,0)</f>
        <v>0</v>
      </c>
      <c r="BG769" s="209">
        <f>IF(N769="zákl. přenesená",J769,0)</f>
        <v>0</v>
      </c>
      <c r="BH769" s="209">
        <f>IF(N769="sníž. přenesená",J769,0)</f>
        <v>0</v>
      </c>
      <c r="BI769" s="209">
        <f>IF(N769="nulová",J769,0)</f>
        <v>0</v>
      </c>
      <c r="BJ769" s="17" t="s">
        <v>79</v>
      </c>
      <c r="BK769" s="209">
        <f>ROUND(I769*H769,2)</f>
        <v>0</v>
      </c>
      <c r="BL769" s="17" t="s">
        <v>248</v>
      </c>
      <c r="BM769" s="208" t="s">
        <v>1236</v>
      </c>
    </row>
    <row r="770" spans="1:47" s="2" customFormat="1" ht="12">
      <c r="A770" s="38"/>
      <c r="B770" s="39"/>
      <c r="C770" s="40"/>
      <c r="D770" s="210" t="s">
        <v>144</v>
      </c>
      <c r="E770" s="40"/>
      <c r="F770" s="211" t="s">
        <v>1237</v>
      </c>
      <c r="G770" s="40"/>
      <c r="H770" s="40"/>
      <c r="I770" s="212"/>
      <c r="J770" s="40"/>
      <c r="K770" s="40"/>
      <c r="L770" s="44"/>
      <c r="M770" s="213"/>
      <c r="N770" s="214"/>
      <c r="O770" s="84"/>
      <c r="P770" s="84"/>
      <c r="Q770" s="84"/>
      <c r="R770" s="84"/>
      <c r="S770" s="84"/>
      <c r="T770" s="85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T770" s="17" t="s">
        <v>144</v>
      </c>
      <c r="AU770" s="17" t="s">
        <v>81</v>
      </c>
    </row>
    <row r="771" spans="1:47" s="2" customFormat="1" ht="12">
      <c r="A771" s="38"/>
      <c r="B771" s="39"/>
      <c r="C771" s="40"/>
      <c r="D771" s="215" t="s">
        <v>146</v>
      </c>
      <c r="E771" s="40"/>
      <c r="F771" s="216" t="s">
        <v>1238</v>
      </c>
      <c r="G771" s="40"/>
      <c r="H771" s="40"/>
      <c r="I771" s="212"/>
      <c r="J771" s="40"/>
      <c r="K771" s="40"/>
      <c r="L771" s="44"/>
      <c r="M771" s="213"/>
      <c r="N771" s="214"/>
      <c r="O771" s="84"/>
      <c r="P771" s="84"/>
      <c r="Q771" s="84"/>
      <c r="R771" s="84"/>
      <c r="S771" s="84"/>
      <c r="T771" s="85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T771" s="17" t="s">
        <v>146</v>
      </c>
      <c r="AU771" s="17" t="s">
        <v>81</v>
      </c>
    </row>
    <row r="772" spans="1:65" s="2" customFormat="1" ht="16.5" customHeight="1">
      <c r="A772" s="38"/>
      <c r="B772" s="39"/>
      <c r="C772" s="197" t="s">
        <v>1239</v>
      </c>
      <c r="D772" s="197" t="s">
        <v>137</v>
      </c>
      <c r="E772" s="198" t="s">
        <v>1240</v>
      </c>
      <c r="F772" s="199" t="s">
        <v>1241</v>
      </c>
      <c r="G772" s="200" t="s">
        <v>280</v>
      </c>
      <c r="H772" s="201">
        <v>1</v>
      </c>
      <c r="I772" s="202"/>
      <c r="J772" s="203">
        <f>ROUND(I772*H772,2)</f>
        <v>0</v>
      </c>
      <c r="K772" s="199" t="s">
        <v>141</v>
      </c>
      <c r="L772" s="44"/>
      <c r="M772" s="204" t="s">
        <v>19</v>
      </c>
      <c r="N772" s="205" t="s">
        <v>45</v>
      </c>
      <c r="O772" s="84"/>
      <c r="P772" s="206">
        <f>O772*H772</f>
        <v>0</v>
      </c>
      <c r="Q772" s="206">
        <v>0</v>
      </c>
      <c r="R772" s="206">
        <f>Q772*H772</f>
        <v>0</v>
      </c>
      <c r="S772" s="206">
        <v>0</v>
      </c>
      <c r="T772" s="207">
        <f>S772*H772</f>
        <v>0</v>
      </c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R772" s="208" t="s">
        <v>248</v>
      </c>
      <c r="AT772" s="208" t="s">
        <v>137</v>
      </c>
      <c r="AU772" s="208" t="s">
        <v>81</v>
      </c>
      <c r="AY772" s="17" t="s">
        <v>135</v>
      </c>
      <c r="BE772" s="209">
        <f>IF(N772="základní",J772,0)</f>
        <v>0</v>
      </c>
      <c r="BF772" s="209">
        <f>IF(N772="snížená",J772,0)</f>
        <v>0</v>
      </c>
      <c r="BG772" s="209">
        <f>IF(N772="zákl. přenesená",J772,0)</f>
        <v>0</v>
      </c>
      <c r="BH772" s="209">
        <f>IF(N772="sníž. přenesená",J772,0)</f>
        <v>0</v>
      </c>
      <c r="BI772" s="209">
        <f>IF(N772="nulová",J772,0)</f>
        <v>0</v>
      </c>
      <c r="BJ772" s="17" t="s">
        <v>79</v>
      </c>
      <c r="BK772" s="209">
        <f>ROUND(I772*H772,2)</f>
        <v>0</v>
      </c>
      <c r="BL772" s="17" t="s">
        <v>248</v>
      </c>
      <c r="BM772" s="208" t="s">
        <v>1242</v>
      </c>
    </row>
    <row r="773" spans="1:47" s="2" customFormat="1" ht="12">
      <c r="A773" s="38"/>
      <c r="B773" s="39"/>
      <c r="C773" s="40"/>
      <c r="D773" s="210" t="s">
        <v>144</v>
      </c>
      <c r="E773" s="40"/>
      <c r="F773" s="211" t="s">
        <v>1243</v>
      </c>
      <c r="G773" s="40"/>
      <c r="H773" s="40"/>
      <c r="I773" s="212"/>
      <c r="J773" s="40"/>
      <c r="K773" s="40"/>
      <c r="L773" s="44"/>
      <c r="M773" s="213"/>
      <c r="N773" s="214"/>
      <c r="O773" s="84"/>
      <c r="P773" s="84"/>
      <c r="Q773" s="84"/>
      <c r="R773" s="84"/>
      <c r="S773" s="84"/>
      <c r="T773" s="85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T773" s="17" t="s">
        <v>144</v>
      </c>
      <c r="AU773" s="17" t="s">
        <v>81</v>
      </c>
    </row>
    <row r="774" spans="1:47" s="2" customFormat="1" ht="12">
      <c r="A774" s="38"/>
      <c r="B774" s="39"/>
      <c r="C774" s="40"/>
      <c r="D774" s="215" t="s">
        <v>146</v>
      </c>
      <c r="E774" s="40"/>
      <c r="F774" s="216" t="s">
        <v>1244</v>
      </c>
      <c r="G774" s="40"/>
      <c r="H774" s="40"/>
      <c r="I774" s="212"/>
      <c r="J774" s="40"/>
      <c r="K774" s="40"/>
      <c r="L774" s="44"/>
      <c r="M774" s="213"/>
      <c r="N774" s="214"/>
      <c r="O774" s="84"/>
      <c r="P774" s="84"/>
      <c r="Q774" s="84"/>
      <c r="R774" s="84"/>
      <c r="S774" s="84"/>
      <c r="T774" s="85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T774" s="17" t="s">
        <v>146</v>
      </c>
      <c r="AU774" s="17" t="s">
        <v>81</v>
      </c>
    </row>
    <row r="775" spans="1:65" s="2" customFormat="1" ht="16.5" customHeight="1">
      <c r="A775" s="38"/>
      <c r="B775" s="39"/>
      <c r="C775" s="197" t="s">
        <v>1245</v>
      </c>
      <c r="D775" s="197" t="s">
        <v>137</v>
      </c>
      <c r="E775" s="198" t="s">
        <v>1246</v>
      </c>
      <c r="F775" s="199" t="s">
        <v>1247</v>
      </c>
      <c r="G775" s="200" t="s">
        <v>280</v>
      </c>
      <c r="H775" s="201">
        <v>1</v>
      </c>
      <c r="I775" s="202"/>
      <c r="J775" s="203">
        <f>ROUND(I775*H775,2)</f>
        <v>0</v>
      </c>
      <c r="K775" s="199" t="s">
        <v>141</v>
      </c>
      <c r="L775" s="44"/>
      <c r="M775" s="204" t="s">
        <v>19</v>
      </c>
      <c r="N775" s="205" t="s">
        <v>45</v>
      </c>
      <c r="O775" s="84"/>
      <c r="P775" s="206">
        <f>O775*H775</f>
        <v>0</v>
      </c>
      <c r="Q775" s="206">
        <v>0</v>
      </c>
      <c r="R775" s="206">
        <f>Q775*H775</f>
        <v>0</v>
      </c>
      <c r="S775" s="206">
        <v>0</v>
      </c>
      <c r="T775" s="207">
        <f>S775*H775</f>
        <v>0</v>
      </c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R775" s="208" t="s">
        <v>248</v>
      </c>
      <c r="AT775" s="208" t="s">
        <v>137</v>
      </c>
      <c r="AU775" s="208" t="s">
        <v>81</v>
      </c>
      <c r="AY775" s="17" t="s">
        <v>135</v>
      </c>
      <c r="BE775" s="209">
        <f>IF(N775="základní",J775,0)</f>
        <v>0</v>
      </c>
      <c r="BF775" s="209">
        <f>IF(N775="snížená",J775,0)</f>
        <v>0</v>
      </c>
      <c r="BG775" s="209">
        <f>IF(N775="zákl. přenesená",J775,0)</f>
        <v>0</v>
      </c>
      <c r="BH775" s="209">
        <f>IF(N775="sníž. přenesená",J775,0)</f>
        <v>0</v>
      </c>
      <c r="BI775" s="209">
        <f>IF(N775="nulová",J775,0)</f>
        <v>0</v>
      </c>
      <c r="BJ775" s="17" t="s">
        <v>79</v>
      </c>
      <c r="BK775" s="209">
        <f>ROUND(I775*H775,2)</f>
        <v>0</v>
      </c>
      <c r="BL775" s="17" t="s">
        <v>248</v>
      </c>
      <c r="BM775" s="208" t="s">
        <v>1248</v>
      </c>
    </row>
    <row r="776" spans="1:47" s="2" customFormat="1" ht="12">
      <c r="A776" s="38"/>
      <c r="B776" s="39"/>
      <c r="C776" s="40"/>
      <c r="D776" s="210" t="s">
        <v>144</v>
      </c>
      <c r="E776" s="40"/>
      <c r="F776" s="211" t="s">
        <v>1249</v>
      </c>
      <c r="G776" s="40"/>
      <c r="H776" s="40"/>
      <c r="I776" s="212"/>
      <c r="J776" s="40"/>
      <c r="K776" s="40"/>
      <c r="L776" s="44"/>
      <c r="M776" s="213"/>
      <c r="N776" s="214"/>
      <c r="O776" s="84"/>
      <c r="P776" s="84"/>
      <c r="Q776" s="84"/>
      <c r="R776" s="84"/>
      <c r="S776" s="84"/>
      <c r="T776" s="85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T776" s="17" t="s">
        <v>144</v>
      </c>
      <c r="AU776" s="17" t="s">
        <v>81</v>
      </c>
    </row>
    <row r="777" spans="1:47" s="2" customFormat="1" ht="12">
      <c r="A777" s="38"/>
      <c r="B777" s="39"/>
      <c r="C777" s="40"/>
      <c r="D777" s="215" t="s">
        <v>146</v>
      </c>
      <c r="E777" s="40"/>
      <c r="F777" s="216" t="s">
        <v>1250</v>
      </c>
      <c r="G777" s="40"/>
      <c r="H777" s="40"/>
      <c r="I777" s="212"/>
      <c r="J777" s="40"/>
      <c r="K777" s="40"/>
      <c r="L777" s="44"/>
      <c r="M777" s="213"/>
      <c r="N777" s="214"/>
      <c r="O777" s="84"/>
      <c r="P777" s="84"/>
      <c r="Q777" s="84"/>
      <c r="R777" s="84"/>
      <c r="S777" s="84"/>
      <c r="T777" s="85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T777" s="17" t="s">
        <v>146</v>
      </c>
      <c r="AU777" s="17" t="s">
        <v>81</v>
      </c>
    </row>
    <row r="778" spans="1:65" s="2" customFormat="1" ht="16.5" customHeight="1">
      <c r="A778" s="38"/>
      <c r="B778" s="39"/>
      <c r="C778" s="197" t="s">
        <v>1251</v>
      </c>
      <c r="D778" s="197" t="s">
        <v>137</v>
      </c>
      <c r="E778" s="198" t="s">
        <v>1252</v>
      </c>
      <c r="F778" s="199" t="s">
        <v>1253</v>
      </c>
      <c r="G778" s="200" t="s">
        <v>280</v>
      </c>
      <c r="H778" s="201">
        <v>1</v>
      </c>
      <c r="I778" s="202"/>
      <c r="J778" s="203">
        <f>ROUND(I778*H778,2)</f>
        <v>0</v>
      </c>
      <c r="K778" s="199" t="s">
        <v>141</v>
      </c>
      <c r="L778" s="44"/>
      <c r="M778" s="204" t="s">
        <v>19</v>
      </c>
      <c r="N778" s="205" t="s">
        <v>45</v>
      </c>
      <c r="O778" s="84"/>
      <c r="P778" s="206">
        <f>O778*H778</f>
        <v>0</v>
      </c>
      <c r="Q778" s="206">
        <v>0.00037</v>
      </c>
      <c r="R778" s="206">
        <f>Q778*H778</f>
        <v>0.00037</v>
      </c>
      <c r="S778" s="206">
        <v>0</v>
      </c>
      <c r="T778" s="207">
        <f>S778*H778</f>
        <v>0</v>
      </c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R778" s="208" t="s">
        <v>248</v>
      </c>
      <c r="AT778" s="208" t="s">
        <v>137</v>
      </c>
      <c r="AU778" s="208" t="s">
        <v>81</v>
      </c>
      <c r="AY778" s="17" t="s">
        <v>135</v>
      </c>
      <c r="BE778" s="209">
        <f>IF(N778="základní",J778,0)</f>
        <v>0</v>
      </c>
      <c r="BF778" s="209">
        <f>IF(N778="snížená",J778,0)</f>
        <v>0</v>
      </c>
      <c r="BG778" s="209">
        <f>IF(N778="zákl. přenesená",J778,0)</f>
        <v>0</v>
      </c>
      <c r="BH778" s="209">
        <f>IF(N778="sníž. přenesená",J778,0)</f>
        <v>0</v>
      </c>
      <c r="BI778" s="209">
        <f>IF(N778="nulová",J778,0)</f>
        <v>0</v>
      </c>
      <c r="BJ778" s="17" t="s">
        <v>79</v>
      </c>
      <c r="BK778" s="209">
        <f>ROUND(I778*H778,2)</f>
        <v>0</v>
      </c>
      <c r="BL778" s="17" t="s">
        <v>248</v>
      </c>
      <c r="BM778" s="208" t="s">
        <v>1254</v>
      </c>
    </row>
    <row r="779" spans="1:47" s="2" customFormat="1" ht="12">
      <c r="A779" s="38"/>
      <c r="B779" s="39"/>
      <c r="C779" s="40"/>
      <c r="D779" s="210" t="s">
        <v>144</v>
      </c>
      <c r="E779" s="40"/>
      <c r="F779" s="211" t="s">
        <v>1255</v>
      </c>
      <c r="G779" s="40"/>
      <c r="H779" s="40"/>
      <c r="I779" s="212"/>
      <c r="J779" s="40"/>
      <c r="K779" s="40"/>
      <c r="L779" s="44"/>
      <c r="M779" s="213"/>
      <c r="N779" s="214"/>
      <c r="O779" s="84"/>
      <c r="P779" s="84"/>
      <c r="Q779" s="84"/>
      <c r="R779" s="84"/>
      <c r="S779" s="84"/>
      <c r="T779" s="85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T779" s="17" t="s">
        <v>144</v>
      </c>
      <c r="AU779" s="17" t="s">
        <v>81</v>
      </c>
    </row>
    <row r="780" spans="1:47" s="2" customFormat="1" ht="12">
      <c r="A780" s="38"/>
      <c r="B780" s="39"/>
      <c r="C780" s="40"/>
      <c r="D780" s="215" t="s">
        <v>146</v>
      </c>
      <c r="E780" s="40"/>
      <c r="F780" s="216" t="s">
        <v>1256</v>
      </c>
      <c r="G780" s="40"/>
      <c r="H780" s="40"/>
      <c r="I780" s="212"/>
      <c r="J780" s="40"/>
      <c r="K780" s="40"/>
      <c r="L780" s="44"/>
      <c r="M780" s="213"/>
      <c r="N780" s="214"/>
      <c r="O780" s="84"/>
      <c r="P780" s="84"/>
      <c r="Q780" s="84"/>
      <c r="R780" s="84"/>
      <c r="S780" s="84"/>
      <c r="T780" s="85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T780" s="17" t="s">
        <v>146</v>
      </c>
      <c r="AU780" s="17" t="s">
        <v>81</v>
      </c>
    </row>
    <row r="781" spans="1:65" s="2" customFormat="1" ht="16.5" customHeight="1">
      <c r="A781" s="38"/>
      <c r="B781" s="39"/>
      <c r="C781" s="197" t="s">
        <v>1257</v>
      </c>
      <c r="D781" s="197" t="s">
        <v>137</v>
      </c>
      <c r="E781" s="198" t="s">
        <v>1258</v>
      </c>
      <c r="F781" s="199" t="s">
        <v>1259</v>
      </c>
      <c r="G781" s="200" t="s">
        <v>280</v>
      </c>
      <c r="H781" s="201">
        <v>1</v>
      </c>
      <c r="I781" s="202"/>
      <c r="J781" s="203">
        <f>ROUND(I781*H781,2)</f>
        <v>0</v>
      </c>
      <c r="K781" s="199" t="s">
        <v>141</v>
      </c>
      <c r="L781" s="44"/>
      <c r="M781" s="204" t="s">
        <v>19</v>
      </c>
      <c r="N781" s="205" t="s">
        <v>45</v>
      </c>
      <c r="O781" s="84"/>
      <c r="P781" s="206">
        <f>O781*H781</f>
        <v>0</v>
      </c>
      <c r="Q781" s="206">
        <v>0.00017</v>
      </c>
      <c r="R781" s="206">
        <f>Q781*H781</f>
        <v>0.00017</v>
      </c>
      <c r="S781" s="206">
        <v>0</v>
      </c>
      <c r="T781" s="207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08" t="s">
        <v>248</v>
      </c>
      <c r="AT781" s="208" t="s">
        <v>137</v>
      </c>
      <c r="AU781" s="208" t="s">
        <v>81</v>
      </c>
      <c r="AY781" s="17" t="s">
        <v>135</v>
      </c>
      <c r="BE781" s="209">
        <f>IF(N781="základní",J781,0)</f>
        <v>0</v>
      </c>
      <c r="BF781" s="209">
        <f>IF(N781="snížená",J781,0)</f>
        <v>0</v>
      </c>
      <c r="BG781" s="209">
        <f>IF(N781="zákl. přenesená",J781,0)</f>
        <v>0</v>
      </c>
      <c r="BH781" s="209">
        <f>IF(N781="sníž. přenesená",J781,0)</f>
        <v>0</v>
      </c>
      <c r="BI781" s="209">
        <f>IF(N781="nulová",J781,0)</f>
        <v>0</v>
      </c>
      <c r="BJ781" s="17" t="s">
        <v>79</v>
      </c>
      <c r="BK781" s="209">
        <f>ROUND(I781*H781,2)</f>
        <v>0</v>
      </c>
      <c r="BL781" s="17" t="s">
        <v>248</v>
      </c>
      <c r="BM781" s="208" t="s">
        <v>1260</v>
      </c>
    </row>
    <row r="782" spans="1:47" s="2" customFormat="1" ht="12">
      <c r="A782" s="38"/>
      <c r="B782" s="39"/>
      <c r="C782" s="40"/>
      <c r="D782" s="210" t="s">
        <v>144</v>
      </c>
      <c r="E782" s="40"/>
      <c r="F782" s="211" t="s">
        <v>1261</v>
      </c>
      <c r="G782" s="40"/>
      <c r="H782" s="40"/>
      <c r="I782" s="212"/>
      <c r="J782" s="40"/>
      <c r="K782" s="40"/>
      <c r="L782" s="44"/>
      <c r="M782" s="213"/>
      <c r="N782" s="214"/>
      <c r="O782" s="84"/>
      <c r="P782" s="84"/>
      <c r="Q782" s="84"/>
      <c r="R782" s="84"/>
      <c r="S782" s="84"/>
      <c r="T782" s="85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T782" s="17" t="s">
        <v>144</v>
      </c>
      <c r="AU782" s="17" t="s">
        <v>81</v>
      </c>
    </row>
    <row r="783" spans="1:47" s="2" customFormat="1" ht="12">
      <c r="A783" s="38"/>
      <c r="B783" s="39"/>
      <c r="C783" s="40"/>
      <c r="D783" s="215" t="s">
        <v>146</v>
      </c>
      <c r="E783" s="40"/>
      <c r="F783" s="216" t="s">
        <v>1262</v>
      </c>
      <c r="G783" s="40"/>
      <c r="H783" s="40"/>
      <c r="I783" s="212"/>
      <c r="J783" s="40"/>
      <c r="K783" s="40"/>
      <c r="L783" s="44"/>
      <c r="M783" s="213"/>
      <c r="N783" s="214"/>
      <c r="O783" s="84"/>
      <c r="P783" s="84"/>
      <c r="Q783" s="84"/>
      <c r="R783" s="84"/>
      <c r="S783" s="84"/>
      <c r="T783" s="85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T783" s="17" t="s">
        <v>146</v>
      </c>
      <c r="AU783" s="17" t="s">
        <v>81</v>
      </c>
    </row>
    <row r="784" spans="1:65" s="2" customFormat="1" ht="16.5" customHeight="1">
      <c r="A784" s="38"/>
      <c r="B784" s="39"/>
      <c r="C784" s="197" t="s">
        <v>1263</v>
      </c>
      <c r="D784" s="197" t="s">
        <v>137</v>
      </c>
      <c r="E784" s="198" t="s">
        <v>1264</v>
      </c>
      <c r="F784" s="199" t="s">
        <v>1265</v>
      </c>
      <c r="G784" s="200" t="s">
        <v>280</v>
      </c>
      <c r="H784" s="201">
        <v>1</v>
      </c>
      <c r="I784" s="202"/>
      <c r="J784" s="203">
        <f>ROUND(I784*H784,2)</f>
        <v>0</v>
      </c>
      <c r="K784" s="199" t="s">
        <v>141</v>
      </c>
      <c r="L784" s="44"/>
      <c r="M784" s="204" t="s">
        <v>19</v>
      </c>
      <c r="N784" s="205" t="s">
        <v>45</v>
      </c>
      <c r="O784" s="84"/>
      <c r="P784" s="206">
        <f>O784*H784</f>
        <v>0</v>
      </c>
      <c r="Q784" s="206">
        <v>0.00261957</v>
      </c>
      <c r="R784" s="206">
        <f>Q784*H784</f>
        <v>0.00261957</v>
      </c>
      <c r="S784" s="206">
        <v>0</v>
      </c>
      <c r="T784" s="207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08" t="s">
        <v>248</v>
      </c>
      <c r="AT784" s="208" t="s">
        <v>137</v>
      </c>
      <c r="AU784" s="208" t="s">
        <v>81</v>
      </c>
      <c r="AY784" s="17" t="s">
        <v>135</v>
      </c>
      <c r="BE784" s="209">
        <f>IF(N784="základní",J784,0)</f>
        <v>0</v>
      </c>
      <c r="BF784" s="209">
        <f>IF(N784="snížená",J784,0)</f>
        <v>0</v>
      </c>
      <c r="BG784" s="209">
        <f>IF(N784="zákl. přenesená",J784,0)</f>
        <v>0</v>
      </c>
      <c r="BH784" s="209">
        <f>IF(N784="sníž. přenesená",J784,0)</f>
        <v>0</v>
      </c>
      <c r="BI784" s="209">
        <f>IF(N784="nulová",J784,0)</f>
        <v>0</v>
      </c>
      <c r="BJ784" s="17" t="s">
        <v>79</v>
      </c>
      <c r="BK784" s="209">
        <f>ROUND(I784*H784,2)</f>
        <v>0</v>
      </c>
      <c r="BL784" s="17" t="s">
        <v>248</v>
      </c>
      <c r="BM784" s="208" t="s">
        <v>1266</v>
      </c>
    </row>
    <row r="785" spans="1:47" s="2" customFormat="1" ht="12">
      <c r="A785" s="38"/>
      <c r="B785" s="39"/>
      <c r="C785" s="40"/>
      <c r="D785" s="210" t="s">
        <v>144</v>
      </c>
      <c r="E785" s="40"/>
      <c r="F785" s="211" t="s">
        <v>1267</v>
      </c>
      <c r="G785" s="40"/>
      <c r="H785" s="40"/>
      <c r="I785" s="212"/>
      <c r="J785" s="40"/>
      <c r="K785" s="40"/>
      <c r="L785" s="44"/>
      <c r="M785" s="213"/>
      <c r="N785" s="214"/>
      <c r="O785" s="84"/>
      <c r="P785" s="84"/>
      <c r="Q785" s="84"/>
      <c r="R785" s="84"/>
      <c r="S785" s="84"/>
      <c r="T785" s="85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T785" s="17" t="s">
        <v>144</v>
      </c>
      <c r="AU785" s="17" t="s">
        <v>81</v>
      </c>
    </row>
    <row r="786" spans="1:47" s="2" customFormat="1" ht="12">
      <c r="A786" s="38"/>
      <c r="B786" s="39"/>
      <c r="C786" s="40"/>
      <c r="D786" s="215" t="s">
        <v>146</v>
      </c>
      <c r="E786" s="40"/>
      <c r="F786" s="216" t="s">
        <v>1268</v>
      </c>
      <c r="G786" s="40"/>
      <c r="H786" s="40"/>
      <c r="I786" s="212"/>
      <c r="J786" s="40"/>
      <c r="K786" s="40"/>
      <c r="L786" s="44"/>
      <c r="M786" s="213"/>
      <c r="N786" s="214"/>
      <c r="O786" s="84"/>
      <c r="P786" s="84"/>
      <c r="Q786" s="84"/>
      <c r="R786" s="84"/>
      <c r="S786" s="84"/>
      <c r="T786" s="85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T786" s="17" t="s">
        <v>146</v>
      </c>
      <c r="AU786" s="17" t="s">
        <v>81</v>
      </c>
    </row>
    <row r="787" spans="1:65" s="2" customFormat="1" ht="16.5" customHeight="1">
      <c r="A787" s="38"/>
      <c r="B787" s="39"/>
      <c r="C787" s="197" t="s">
        <v>1269</v>
      </c>
      <c r="D787" s="197" t="s">
        <v>137</v>
      </c>
      <c r="E787" s="198" t="s">
        <v>1270</v>
      </c>
      <c r="F787" s="199" t="s">
        <v>1271</v>
      </c>
      <c r="G787" s="200" t="s">
        <v>280</v>
      </c>
      <c r="H787" s="201">
        <v>1</v>
      </c>
      <c r="I787" s="202"/>
      <c r="J787" s="203">
        <f>ROUND(I787*H787,2)</f>
        <v>0</v>
      </c>
      <c r="K787" s="199" t="s">
        <v>141</v>
      </c>
      <c r="L787" s="44"/>
      <c r="M787" s="204" t="s">
        <v>19</v>
      </c>
      <c r="N787" s="205" t="s">
        <v>45</v>
      </c>
      <c r="O787" s="84"/>
      <c r="P787" s="206">
        <f>O787*H787</f>
        <v>0</v>
      </c>
      <c r="Q787" s="206">
        <v>0.00033</v>
      </c>
      <c r="R787" s="206">
        <f>Q787*H787</f>
        <v>0.00033</v>
      </c>
      <c r="S787" s="206">
        <v>0</v>
      </c>
      <c r="T787" s="207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08" t="s">
        <v>248</v>
      </c>
      <c r="AT787" s="208" t="s">
        <v>137</v>
      </c>
      <c r="AU787" s="208" t="s">
        <v>81</v>
      </c>
      <c r="AY787" s="17" t="s">
        <v>135</v>
      </c>
      <c r="BE787" s="209">
        <f>IF(N787="základní",J787,0)</f>
        <v>0</v>
      </c>
      <c r="BF787" s="209">
        <f>IF(N787="snížená",J787,0)</f>
        <v>0</v>
      </c>
      <c r="BG787" s="209">
        <f>IF(N787="zákl. přenesená",J787,0)</f>
        <v>0</v>
      </c>
      <c r="BH787" s="209">
        <f>IF(N787="sníž. přenesená",J787,0)</f>
        <v>0</v>
      </c>
      <c r="BI787" s="209">
        <f>IF(N787="nulová",J787,0)</f>
        <v>0</v>
      </c>
      <c r="BJ787" s="17" t="s">
        <v>79</v>
      </c>
      <c r="BK787" s="209">
        <f>ROUND(I787*H787,2)</f>
        <v>0</v>
      </c>
      <c r="BL787" s="17" t="s">
        <v>248</v>
      </c>
      <c r="BM787" s="208" t="s">
        <v>1272</v>
      </c>
    </row>
    <row r="788" spans="1:47" s="2" customFormat="1" ht="12">
      <c r="A788" s="38"/>
      <c r="B788" s="39"/>
      <c r="C788" s="40"/>
      <c r="D788" s="210" t="s">
        <v>144</v>
      </c>
      <c r="E788" s="40"/>
      <c r="F788" s="211" t="s">
        <v>1273</v>
      </c>
      <c r="G788" s="40"/>
      <c r="H788" s="40"/>
      <c r="I788" s="212"/>
      <c r="J788" s="40"/>
      <c r="K788" s="40"/>
      <c r="L788" s="44"/>
      <c r="M788" s="213"/>
      <c r="N788" s="214"/>
      <c r="O788" s="84"/>
      <c r="P788" s="84"/>
      <c r="Q788" s="84"/>
      <c r="R788" s="84"/>
      <c r="S788" s="84"/>
      <c r="T788" s="85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T788" s="17" t="s">
        <v>144</v>
      </c>
      <c r="AU788" s="17" t="s">
        <v>81</v>
      </c>
    </row>
    <row r="789" spans="1:47" s="2" customFormat="1" ht="12">
      <c r="A789" s="38"/>
      <c r="B789" s="39"/>
      <c r="C789" s="40"/>
      <c r="D789" s="215" t="s">
        <v>146</v>
      </c>
      <c r="E789" s="40"/>
      <c r="F789" s="216" t="s">
        <v>1274</v>
      </c>
      <c r="G789" s="40"/>
      <c r="H789" s="40"/>
      <c r="I789" s="212"/>
      <c r="J789" s="40"/>
      <c r="K789" s="40"/>
      <c r="L789" s="44"/>
      <c r="M789" s="213"/>
      <c r="N789" s="214"/>
      <c r="O789" s="84"/>
      <c r="P789" s="84"/>
      <c r="Q789" s="84"/>
      <c r="R789" s="84"/>
      <c r="S789" s="84"/>
      <c r="T789" s="85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T789" s="17" t="s">
        <v>146</v>
      </c>
      <c r="AU789" s="17" t="s">
        <v>81</v>
      </c>
    </row>
    <row r="790" spans="1:65" s="2" customFormat="1" ht="16.5" customHeight="1">
      <c r="A790" s="38"/>
      <c r="B790" s="39"/>
      <c r="C790" s="197" t="s">
        <v>1275</v>
      </c>
      <c r="D790" s="197" t="s">
        <v>137</v>
      </c>
      <c r="E790" s="198" t="s">
        <v>1276</v>
      </c>
      <c r="F790" s="199" t="s">
        <v>1277</v>
      </c>
      <c r="G790" s="200" t="s">
        <v>280</v>
      </c>
      <c r="H790" s="201">
        <v>1</v>
      </c>
      <c r="I790" s="202"/>
      <c r="J790" s="203">
        <f>ROUND(I790*H790,2)</f>
        <v>0</v>
      </c>
      <c r="K790" s="199" t="s">
        <v>141</v>
      </c>
      <c r="L790" s="44"/>
      <c r="M790" s="204" t="s">
        <v>19</v>
      </c>
      <c r="N790" s="205" t="s">
        <v>45</v>
      </c>
      <c r="O790" s="84"/>
      <c r="P790" s="206">
        <f>O790*H790</f>
        <v>0</v>
      </c>
      <c r="Q790" s="206">
        <v>0.00238416</v>
      </c>
      <c r="R790" s="206">
        <f>Q790*H790</f>
        <v>0.00238416</v>
      </c>
      <c r="S790" s="206">
        <v>0</v>
      </c>
      <c r="T790" s="207">
        <f>S790*H790</f>
        <v>0</v>
      </c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R790" s="208" t="s">
        <v>248</v>
      </c>
      <c r="AT790" s="208" t="s">
        <v>137</v>
      </c>
      <c r="AU790" s="208" t="s">
        <v>81</v>
      </c>
      <c r="AY790" s="17" t="s">
        <v>135</v>
      </c>
      <c r="BE790" s="209">
        <f>IF(N790="základní",J790,0)</f>
        <v>0</v>
      </c>
      <c r="BF790" s="209">
        <f>IF(N790="snížená",J790,0)</f>
        <v>0</v>
      </c>
      <c r="BG790" s="209">
        <f>IF(N790="zákl. přenesená",J790,0)</f>
        <v>0</v>
      </c>
      <c r="BH790" s="209">
        <f>IF(N790="sníž. přenesená",J790,0)</f>
        <v>0</v>
      </c>
      <c r="BI790" s="209">
        <f>IF(N790="nulová",J790,0)</f>
        <v>0</v>
      </c>
      <c r="BJ790" s="17" t="s">
        <v>79</v>
      </c>
      <c r="BK790" s="209">
        <f>ROUND(I790*H790,2)</f>
        <v>0</v>
      </c>
      <c r="BL790" s="17" t="s">
        <v>248</v>
      </c>
      <c r="BM790" s="208" t="s">
        <v>1278</v>
      </c>
    </row>
    <row r="791" spans="1:47" s="2" customFormat="1" ht="12">
      <c r="A791" s="38"/>
      <c r="B791" s="39"/>
      <c r="C791" s="40"/>
      <c r="D791" s="210" t="s">
        <v>144</v>
      </c>
      <c r="E791" s="40"/>
      <c r="F791" s="211" t="s">
        <v>1279</v>
      </c>
      <c r="G791" s="40"/>
      <c r="H791" s="40"/>
      <c r="I791" s="212"/>
      <c r="J791" s="40"/>
      <c r="K791" s="40"/>
      <c r="L791" s="44"/>
      <c r="M791" s="213"/>
      <c r="N791" s="214"/>
      <c r="O791" s="84"/>
      <c r="P791" s="84"/>
      <c r="Q791" s="84"/>
      <c r="R791" s="84"/>
      <c r="S791" s="84"/>
      <c r="T791" s="85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T791" s="17" t="s">
        <v>144</v>
      </c>
      <c r="AU791" s="17" t="s">
        <v>81</v>
      </c>
    </row>
    <row r="792" spans="1:47" s="2" customFormat="1" ht="12">
      <c r="A792" s="38"/>
      <c r="B792" s="39"/>
      <c r="C792" s="40"/>
      <c r="D792" s="215" t="s">
        <v>146</v>
      </c>
      <c r="E792" s="40"/>
      <c r="F792" s="216" t="s">
        <v>1280</v>
      </c>
      <c r="G792" s="40"/>
      <c r="H792" s="40"/>
      <c r="I792" s="212"/>
      <c r="J792" s="40"/>
      <c r="K792" s="40"/>
      <c r="L792" s="44"/>
      <c r="M792" s="213"/>
      <c r="N792" s="214"/>
      <c r="O792" s="84"/>
      <c r="P792" s="84"/>
      <c r="Q792" s="84"/>
      <c r="R792" s="84"/>
      <c r="S792" s="84"/>
      <c r="T792" s="85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T792" s="17" t="s">
        <v>146</v>
      </c>
      <c r="AU792" s="17" t="s">
        <v>81</v>
      </c>
    </row>
    <row r="793" spans="1:65" s="2" customFormat="1" ht="16.5" customHeight="1">
      <c r="A793" s="38"/>
      <c r="B793" s="39"/>
      <c r="C793" s="197" t="s">
        <v>1281</v>
      </c>
      <c r="D793" s="197" t="s">
        <v>137</v>
      </c>
      <c r="E793" s="198" t="s">
        <v>1282</v>
      </c>
      <c r="F793" s="199" t="s">
        <v>1283</v>
      </c>
      <c r="G793" s="200" t="s">
        <v>328</v>
      </c>
      <c r="H793" s="201">
        <v>70.1</v>
      </c>
      <c r="I793" s="202"/>
      <c r="J793" s="203">
        <f>ROUND(I793*H793,2)</f>
        <v>0</v>
      </c>
      <c r="K793" s="199" t="s">
        <v>141</v>
      </c>
      <c r="L793" s="44"/>
      <c r="M793" s="204" t="s">
        <v>19</v>
      </c>
      <c r="N793" s="205" t="s">
        <v>45</v>
      </c>
      <c r="O793" s="84"/>
      <c r="P793" s="206">
        <f>O793*H793</f>
        <v>0</v>
      </c>
      <c r="Q793" s="206">
        <v>0.0001897235</v>
      </c>
      <c r="R793" s="206">
        <f>Q793*H793</f>
        <v>0.01329961735</v>
      </c>
      <c r="S793" s="206">
        <v>0</v>
      </c>
      <c r="T793" s="207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208" t="s">
        <v>248</v>
      </c>
      <c r="AT793" s="208" t="s">
        <v>137</v>
      </c>
      <c r="AU793" s="208" t="s">
        <v>81</v>
      </c>
      <c r="AY793" s="17" t="s">
        <v>135</v>
      </c>
      <c r="BE793" s="209">
        <f>IF(N793="základní",J793,0)</f>
        <v>0</v>
      </c>
      <c r="BF793" s="209">
        <f>IF(N793="snížená",J793,0)</f>
        <v>0</v>
      </c>
      <c r="BG793" s="209">
        <f>IF(N793="zákl. přenesená",J793,0)</f>
        <v>0</v>
      </c>
      <c r="BH793" s="209">
        <f>IF(N793="sníž. přenesená",J793,0)</f>
        <v>0</v>
      </c>
      <c r="BI793" s="209">
        <f>IF(N793="nulová",J793,0)</f>
        <v>0</v>
      </c>
      <c r="BJ793" s="17" t="s">
        <v>79</v>
      </c>
      <c r="BK793" s="209">
        <f>ROUND(I793*H793,2)</f>
        <v>0</v>
      </c>
      <c r="BL793" s="17" t="s">
        <v>248</v>
      </c>
      <c r="BM793" s="208" t="s">
        <v>1284</v>
      </c>
    </row>
    <row r="794" spans="1:47" s="2" customFormat="1" ht="12">
      <c r="A794" s="38"/>
      <c r="B794" s="39"/>
      <c r="C794" s="40"/>
      <c r="D794" s="210" t="s">
        <v>144</v>
      </c>
      <c r="E794" s="40"/>
      <c r="F794" s="211" t="s">
        <v>1285</v>
      </c>
      <c r="G794" s="40"/>
      <c r="H794" s="40"/>
      <c r="I794" s="212"/>
      <c r="J794" s="40"/>
      <c r="K794" s="40"/>
      <c r="L794" s="44"/>
      <c r="M794" s="213"/>
      <c r="N794" s="214"/>
      <c r="O794" s="84"/>
      <c r="P794" s="84"/>
      <c r="Q794" s="84"/>
      <c r="R794" s="84"/>
      <c r="S794" s="84"/>
      <c r="T794" s="85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T794" s="17" t="s">
        <v>144</v>
      </c>
      <c r="AU794" s="17" t="s">
        <v>81</v>
      </c>
    </row>
    <row r="795" spans="1:47" s="2" customFormat="1" ht="12">
      <c r="A795" s="38"/>
      <c r="B795" s="39"/>
      <c r="C795" s="40"/>
      <c r="D795" s="215" t="s">
        <v>146</v>
      </c>
      <c r="E795" s="40"/>
      <c r="F795" s="216" t="s">
        <v>1286</v>
      </c>
      <c r="G795" s="40"/>
      <c r="H795" s="40"/>
      <c r="I795" s="212"/>
      <c r="J795" s="40"/>
      <c r="K795" s="40"/>
      <c r="L795" s="44"/>
      <c r="M795" s="213"/>
      <c r="N795" s="214"/>
      <c r="O795" s="84"/>
      <c r="P795" s="84"/>
      <c r="Q795" s="84"/>
      <c r="R795" s="84"/>
      <c r="S795" s="84"/>
      <c r="T795" s="85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T795" s="17" t="s">
        <v>146</v>
      </c>
      <c r="AU795" s="17" t="s">
        <v>81</v>
      </c>
    </row>
    <row r="796" spans="1:51" s="13" customFormat="1" ht="12">
      <c r="A796" s="13"/>
      <c r="B796" s="217"/>
      <c r="C796" s="218"/>
      <c r="D796" s="210" t="s">
        <v>148</v>
      </c>
      <c r="E796" s="219" t="s">
        <v>19</v>
      </c>
      <c r="F796" s="220" t="s">
        <v>1287</v>
      </c>
      <c r="G796" s="218"/>
      <c r="H796" s="221">
        <v>70.1</v>
      </c>
      <c r="I796" s="222"/>
      <c r="J796" s="218"/>
      <c r="K796" s="218"/>
      <c r="L796" s="223"/>
      <c r="M796" s="224"/>
      <c r="N796" s="225"/>
      <c r="O796" s="225"/>
      <c r="P796" s="225"/>
      <c r="Q796" s="225"/>
      <c r="R796" s="225"/>
      <c r="S796" s="225"/>
      <c r="T796" s="226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27" t="s">
        <v>148</v>
      </c>
      <c r="AU796" s="227" t="s">
        <v>81</v>
      </c>
      <c r="AV796" s="13" t="s">
        <v>81</v>
      </c>
      <c r="AW796" s="13" t="s">
        <v>34</v>
      </c>
      <c r="AX796" s="13" t="s">
        <v>74</v>
      </c>
      <c r="AY796" s="227" t="s">
        <v>135</v>
      </c>
    </row>
    <row r="797" spans="1:65" s="2" customFormat="1" ht="16.5" customHeight="1">
      <c r="A797" s="38"/>
      <c r="B797" s="39"/>
      <c r="C797" s="197" t="s">
        <v>1288</v>
      </c>
      <c r="D797" s="197" t="s">
        <v>137</v>
      </c>
      <c r="E797" s="198" t="s">
        <v>1289</v>
      </c>
      <c r="F797" s="199" t="s">
        <v>19</v>
      </c>
      <c r="G797" s="200" t="s">
        <v>1187</v>
      </c>
      <c r="H797" s="201">
        <v>1</v>
      </c>
      <c r="I797" s="202"/>
      <c r="J797" s="203">
        <f>ROUND(I797*H797,2)</f>
        <v>0</v>
      </c>
      <c r="K797" s="199" t="s">
        <v>281</v>
      </c>
      <c r="L797" s="44"/>
      <c r="M797" s="204" t="s">
        <v>19</v>
      </c>
      <c r="N797" s="205" t="s">
        <v>45</v>
      </c>
      <c r="O797" s="84"/>
      <c r="P797" s="206">
        <f>O797*H797</f>
        <v>0</v>
      </c>
      <c r="Q797" s="206">
        <v>0</v>
      </c>
      <c r="R797" s="206">
        <f>Q797*H797</f>
        <v>0</v>
      </c>
      <c r="S797" s="206">
        <v>0</v>
      </c>
      <c r="T797" s="207">
        <f>S797*H797</f>
        <v>0</v>
      </c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R797" s="208" t="s">
        <v>248</v>
      </c>
      <c r="AT797" s="208" t="s">
        <v>137</v>
      </c>
      <c r="AU797" s="208" t="s">
        <v>81</v>
      </c>
      <c r="AY797" s="17" t="s">
        <v>135</v>
      </c>
      <c r="BE797" s="209">
        <f>IF(N797="základní",J797,0)</f>
        <v>0</v>
      </c>
      <c r="BF797" s="209">
        <f>IF(N797="snížená",J797,0)</f>
        <v>0</v>
      </c>
      <c r="BG797" s="209">
        <f>IF(N797="zákl. přenesená",J797,0)</f>
        <v>0</v>
      </c>
      <c r="BH797" s="209">
        <f>IF(N797="sníž. přenesená",J797,0)</f>
        <v>0</v>
      </c>
      <c r="BI797" s="209">
        <f>IF(N797="nulová",J797,0)</f>
        <v>0</v>
      </c>
      <c r="BJ797" s="17" t="s">
        <v>79</v>
      </c>
      <c r="BK797" s="209">
        <f>ROUND(I797*H797,2)</f>
        <v>0</v>
      </c>
      <c r="BL797" s="17" t="s">
        <v>248</v>
      </c>
      <c r="BM797" s="208" t="s">
        <v>1290</v>
      </c>
    </row>
    <row r="798" spans="1:47" s="2" customFormat="1" ht="12">
      <c r="A798" s="38"/>
      <c r="B798" s="39"/>
      <c r="C798" s="40"/>
      <c r="D798" s="210" t="s">
        <v>144</v>
      </c>
      <c r="E798" s="40"/>
      <c r="F798" s="211" t="s">
        <v>1291</v>
      </c>
      <c r="G798" s="40"/>
      <c r="H798" s="40"/>
      <c r="I798" s="212"/>
      <c r="J798" s="40"/>
      <c r="K798" s="40"/>
      <c r="L798" s="44"/>
      <c r="M798" s="213"/>
      <c r="N798" s="214"/>
      <c r="O798" s="84"/>
      <c r="P798" s="84"/>
      <c r="Q798" s="84"/>
      <c r="R798" s="84"/>
      <c r="S798" s="84"/>
      <c r="T798" s="85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T798" s="17" t="s">
        <v>144</v>
      </c>
      <c r="AU798" s="17" t="s">
        <v>81</v>
      </c>
    </row>
    <row r="799" spans="1:65" s="2" customFormat="1" ht="16.5" customHeight="1">
      <c r="A799" s="38"/>
      <c r="B799" s="39"/>
      <c r="C799" s="197" t="s">
        <v>1292</v>
      </c>
      <c r="D799" s="197" t="s">
        <v>137</v>
      </c>
      <c r="E799" s="198" t="s">
        <v>1293</v>
      </c>
      <c r="F799" s="199" t="s">
        <v>19</v>
      </c>
      <c r="G799" s="200" t="s">
        <v>1192</v>
      </c>
      <c r="H799" s="201">
        <v>10</v>
      </c>
      <c r="I799" s="202"/>
      <c r="J799" s="203">
        <f>ROUND(I799*H799,2)</f>
        <v>0</v>
      </c>
      <c r="K799" s="199" t="s">
        <v>281</v>
      </c>
      <c r="L799" s="44"/>
      <c r="M799" s="204" t="s">
        <v>19</v>
      </c>
      <c r="N799" s="205" t="s">
        <v>45</v>
      </c>
      <c r="O799" s="84"/>
      <c r="P799" s="206">
        <f>O799*H799</f>
        <v>0</v>
      </c>
      <c r="Q799" s="206">
        <v>0</v>
      </c>
      <c r="R799" s="206">
        <f>Q799*H799</f>
        <v>0</v>
      </c>
      <c r="S799" s="206">
        <v>0</v>
      </c>
      <c r="T799" s="207">
        <f>S799*H799</f>
        <v>0</v>
      </c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R799" s="208" t="s">
        <v>248</v>
      </c>
      <c r="AT799" s="208" t="s">
        <v>137</v>
      </c>
      <c r="AU799" s="208" t="s">
        <v>81</v>
      </c>
      <c r="AY799" s="17" t="s">
        <v>135</v>
      </c>
      <c r="BE799" s="209">
        <f>IF(N799="základní",J799,0)</f>
        <v>0</v>
      </c>
      <c r="BF799" s="209">
        <f>IF(N799="snížená",J799,0)</f>
        <v>0</v>
      </c>
      <c r="BG799" s="209">
        <f>IF(N799="zákl. přenesená",J799,0)</f>
        <v>0</v>
      </c>
      <c r="BH799" s="209">
        <f>IF(N799="sníž. přenesená",J799,0)</f>
        <v>0</v>
      </c>
      <c r="BI799" s="209">
        <f>IF(N799="nulová",J799,0)</f>
        <v>0</v>
      </c>
      <c r="BJ799" s="17" t="s">
        <v>79</v>
      </c>
      <c r="BK799" s="209">
        <f>ROUND(I799*H799,2)</f>
        <v>0</v>
      </c>
      <c r="BL799" s="17" t="s">
        <v>248</v>
      </c>
      <c r="BM799" s="208" t="s">
        <v>1294</v>
      </c>
    </row>
    <row r="800" spans="1:47" s="2" customFormat="1" ht="12">
      <c r="A800" s="38"/>
      <c r="B800" s="39"/>
      <c r="C800" s="40"/>
      <c r="D800" s="210" t="s">
        <v>144</v>
      </c>
      <c r="E800" s="40"/>
      <c r="F800" s="211" t="s">
        <v>1194</v>
      </c>
      <c r="G800" s="40"/>
      <c r="H800" s="40"/>
      <c r="I800" s="212"/>
      <c r="J800" s="40"/>
      <c r="K800" s="40"/>
      <c r="L800" s="44"/>
      <c r="M800" s="213"/>
      <c r="N800" s="214"/>
      <c r="O800" s="84"/>
      <c r="P800" s="84"/>
      <c r="Q800" s="84"/>
      <c r="R800" s="84"/>
      <c r="S800" s="84"/>
      <c r="T800" s="85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T800" s="17" t="s">
        <v>144</v>
      </c>
      <c r="AU800" s="17" t="s">
        <v>81</v>
      </c>
    </row>
    <row r="801" spans="1:65" s="2" customFormat="1" ht="16.5" customHeight="1">
      <c r="A801" s="38"/>
      <c r="B801" s="39"/>
      <c r="C801" s="197" t="s">
        <v>1295</v>
      </c>
      <c r="D801" s="197" t="s">
        <v>137</v>
      </c>
      <c r="E801" s="198" t="s">
        <v>1296</v>
      </c>
      <c r="F801" s="199" t="s">
        <v>1297</v>
      </c>
      <c r="G801" s="200" t="s">
        <v>243</v>
      </c>
      <c r="H801" s="201">
        <v>0.181</v>
      </c>
      <c r="I801" s="202"/>
      <c r="J801" s="203">
        <f>ROUND(I801*H801,2)</f>
        <v>0</v>
      </c>
      <c r="K801" s="199" t="s">
        <v>141</v>
      </c>
      <c r="L801" s="44"/>
      <c r="M801" s="204" t="s">
        <v>19</v>
      </c>
      <c r="N801" s="205" t="s">
        <v>45</v>
      </c>
      <c r="O801" s="84"/>
      <c r="P801" s="206">
        <f>O801*H801</f>
        <v>0</v>
      </c>
      <c r="Q801" s="206">
        <v>0</v>
      </c>
      <c r="R801" s="206">
        <f>Q801*H801</f>
        <v>0</v>
      </c>
      <c r="S801" s="206">
        <v>0</v>
      </c>
      <c r="T801" s="207">
        <f>S801*H801</f>
        <v>0</v>
      </c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R801" s="208" t="s">
        <v>248</v>
      </c>
      <c r="AT801" s="208" t="s">
        <v>137</v>
      </c>
      <c r="AU801" s="208" t="s">
        <v>81</v>
      </c>
      <c r="AY801" s="17" t="s">
        <v>135</v>
      </c>
      <c r="BE801" s="209">
        <f>IF(N801="základní",J801,0)</f>
        <v>0</v>
      </c>
      <c r="BF801" s="209">
        <f>IF(N801="snížená",J801,0)</f>
        <v>0</v>
      </c>
      <c r="BG801" s="209">
        <f>IF(N801="zákl. přenesená",J801,0)</f>
        <v>0</v>
      </c>
      <c r="BH801" s="209">
        <f>IF(N801="sníž. přenesená",J801,0)</f>
        <v>0</v>
      </c>
      <c r="BI801" s="209">
        <f>IF(N801="nulová",J801,0)</f>
        <v>0</v>
      </c>
      <c r="BJ801" s="17" t="s">
        <v>79</v>
      </c>
      <c r="BK801" s="209">
        <f>ROUND(I801*H801,2)</f>
        <v>0</v>
      </c>
      <c r="BL801" s="17" t="s">
        <v>248</v>
      </c>
      <c r="BM801" s="208" t="s">
        <v>1298</v>
      </c>
    </row>
    <row r="802" spans="1:47" s="2" customFormat="1" ht="12">
      <c r="A802" s="38"/>
      <c r="B802" s="39"/>
      <c r="C802" s="40"/>
      <c r="D802" s="210" t="s">
        <v>144</v>
      </c>
      <c r="E802" s="40"/>
      <c r="F802" s="211" t="s">
        <v>1299</v>
      </c>
      <c r="G802" s="40"/>
      <c r="H802" s="40"/>
      <c r="I802" s="212"/>
      <c r="J802" s="40"/>
      <c r="K802" s="40"/>
      <c r="L802" s="44"/>
      <c r="M802" s="213"/>
      <c r="N802" s="214"/>
      <c r="O802" s="84"/>
      <c r="P802" s="84"/>
      <c r="Q802" s="84"/>
      <c r="R802" s="84"/>
      <c r="S802" s="84"/>
      <c r="T802" s="85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T802" s="17" t="s">
        <v>144</v>
      </c>
      <c r="AU802" s="17" t="s">
        <v>81</v>
      </c>
    </row>
    <row r="803" spans="1:47" s="2" customFormat="1" ht="12">
      <c r="A803" s="38"/>
      <c r="B803" s="39"/>
      <c r="C803" s="40"/>
      <c r="D803" s="215" t="s">
        <v>146</v>
      </c>
      <c r="E803" s="40"/>
      <c r="F803" s="216" t="s">
        <v>1300</v>
      </c>
      <c r="G803" s="40"/>
      <c r="H803" s="40"/>
      <c r="I803" s="212"/>
      <c r="J803" s="40"/>
      <c r="K803" s="40"/>
      <c r="L803" s="44"/>
      <c r="M803" s="213"/>
      <c r="N803" s="214"/>
      <c r="O803" s="84"/>
      <c r="P803" s="84"/>
      <c r="Q803" s="84"/>
      <c r="R803" s="84"/>
      <c r="S803" s="84"/>
      <c r="T803" s="85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T803" s="17" t="s">
        <v>146</v>
      </c>
      <c r="AU803" s="17" t="s">
        <v>81</v>
      </c>
    </row>
    <row r="804" spans="1:63" s="12" customFormat="1" ht="22.8" customHeight="1">
      <c r="A804" s="12"/>
      <c r="B804" s="181"/>
      <c r="C804" s="182"/>
      <c r="D804" s="183" t="s">
        <v>73</v>
      </c>
      <c r="E804" s="195" t="s">
        <v>1301</v>
      </c>
      <c r="F804" s="195" t="s">
        <v>1302</v>
      </c>
      <c r="G804" s="182"/>
      <c r="H804" s="182"/>
      <c r="I804" s="185"/>
      <c r="J804" s="196">
        <f>BK804</f>
        <v>0</v>
      </c>
      <c r="K804" s="182"/>
      <c r="L804" s="187"/>
      <c r="M804" s="188"/>
      <c r="N804" s="189"/>
      <c r="O804" s="189"/>
      <c r="P804" s="190">
        <f>SUM(P805:P853)</f>
        <v>0</v>
      </c>
      <c r="Q804" s="189"/>
      <c r="R804" s="190">
        <f>SUM(R805:R853)</f>
        <v>0.20339068849999997</v>
      </c>
      <c r="S804" s="189"/>
      <c r="T804" s="191">
        <f>SUM(T805:T853)</f>
        <v>0</v>
      </c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R804" s="192" t="s">
        <v>81</v>
      </c>
      <c r="AT804" s="193" t="s">
        <v>73</v>
      </c>
      <c r="AU804" s="193" t="s">
        <v>79</v>
      </c>
      <c r="AY804" s="192" t="s">
        <v>135</v>
      </c>
      <c r="BK804" s="194">
        <f>SUM(BK805:BK853)</f>
        <v>0</v>
      </c>
    </row>
    <row r="805" spans="1:65" s="2" customFormat="1" ht="16.5" customHeight="1">
      <c r="A805" s="38"/>
      <c r="B805" s="39"/>
      <c r="C805" s="197" t="s">
        <v>1303</v>
      </c>
      <c r="D805" s="197" t="s">
        <v>137</v>
      </c>
      <c r="E805" s="198" t="s">
        <v>1304</v>
      </c>
      <c r="F805" s="199" t="s">
        <v>1305</v>
      </c>
      <c r="G805" s="200" t="s">
        <v>892</v>
      </c>
      <c r="H805" s="201">
        <v>3</v>
      </c>
      <c r="I805" s="202"/>
      <c r="J805" s="203">
        <f>ROUND(I805*H805,2)</f>
        <v>0</v>
      </c>
      <c r="K805" s="199" t="s">
        <v>141</v>
      </c>
      <c r="L805" s="44"/>
      <c r="M805" s="204" t="s">
        <v>19</v>
      </c>
      <c r="N805" s="205" t="s">
        <v>45</v>
      </c>
      <c r="O805" s="84"/>
      <c r="P805" s="206">
        <f>O805*H805</f>
        <v>0</v>
      </c>
      <c r="Q805" s="206">
        <v>0.01697</v>
      </c>
      <c r="R805" s="206">
        <f>Q805*H805</f>
        <v>0.05091</v>
      </c>
      <c r="S805" s="206">
        <v>0</v>
      </c>
      <c r="T805" s="207">
        <f>S805*H805</f>
        <v>0</v>
      </c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R805" s="208" t="s">
        <v>248</v>
      </c>
      <c r="AT805" s="208" t="s">
        <v>137</v>
      </c>
      <c r="AU805" s="208" t="s">
        <v>81</v>
      </c>
      <c r="AY805" s="17" t="s">
        <v>135</v>
      </c>
      <c r="BE805" s="209">
        <f>IF(N805="základní",J805,0)</f>
        <v>0</v>
      </c>
      <c r="BF805" s="209">
        <f>IF(N805="snížená",J805,0)</f>
        <v>0</v>
      </c>
      <c r="BG805" s="209">
        <f>IF(N805="zákl. přenesená",J805,0)</f>
        <v>0</v>
      </c>
      <c r="BH805" s="209">
        <f>IF(N805="sníž. přenesená",J805,0)</f>
        <v>0</v>
      </c>
      <c r="BI805" s="209">
        <f>IF(N805="nulová",J805,0)</f>
        <v>0</v>
      </c>
      <c r="BJ805" s="17" t="s">
        <v>79</v>
      </c>
      <c r="BK805" s="209">
        <f>ROUND(I805*H805,2)</f>
        <v>0</v>
      </c>
      <c r="BL805" s="17" t="s">
        <v>248</v>
      </c>
      <c r="BM805" s="208" t="s">
        <v>1306</v>
      </c>
    </row>
    <row r="806" spans="1:47" s="2" customFormat="1" ht="12">
      <c r="A806" s="38"/>
      <c r="B806" s="39"/>
      <c r="C806" s="40"/>
      <c r="D806" s="210" t="s">
        <v>144</v>
      </c>
      <c r="E806" s="40"/>
      <c r="F806" s="211" t="s">
        <v>1307</v>
      </c>
      <c r="G806" s="40"/>
      <c r="H806" s="40"/>
      <c r="I806" s="212"/>
      <c r="J806" s="40"/>
      <c r="K806" s="40"/>
      <c r="L806" s="44"/>
      <c r="M806" s="213"/>
      <c r="N806" s="214"/>
      <c r="O806" s="84"/>
      <c r="P806" s="84"/>
      <c r="Q806" s="84"/>
      <c r="R806" s="84"/>
      <c r="S806" s="84"/>
      <c r="T806" s="85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T806" s="17" t="s">
        <v>144</v>
      </c>
      <c r="AU806" s="17" t="s">
        <v>81</v>
      </c>
    </row>
    <row r="807" spans="1:47" s="2" customFormat="1" ht="12">
      <c r="A807" s="38"/>
      <c r="B807" s="39"/>
      <c r="C807" s="40"/>
      <c r="D807" s="215" t="s">
        <v>146</v>
      </c>
      <c r="E807" s="40"/>
      <c r="F807" s="216" t="s">
        <v>1308</v>
      </c>
      <c r="G807" s="40"/>
      <c r="H807" s="40"/>
      <c r="I807" s="212"/>
      <c r="J807" s="40"/>
      <c r="K807" s="40"/>
      <c r="L807" s="44"/>
      <c r="M807" s="213"/>
      <c r="N807" s="214"/>
      <c r="O807" s="84"/>
      <c r="P807" s="84"/>
      <c r="Q807" s="84"/>
      <c r="R807" s="84"/>
      <c r="S807" s="84"/>
      <c r="T807" s="85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T807" s="17" t="s">
        <v>146</v>
      </c>
      <c r="AU807" s="17" t="s">
        <v>81</v>
      </c>
    </row>
    <row r="808" spans="1:65" s="2" customFormat="1" ht="16.5" customHeight="1">
      <c r="A808" s="38"/>
      <c r="B808" s="39"/>
      <c r="C808" s="197" t="s">
        <v>1309</v>
      </c>
      <c r="D808" s="197" t="s">
        <v>137</v>
      </c>
      <c r="E808" s="198" t="s">
        <v>1310</v>
      </c>
      <c r="F808" s="199" t="s">
        <v>1311</v>
      </c>
      <c r="G808" s="200" t="s">
        <v>280</v>
      </c>
      <c r="H808" s="201">
        <v>1</v>
      </c>
      <c r="I808" s="202"/>
      <c r="J808" s="203">
        <f>ROUND(I808*H808,2)</f>
        <v>0</v>
      </c>
      <c r="K808" s="199" t="s">
        <v>141</v>
      </c>
      <c r="L808" s="44"/>
      <c r="M808" s="204" t="s">
        <v>19</v>
      </c>
      <c r="N808" s="205" t="s">
        <v>45</v>
      </c>
      <c r="O808" s="84"/>
      <c r="P808" s="206">
        <f>O808*H808</f>
        <v>0</v>
      </c>
      <c r="Q808" s="206">
        <v>0.0011888363</v>
      </c>
      <c r="R808" s="206">
        <f>Q808*H808</f>
        <v>0.0011888363</v>
      </c>
      <c r="S808" s="206">
        <v>0</v>
      </c>
      <c r="T808" s="207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08" t="s">
        <v>248</v>
      </c>
      <c r="AT808" s="208" t="s">
        <v>137</v>
      </c>
      <c r="AU808" s="208" t="s">
        <v>81</v>
      </c>
      <c r="AY808" s="17" t="s">
        <v>135</v>
      </c>
      <c r="BE808" s="209">
        <f>IF(N808="základní",J808,0)</f>
        <v>0</v>
      </c>
      <c r="BF808" s="209">
        <f>IF(N808="snížená",J808,0)</f>
        <v>0</v>
      </c>
      <c r="BG808" s="209">
        <f>IF(N808="zákl. přenesená",J808,0)</f>
        <v>0</v>
      </c>
      <c r="BH808" s="209">
        <f>IF(N808="sníž. přenesená",J808,0)</f>
        <v>0</v>
      </c>
      <c r="BI808" s="209">
        <f>IF(N808="nulová",J808,0)</f>
        <v>0</v>
      </c>
      <c r="BJ808" s="17" t="s">
        <v>79</v>
      </c>
      <c r="BK808" s="209">
        <f>ROUND(I808*H808,2)</f>
        <v>0</v>
      </c>
      <c r="BL808" s="17" t="s">
        <v>248</v>
      </c>
      <c r="BM808" s="208" t="s">
        <v>1312</v>
      </c>
    </row>
    <row r="809" spans="1:47" s="2" customFormat="1" ht="12">
      <c r="A809" s="38"/>
      <c r="B809" s="39"/>
      <c r="C809" s="40"/>
      <c r="D809" s="210" t="s">
        <v>144</v>
      </c>
      <c r="E809" s="40"/>
      <c r="F809" s="211" t="s">
        <v>1313</v>
      </c>
      <c r="G809" s="40"/>
      <c r="H809" s="40"/>
      <c r="I809" s="212"/>
      <c r="J809" s="40"/>
      <c r="K809" s="40"/>
      <c r="L809" s="44"/>
      <c r="M809" s="213"/>
      <c r="N809" s="214"/>
      <c r="O809" s="84"/>
      <c r="P809" s="84"/>
      <c r="Q809" s="84"/>
      <c r="R809" s="84"/>
      <c r="S809" s="84"/>
      <c r="T809" s="85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T809" s="17" t="s">
        <v>144</v>
      </c>
      <c r="AU809" s="17" t="s">
        <v>81</v>
      </c>
    </row>
    <row r="810" spans="1:47" s="2" customFormat="1" ht="12">
      <c r="A810" s="38"/>
      <c r="B810" s="39"/>
      <c r="C810" s="40"/>
      <c r="D810" s="215" t="s">
        <v>146</v>
      </c>
      <c r="E810" s="40"/>
      <c r="F810" s="216" t="s">
        <v>1314</v>
      </c>
      <c r="G810" s="40"/>
      <c r="H810" s="40"/>
      <c r="I810" s="212"/>
      <c r="J810" s="40"/>
      <c r="K810" s="40"/>
      <c r="L810" s="44"/>
      <c r="M810" s="213"/>
      <c r="N810" s="214"/>
      <c r="O810" s="84"/>
      <c r="P810" s="84"/>
      <c r="Q810" s="84"/>
      <c r="R810" s="84"/>
      <c r="S810" s="84"/>
      <c r="T810" s="85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T810" s="17" t="s">
        <v>146</v>
      </c>
      <c r="AU810" s="17" t="s">
        <v>81</v>
      </c>
    </row>
    <row r="811" spans="1:65" s="2" customFormat="1" ht="16.5" customHeight="1">
      <c r="A811" s="38"/>
      <c r="B811" s="39"/>
      <c r="C811" s="238" t="s">
        <v>1315</v>
      </c>
      <c r="D811" s="238" t="s">
        <v>398</v>
      </c>
      <c r="E811" s="239" t="s">
        <v>1316</v>
      </c>
      <c r="F811" s="240" t="s">
        <v>1317</v>
      </c>
      <c r="G811" s="241" t="s">
        <v>280</v>
      </c>
      <c r="H811" s="242">
        <v>1</v>
      </c>
      <c r="I811" s="243"/>
      <c r="J811" s="244">
        <f>ROUND(I811*H811,2)</f>
        <v>0</v>
      </c>
      <c r="K811" s="240" t="s">
        <v>141</v>
      </c>
      <c r="L811" s="245"/>
      <c r="M811" s="246" t="s">
        <v>19</v>
      </c>
      <c r="N811" s="247" t="s">
        <v>45</v>
      </c>
      <c r="O811" s="84"/>
      <c r="P811" s="206">
        <f>O811*H811</f>
        <v>0</v>
      </c>
      <c r="Q811" s="206">
        <v>0.0219</v>
      </c>
      <c r="R811" s="206">
        <f>Q811*H811</f>
        <v>0.0219</v>
      </c>
      <c r="S811" s="206">
        <v>0</v>
      </c>
      <c r="T811" s="207">
        <f>S811*H811</f>
        <v>0</v>
      </c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R811" s="208" t="s">
        <v>366</v>
      </c>
      <c r="AT811" s="208" t="s">
        <v>398</v>
      </c>
      <c r="AU811" s="208" t="s">
        <v>81</v>
      </c>
      <c r="AY811" s="17" t="s">
        <v>135</v>
      </c>
      <c r="BE811" s="209">
        <f>IF(N811="základní",J811,0)</f>
        <v>0</v>
      </c>
      <c r="BF811" s="209">
        <f>IF(N811="snížená",J811,0)</f>
        <v>0</v>
      </c>
      <c r="BG811" s="209">
        <f>IF(N811="zákl. přenesená",J811,0)</f>
        <v>0</v>
      </c>
      <c r="BH811" s="209">
        <f>IF(N811="sníž. přenesená",J811,0)</f>
        <v>0</v>
      </c>
      <c r="BI811" s="209">
        <f>IF(N811="nulová",J811,0)</f>
        <v>0</v>
      </c>
      <c r="BJ811" s="17" t="s">
        <v>79</v>
      </c>
      <c r="BK811" s="209">
        <f>ROUND(I811*H811,2)</f>
        <v>0</v>
      </c>
      <c r="BL811" s="17" t="s">
        <v>248</v>
      </c>
      <c r="BM811" s="208" t="s">
        <v>1318</v>
      </c>
    </row>
    <row r="812" spans="1:47" s="2" customFormat="1" ht="12">
      <c r="A812" s="38"/>
      <c r="B812" s="39"/>
      <c r="C812" s="40"/>
      <c r="D812" s="210" t="s">
        <v>144</v>
      </c>
      <c r="E812" s="40"/>
      <c r="F812" s="211" t="s">
        <v>1317</v>
      </c>
      <c r="G812" s="40"/>
      <c r="H812" s="40"/>
      <c r="I812" s="212"/>
      <c r="J812" s="40"/>
      <c r="K812" s="40"/>
      <c r="L812" s="44"/>
      <c r="M812" s="213"/>
      <c r="N812" s="214"/>
      <c r="O812" s="84"/>
      <c r="P812" s="84"/>
      <c r="Q812" s="84"/>
      <c r="R812" s="84"/>
      <c r="S812" s="84"/>
      <c r="T812" s="85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T812" s="17" t="s">
        <v>144</v>
      </c>
      <c r="AU812" s="17" t="s">
        <v>81</v>
      </c>
    </row>
    <row r="813" spans="1:65" s="2" customFormat="1" ht="16.5" customHeight="1">
      <c r="A813" s="38"/>
      <c r="B813" s="39"/>
      <c r="C813" s="197" t="s">
        <v>1319</v>
      </c>
      <c r="D813" s="197" t="s">
        <v>137</v>
      </c>
      <c r="E813" s="198" t="s">
        <v>1320</v>
      </c>
      <c r="F813" s="199" t="s">
        <v>1321</v>
      </c>
      <c r="G813" s="200" t="s">
        <v>280</v>
      </c>
      <c r="H813" s="201">
        <v>1</v>
      </c>
      <c r="I813" s="202"/>
      <c r="J813" s="203">
        <f>ROUND(I813*H813,2)</f>
        <v>0</v>
      </c>
      <c r="K813" s="199" t="s">
        <v>141</v>
      </c>
      <c r="L813" s="44"/>
      <c r="M813" s="204" t="s">
        <v>19</v>
      </c>
      <c r="N813" s="205" t="s">
        <v>45</v>
      </c>
      <c r="O813" s="84"/>
      <c r="P813" s="206">
        <f>O813*H813</f>
        <v>0</v>
      </c>
      <c r="Q813" s="206">
        <v>0</v>
      </c>
      <c r="R813" s="206">
        <f>Q813*H813</f>
        <v>0</v>
      </c>
      <c r="S813" s="206">
        <v>0</v>
      </c>
      <c r="T813" s="207">
        <f>S813*H813</f>
        <v>0</v>
      </c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R813" s="208" t="s">
        <v>248</v>
      </c>
      <c r="AT813" s="208" t="s">
        <v>137</v>
      </c>
      <c r="AU813" s="208" t="s">
        <v>81</v>
      </c>
      <c r="AY813" s="17" t="s">
        <v>135</v>
      </c>
      <c r="BE813" s="209">
        <f>IF(N813="základní",J813,0)</f>
        <v>0</v>
      </c>
      <c r="BF813" s="209">
        <f>IF(N813="snížená",J813,0)</f>
        <v>0</v>
      </c>
      <c r="BG813" s="209">
        <f>IF(N813="zákl. přenesená",J813,0)</f>
        <v>0</v>
      </c>
      <c r="BH813" s="209">
        <f>IF(N813="sníž. přenesená",J813,0)</f>
        <v>0</v>
      </c>
      <c r="BI813" s="209">
        <f>IF(N813="nulová",J813,0)</f>
        <v>0</v>
      </c>
      <c r="BJ813" s="17" t="s">
        <v>79</v>
      </c>
      <c r="BK813" s="209">
        <f>ROUND(I813*H813,2)</f>
        <v>0</v>
      </c>
      <c r="BL813" s="17" t="s">
        <v>248</v>
      </c>
      <c r="BM813" s="208" t="s">
        <v>1322</v>
      </c>
    </row>
    <row r="814" spans="1:47" s="2" customFormat="1" ht="12">
      <c r="A814" s="38"/>
      <c r="B814" s="39"/>
      <c r="C814" s="40"/>
      <c r="D814" s="210" t="s">
        <v>144</v>
      </c>
      <c r="E814" s="40"/>
      <c r="F814" s="211" t="s">
        <v>1323</v>
      </c>
      <c r="G814" s="40"/>
      <c r="H814" s="40"/>
      <c r="I814" s="212"/>
      <c r="J814" s="40"/>
      <c r="K814" s="40"/>
      <c r="L814" s="44"/>
      <c r="M814" s="213"/>
      <c r="N814" s="214"/>
      <c r="O814" s="84"/>
      <c r="P814" s="84"/>
      <c r="Q814" s="84"/>
      <c r="R814" s="84"/>
      <c r="S814" s="84"/>
      <c r="T814" s="85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T814" s="17" t="s">
        <v>144</v>
      </c>
      <c r="AU814" s="17" t="s">
        <v>81</v>
      </c>
    </row>
    <row r="815" spans="1:47" s="2" customFormat="1" ht="12">
      <c r="A815" s="38"/>
      <c r="B815" s="39"/>
      <c r="C815" s="40"/>
      <c r="D815" s="215" t="s">
        <v>146</v>
      </c>
      <c r="E815" s="40"/>
      <c r="F815" s="216" t="s">
        <v>1324</v>
      </c>
      <c r="G815" s="40"/>
      <c r="H815" s="40"/>
      <c r="I815" s="212"/>
      <c r="J815" s="40"/>
      <c r="K815" s="40"/>
      <c r="L815" s="44"/>
      <c r="M815" s="213"/>
      <c r="N815" s="214"/>
      <c r="O815" s="84"/>
      <c r="P815" s="84"/>
      <c r="Q815" s="84"/>
      <c r="R815" s="84"/>
      <c r="S815" s="84"/>
      <c r="T815" s="85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T815" s="17" t="s">
        <v>146</v>
      </c>
      <c r="AU815" s="17" t="s">
        <v>81</v>
      </c>
    </row>
    <row r="816" spans="1:65" s="2" customFormat="1" ht="16.5" customHeight="1">
      <c r="A816" s="38"/>
      <c r="B816" s="39"/>
      <c r="C816" s="238" t="s">
        <v>1325</v>
      </c>
      <c r="D816" s="238" t="s">
        <v>398</v>
      </c>
      <c r="E816" s="239" t="s">
        <v>1326</v>
      </c>
      <c r="F816" s="240" t="s">
        <v>1327</v>
      </c>
      <c r="G816" s="241" t="s">
        <v>280</v>
      </c>
      <c r="H816" s="242">
        <v>1</v>
      </c>
      <c r="I816" s="243"/>
      <c r="J816" s="244">
        <f>ROUND(I816*H816,2)</f>
        <v>0</v>
      </c>
      <c r="K816" s="240" t="s">
        <v>1328</v>
      </c>
      <c r="L816" s="245"/>
      <c r="M816" s="246" t="s">
        <v>19</v>
      </c>
      <c r="N816" s="247" t="s">
        <v>45</v>
      </c>
      <c r="O816" s="84"/>
      <c r="P816" s="206">
        <f>O816*H816</f>
        <v>0</v>
      </c>
      <c r="Q816" s="206">
        <v>0.00128</v>
      </c>
      <c r="R816" s="206">
        <f>Q816*H816</f>
        <v>0.00128</v>
      </c>
      <c r="S816" s="206">
        <v>0</v>
      </c>
      <c r="T816" s="207">
        <f>S816*H816</f>
        <v>0</v>
      </c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R816" s="208" t="s">
        <v>366</v>
      </c>
      <c r="AT816" s="208" t="s">
        <v>398</v>
      </c>
      <c r="AU816" s="208" t="s">
        <v>81</v>
      </c>
      <c r="AY816" s="17" t="s">
        <v>135</v>
      </c>
      <c r="BE816" s="209">
        <f>IF(N816="základní",J816,0)</f>
        <v>0</v>
      </c>
      <c r="BF816" s="209">
        <f>IF(N816="snížená",J816,0)</f>
        <v>0</v>
      </c>
      <c r="BG816" s="209">
        <f>IF(N816="zákl. přenesená",J816,0)</f>
        <v>0</v>
      </c>
      <c r="BH816" s="209">
        <f>IF(N816="sníž. přenesená",J816,0)</f>
        <v>0</v>
      </c>
      <c r="BI816" s="209">
        <f>IF(N816="nulová",J816,0)</f>
        <v>0</v>
      </c>
      <c r="BJ816" s="17" t="s">
        <v>79</v>
      </c>
      <c r="BK816" s="209">
        <f>ROUND(I816*H816,2)</f>
        <v>0</v>
      </c>
      <c r="BL816" s="17" t="s">
        <v>248</v>
      </c>
      <c r="BM816" s="208" t="s">
        <v>1329</v>
      </c>
    </row>
    <row r="817" spans="1:47" s="2" customFormat="1" ht="12">
      <c r="A817" s="38"/>
      <c r="B817" s="39"/>
      <c r="C817" s="40"/>
      <c r="D817" s="210" t="s">
        <v>144</v>
      </c>
      <c r="E817" s="40"/>
      <c r="F817" s="211" t="s">
        <v>1327</v>
      </c>
      <c r="G817" s="40"/>
      <c r="H817" s="40"/>
      <c r="I817" s="212"/>
      <c r="J817" s="40"/>
      <c r="K817" s="40"/>
      <c r="L817" s="44"/>
      <c r="M817" s="213"/>
      <c r="N817" s="214"/>
      <c r="O817" s="84"/>
      <c r="P817" s="84"/>
      <c r="Q817" s="84"/>
      <c r="R817" s="84"/>
      <c r="S817" s="84"/>
      <c r="T817" s="85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T817" s="17" t="s">
        <v>144</v>
      </c>
      <c r="AU817" s="17" t="s">
        <v>81</v>
      </c>
    </row>
    <row r="818" spans="1:65" s="2" customFormat="1" ht="16.5" customHeight="1">
      <c r="A818" s="38"/>
      <c r="B818" s="39"/>
      <c r="C818" s="197" t="s">
        <v>1330</v>
      </c>
      <c r="D818" s="197" t="s">
        <v>137</v>
      </c>
      <c r="E818" s="198" t="s">
        <v>1331</v>
      </c>
      <c r="F818" s="199" t="s">
        <v>1332</v>
      </c>
      <c r="G818" s="200" t="s">
        <v>892</v>
      </c>
      <c r="H818" s="201">
        <v>2</v>
      </c>
      <c r="I818" s="202"/>
      <c r="J818" s="203">
        <f>ROUND(I818*H818,2)</f>
        <v>0</v>
      </c>
      <c r="K818" s="199" t="s">
        <v>141</v>
      </c>
      <c r="L818" s="44"/>
      <c r="M818" s="204" t="s">
        <v>19</v>
      </c>
      <c r="N818" s="205" t="s">
        <v>45</v>
      </c>
      <c r="O818" s="84"/>
      <c r="P818" s="206">
        <f>O818*H818</f>
        <v>0</v>
      </c>
      <c r="Q818" s="206">
        <v>0.0021093132</v>
      </c>
      <c r="R818" s="206">
        <f>Q818*H818</f>
        <v>0.0042186264</v>
      </c>
      <c r="S818" s="206">
        <v>0</v>
      </c>
      <c r="T818" s="207">
        <f>S818*H818</f>
        <v>0</v>
      </c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R818" s="208" t="s">
        <v>248</v>
      </c>
      <c r="AT818" s="208" t="s">
        <v>137</v>
      </c>
      <c r="AU818" s="208" t="s">
        <v>81</v>
      </c>
      <c r="AY818" s="17" t="s">
        <v>135</v>
      </c>
      <c r="BE818" s="209">
        <f>IF(N818="základní",J818,0)</f>
        <v>0</v>
      </c>
      <c r="BF818" s="209">
        <f>IF(N818="snížená",J818,0)</f>
        <v>0</v>
      </c>
      <c r="BG818" s="209">
        <f>IF(N818="zákl. přenesená",J818,0)</f>
        <v>0</v>
      </c>
      <c r="BH818" s="209">
        <f>IF(N818="sníž. přenesená",J818,0)</f>
        <v>0</v>
      </c>
      <c r="BI818" s="209">
        <f>IF(N818="nulová",J818,0)</f>
        <v>0</v>
      </c>
      <c r="BJ818" s="17" t="s">
        <v>79</v>
      </c>
      <c r="BK818" s="209">
        <f>ROUND(I818*H818,2)</f>
        <v>0</v>
      </c>
      <c r="BL818" s="17" t="s">
        <v>248</v>
      </c>
      <c r="BM818" s="208" t="s">
        <v>1333</v>
      </c>
    </row>
    <row r="819" spans="1:47" s="2" customFormat="1" ht="12">
      <c r="A819" s="38"/>
      <c r="B819" s="39"/>
      <c r="C819" s="40"/>
      <c r="D819" s="210" t="s">
        <v>144</v>
      </c>
      <c r="E819" s="40"/>
      <c r="F819" s="211" t="s">
        <v>1334</v>
      </c>
      <c r="G819" s="40"/>
      <c r="H819" s="40"/>
      <c r="I819" s="212"/>
      <c r="J819" s="40"/>
      <c r="K819" s="40"/>
      <c r="L819" s="44"/>
      <c r="M819" s="213"/>
      <c r="N819" s="214"/>
      <c r="O819" s="84"/>
      <c r="P819" s="84"/>
      <c r="Q819" s="84"/>
      <c r="R819" s="84"/>
      <c r="S819" s="84"/>
      <c r="T819" s="85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T819" s="17" t="s">
        <v>144</v>
      </c>
      <c r="AU819" s="17" t="s">
        <v>81</v>
      </c>
    </row>
    <row r="820" spans="1:47" s="2" customFormat="1" ht="12">
      <c r="A820" s="38"/>
      <c r="B820" s="39"/>
      <c r="C820" s="40"/>
      <c r="D820" s="215" t="s">
        <v>146</v>
      </c>
      <c r="E820" s="40"/>
      <c r="F820" s="216" t="s">
        <v>1335</v>
      </c>
      <c r="G820" s="40"/>
      <c r="H820" s="40"/>
      <c r="I820" s="212"/>
      <c r="J820" s="40"/>
      <c r="K820" s="40"/>
      <c r="L820" s="44"/>
      <c r="M820" s="213"/>
      <c r="N820" s="214"/>
      <c r="O820" s="84"/>
      <c r="P820" s="84"/>
      <c r="Q820" s="84"/>
      <c r="R820" s="84"/>
      <c r="S820" s="84"/>
      <c r="T820" s="85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T820" s="17" t="s">
        <v>146</v>
      </c>
      <c r="AU820" s="17" t="s">
        <v>81</v>
      </c>
    </row>
    <row r="821" spans="1:65" s="2" customFormat="1" ht="16.5" customHeight="1">
      <c r="A821" s="38"/>
      <c r="B821" s="39"/>
      <c r="C821" s="197" t="s">
        <v>1336</v>
      </c>
      <c r="D821" s="197" t="s">
        <v>137</v>
      </c>
      <c r="E821" s="198" t="s">
        <v>1337</v>
      </c>
      <c r="F821" s="199" t="s">
        <v>1338</v>
      </c>
      <c r="G821" s="200" t="s">
        <v>892</v>
      </c>
      <c r="H821" s="201">
        <v>2</v>
      </c>
      <c r="I821" s="202"/>
      <c r="J821" s="203">
        <f>ROUND(I821*H821,2)</f>
        <v>0</v>
      </c>
      <c r="K821" s="199" t="s">
        <v>141</v>
      </c>
      <c r="L821" s="44"/>
      <c r="M821" s="204" t="s">
        <v>19</v>
      </c>
      <c r="N821" s="205" t="s">
        <v>45</v>
      </c>
      <c r="O821" s="84"/>
      <c r="P821" s="206">
        <f>O821*H821</f>
        <v>0</v>
      </c>
      <c r="Q821" s="206">
        <v>0.0207292765</v>
      </c>
      <c r="R821" s="206">
        <f>Q821*H821</f>
        <v>0.041458553</v>
      </c>
      <c r="S821" s="206">
        <v>0</v>
      </c>
      <c r="T821" s="207">
        <f>S821*H821</f>
        <v>0</v>
      </c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R821" s="208" t="s">
        <v>248</v>
      </c>
      <c r="AT821" s="208" t="s">
        <v>137</v>
      </c>
      <c r="AU821" s="208" t="s">
        <v>81</v>
      </c>
      <c r="AY821" s="17" t="s">
        <v>135</v>
      </c>
      <c r="BE821" s="209">
        <f>IF(N821="základní",J821,0)</f>
        <v>0</v>
      </c>
      <c r="BF821" s="209">
        <f>IF(N821="snížená",J821,0)</f>
        <v>0</v>
      </c>
      <c r="BG821" s="209">
        <f>IF(N821="zákl. přenesená",J821,0)</f>
        <v>0</v>
      </c>
      <c r="BH821" s="209">
        <f>IF(N821="sníž. přenesená",J821,0)</f>
        <v>0</v>
      </c>
      <c r="BI821" s="209">
        <f>IF(N821="nulová",J821,0)</f>
        <v>0</v>
      </c>
      <c r="BJ821" s="17" t="s">
        <v>79</v>
      </c>
      <c r="BK821" s="209">
        <f>ROUND(I821*H821,2)</f>
        <v>0</v>
      </c>
      <c r="BL821" s="17" t="s">
        <v>248</v>
      </c>
      <c r="BM821" s="208" t="s">
        <v>1339</v>
      </c>
    </row>
    <row r="822" spans="1:47" s="2" customFormat="1" ht="12">
      <c r="A822" s="38"/>
      <c r="B822" s="39"/>
      <c r="C822" s="40"/>
      <c r="D822" s="210" t="s">
        <v>144</v>
      </c>
      <c r="E822" s="40"/>
      <c r="F822" s="211" t="s">
        <v>1340</v>
      </c>
      <c r="G822" s="40"/>
      <c r="H822" s="40"/>
      <c r="I822" s="212"/>
      <c r="J822" s="40"/>
      <c r="K822" s="40"/>
      <c r="L822" s="44"/>
      <c r="M822" s="213"/>
      <c r="N822" s="214"/>
      <c r="O822" s="84"/>
      <c r="P822" s="84"/>
      <c r="Q822" s="84"/>
      <c r="R822" s="84"/>
      <c r="S822" s="84"/>
      <c r="T822" s="85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T822" s="17" t="s">
        <v>144</v>
      </c>
      <c r="AU822" s="17" t="s">
        <v>81</v>
      </c>
    </row>
    <row r="823" spans="1:47" s="2" customFormat="1" ht="12">
      <c r="A823" s="38"/>
      <c r="B823" s="39"/>
      <c r="C823" s="40"/>
      <c r="D823" s="215" t="s">
        <v>146</v>
      </c>
      <c r="E823" s="40"/>
      <c r="F823" s="216" t="s">
        <v>1341</v>
      </c>
      <c r="G823" s="40"/>
      <c r="H823" s="40"/>
      <c r="I823" s="212"/>
      <c r="J823" s="40"/>
      <c r="K823" s="40"/>
      <c r="L823" s="44"/>
      <c r="M823" s="213"/>
      <c r="N823" s="214"/>
      <c r="O823" s="84"/>
      <c r="P823" s="84"/>
      <c r="Q823" s="84"/>
      <c r="R823" s="84"/>
      <c r="S823" s="84"/>
      <c r="T823" s="85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T823" s="17" t="s">
        <v>146</v>
      </c>
      <c r="AU823" s="17" t="s">
        <v>81</v>
      </c>
    </row>
    <row r="824" spans="1:65" s="2" customFormat="1" ht="16.5" customHeight="1">
      <c r="A824" s="38"/>
      <c r="B824" s="39"/>
      <c r="C824" s="197" t="s">
        <v>1342</v>
      </c>
      <c r="D824" s="197" t="s">
        <v>137</v>
      </c>
      <c r="E824" s="198" t="s">
        <v>1343</v>
      </c>
      <c r="F824" s="199" t="s">
        <v>1344</v>
      </c>
      <c r="G824" s="200" t="s">
        <v>892</v>
      </c>
      <c r="H824" s="201">
        <v>1</v>
      </c>
      <c r="I824" s="202"/>
      <c r="J824" s="203">
        <f>ROUND(I824*H824,2)</f>
        <v>0</v>
      </c>
      <c r="K824" s="199" t="s">
        <v>141</v>
      </c>
      <c r="L824" s="44"/>
      <c r="M824" s="204" t="s">
        <v>19</v>
      </c>
      <c r="N824" s="205" t="s">
        <v>45</v>
      </c>
      <c r="O824" s="84"/>
      <c r="P824" s="206">
        <f>O824*H824</f>
        <v>0</v>
      </c>
      <c r="Q824" s="206">
        <v>0.0192092765</v>
      </c>
      <c r="R824" s="206">
        <f>Q824*H824</f>
        <v>0.0192092765</v>
      </c>
      <c r="S824" s="206">
        <v>0</v>
      </c>
      <c r="T824" s="207">
        <f>S824*H824</f>
        <v>0</v>
      </c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R824" s="208" t="s">
        <v>248</v>
      </c>
      <c r="AT824" s="208" t="s">
        <v>137</v>
      </c>
      <c r="AU824" s="208" t="s">
        <v>81</v>
      </c>
      <c r="AY824" s="17" t="s">
        <v>135</v>
      </c>
      <c r="BE824" s="209">
        <f>IF(N824="základní",J824,0)</f>
        <v>0</v>
      </c>
      <c r="BF824" s="209">
        <f>IF(N824="snížená",J824,0)</f>
        <v>0</v>
      </c>
      <c r="BG824" s="209">
        <f>IF(N824="zákl. přenesená",J824,0)</f>
        <v>0</v>
      </c>
      <c r="BH824" s="209">
        <f>IF(N824="sníž. přenesená",J824,0)</f>
        <v>0</v>
      </c>
      <c r="BI824" s="209">
        <f>IF(N824="nulová",J824,0)</f>
        <v>0</v>
      </c>
      <c r="BJ824" s="17" t="s">
        <v>79</v>
      </c>
      <c r="BK824" s="209">
        <f>ROUND(I824*H824,2)</f>
        <v>0</v>
      </c>
      <c r="BL824" s="17" t="s">
        <v>248</v>
      </c>
      <c r="BM824" s="208" t="s">
        <v>1345</v>
      </c>
    </row>
    <row r="825" spans="1:47" s="2" customFormat="1" ht="12">
      <c r="A825" s="38"/>
      <c r="B825" s="39"/>
      <c r="C825" s="40"/>
      <c r="D825" s="210" t="s">
        <v>144</v>
      </c>
      <c r="E825" s="40"/>
      <c r="F825" s="211" t="s">
        <v>1346</v>
      </c>
      <c r="G825" s="40"/>
      <c r="H825" s="40"/>
      <c r="I825" s="212"/>
      <c r="J825" s="40"/>
      <c r="K825" s="40"/>
      <c r="L825" s="44"/>
      <c r="M825" s="213"/>
      <c r="N825" s="214"/>
      <c r="O825" s="84"/>
      <c r="P825" s="84"/>
      <c r="Q825" s="84"/>
      <c r="R825" s="84"/>
      <c r="S825" s="84"/>
      <c r="T825" s="85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T825" s="17" t="s">
        <v>144</v>
      </c>
      <c r="AU825" s="17" t="s">
        <v>81</v>
      </c>
    </row>
    <row r="826" spans="1:47" s="2" customFormat="1" ht="12">
      <c r="A826" s="38"/>
      <c r="B826" s="39"/>
      <c r="C826" s="40"/>
      <c r="D826" s="215" t="s">
        <v>146</v>
      </c>
      <c r="E826" s="40"/>
      <c r="F826" s="216" t="s">
        <v>1347</v>
      </c>
      <c r="G826" s="40"/>
      <c r="H826" s="40"/>
      <c r="I826" s="212"/>
      <c r="J826" s="40"/>
      <c r="K826" s="40"/>
      <c r="L826" s="44"/>
      <c r="M826" s="213"/>
      <c r="N826" s="214"/>
      <c r="O826" s="84"/>
      <c r="P826" s="84"/>
      <c r="Q826" s="84"/>
      <c r="R826" s="84"/>
      <c r="S826" s="84"/>
      <c r="T826" s="85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T826" s="17" t="s">
        <v>146</v>
      </c>
      <c r="AU826" s="17" t="s">
        <v>81</v>
      </c>
    </row>
    <row r="827" spans="1:65" s="2" customFormat="1" ht="16.5" customHeight="1">
      <c r="A827" s="38"/>
      <c r="B827" s="39"/>
      <c r="C827" s="197" t="s">
        <v>1348</v>
      </c>
      <c r="D827" s="197" t="s">
        <v>137</v>
      </c>
      <c r="E827" s="198" t="s">
        <v>1349</v>
      </c>
      <c r="F827" s="199" t="s">
        <v>1350</v>
      </c>
      <c r="G827" s="200" t="s">
        <v>892</v>
      </c>
      <c r="H827" s="201">
        <v>1</v>
      </c>
      <c r="I827" s="202"/>
      <c r="J827" s="203">
        <f>ROUND(I827*H827,2)</f>
        <v>0</v>
      </c>
      <c r="K827" s="199" t="s">
        <v>141</v>
      </c>
      <c r="L827" s="44"/>
      <c r="M827" s="204" t="s">
        <v>19</v>
      </c>
      <c r="N827" s="205" t="s">
        <v>45</v>
      </c>
      <c r="O827" s="84"/>
      <c r="P827" s="206">
        <f>O827*H827</f>
        <v>0</v>
      </c>
      <c r="Q827" s="206">
        <v>0.00085</v>
      </c>
      <c r="R827" s="206">
        <f>Q827*H827</f>
        <v>0.00085</v>
      </c>
      <c r="S827" s="206">
        <v>0</v>
      </c>
      <c r="T827" s="207">
        <f>S827*H827</f>
        <v>0</v>
      </c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R827" s="208" t="s">
        <v>248</v>
      </c>
      <c r="AT827" s="208" t="s">
        <v>137</v>
      </c>
      <c r="AU827" s="208" t="s">
        <v>81</v>
      </c>
      <c r="AY827" s="17" t="s">
        <v>135</v>
      </c>
      <c r="BE827" s="209">
        <f>IF(N827="základní",J827,0)</f>
        <v>0</v>
      </c>
      <c r="BF827" s="209">
        <f>IF(N827="snížená",J827,0)</f>
        <v>0</v>
      </c>
      <c r="BG827" s="209">
        <f>IF(N827="zákl. přenesená",J827,0)</f>
        <v>0</v>
      </c>
      <c r="BH827" s="209">
        <f>IF(N827="sníž. přenesená",J827,0)</f>
        <v>0</v>
      </c>
      <c r="BI827" s="209">
        <f>IF(N827="nulová",J827,0)</f>
        <v>0</v>
      </c>
      <c r="BJ827" s="17" t="s">
        <v>79</v>
      </c>
      <c r="BK827" s="209">
        <f>ROUND(I827*H827,2)</f>
        <v>0</v>
      </c>
      <c r="BL827" s="17" t="s">
        <v>248</v>
      </c>
      <c r="BM827" s="208" t="s">
        <v>1351</v>
      </c>
    </row>
    <row r="828" spans="1:47" s="2" customFormat="1" ht="12">
      <c r="A828" s="38"/>
      <c r="B828" s="39"/>
      <c r="C828" s="40"/>
      <c r="D828" s="210" t="s">
        <v>144</v>
      </c>
      <c r="E828" s="40"/>
      <c r="F828" s="211" t="s">
        <v>1352</v>
      </c>
      <c r="G828" s="40"/>
      <c r="H828" s="40"/>
      <c r="I828" s="212"/>
      <c r="J828" s="40"/>
      <c r="K828" s="40"/>
      <c r="L828" s="44"/>
      <c r="M828" s="213"/>
      <c r="N828" s="214"/>
      <c r="O828" s="84"/>
      <c r="P828" s="84"/>
      <c r="Q828" s="84"/>
      <c r="R828" s="84"/>
      <c r="S828" s="84"/>
      <c r="T828" s="85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T828" s="17" t="s">
        <v>144</v>
      </c>
      <c r="AU828" s="17" t="s">
        <v>81</v>
      </c>
    </row>
    <row r="829" spans="1:47" s="2" customFormat="1" ht="12">
      <c r="A829" s="38"/>
      <c r="B829" s="39"/>
      <c r="C829" s="40"/>
      <c r="D829" s="215" t="s">
        <v>146</v>
      </c>
      <c r="E829" s="40"/>
      <c r="F829" s="216" t="s">
        <v>1353</v>
      </c>
      <c r="G829" s="40"/>
      <c r="H829" s="40"/>
      <c r="I829" s="212"/>
      <c r="J829" s="40"/>
      <c r="K829" s="40"/>
      <c r="L829" s="44"/>
      <c r="M829" s="213"/>
      <c r="N829" s="214"/>
      <c r="O829" s="84"/>
      <c r="P829" s="84"/>
      <c r="Q829" s="84"/>
      <c r="R829" s="84"/>
      <c r="S829" s="84"/>
      <c r="T829" s="85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T829" s="17" t="s">
        <v>146</v>
      </c>
      <c r="AU829" s="17" t="s">
        <v>81</v>
      </c>
    </row>
    <row r="830" spans="1:65" s="2" customFormat="1" ht="16.5" customHeight="1">
      <c r="A830" s="38"/>
      <c r="B830" s="39"/>
      <c r="C830" s="197" t="s">
        <v>1354</v>
      </c>
      <c r="D830" s="197" t="s">
        <v>137</v>
      </c>
      <c r="E830" s="198" t="s">
        <v>1355</v>
      </c>
      <c r="F830" s="199" t="s">
        <v>1356</v>
      </c>
      <c r="G830" s="200" t="s">
        <v>892</v>
      </c>
      <c r="H830" s="201">
        <v>1</v>
      </c>
      <c r="I830" s="202"/>
      <c r="J830" s="203">
        <f>ROUND(I830*H830,2)</f>
        <v>0</v>
      </c>
      <c r="K830" s="199" t="s">
        <v>141</v>
      </c>
      <c r="L830" s="44"/>
      <c r="M830" s="204" t="s">
        <v>19</v>
      </c>
      <c r="N830" s="205" t="s">
        <v>45</v>
      </c>
      <c r="O830" s="84"/>
      <c r="P830" s="206">
        <f>O830*H830</f>
        <v>0</v>
      </c>
      <c r="Q830" s="206">
        <v>0.0147488363</v>
      </c>
      <c r="R830" s="206">
        <f>Q830*H830</f>
        <v>0.0147488363</v>
      </c>
      <c r="S830" s="206">
        <v>0</v>
      </c>
      <c r="T830" s="207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208" t="s">
        <v>248</v>
      </c>
      <c r="AT830" s="208" t="s">
        <v>137</v>
      </c>
      <c r="AU830" s="208" t="s">
        <v>81</v>
      </c>
      <c r="AY830" s="17" t="s">
        <v>135</v>
      </c>
      <c r="BE830" s="209">
        <f>IF(N830="základní",J830,0)</f>
        <v>0</v>
      </c>
      <c r="BF830" s="209">
        <f>IF(N830="snížená",J830,0)</f>
        <v>0</v>
      </c>
      <c r="BG830" s="209">
        <f>IF(N830="zákl. přenesená",J830,0)</f>
        <v>0</v>
      </c>
      <c r="BH830" s="209">
        <f>IF(N830="sníž. přenesená",J830,0)</f>
        <v>0</v>
      </c>
      <c r="BI830" s="209">
        <f>IF(N830="nulová",J830,0)</f>
        <v>0</v>
      </c>
      <c r="BJ830" s="17" t="s">
        <v>79</v>
      </c>
      <c r="BK830" s="209">
        <f>ROUND(I830*H830,2)</f>
        <v>0</v>
      </c>
      <c r="BL830" s="17" t="s">
        <v>248</v>
      </c>
      <c r="BM830" s="208" t="s">
        <v>1357</v>
      </c>
    </row>
    <row r="831" spans="1:47" s="2" customFormat="1" ht="12">
      <c r="A831" s="38"/>
      <c r="B831" s="39"/>
      <c r="C831" s="40"/>
      <c r="D831" s="210" t="s">
        <v>144</v>
      </c>
      <c r="E831" s="40"/>
      <c r="F831" s="211" t="s">
        <v>1358</v>
      </c>
      <c r="G831" s="40"/>
      <c r="H831" s="40"/>
      <c r="I831" s="212"/>
      <c r="J831" s="40"/>
      <c r="K831" s="40"/>
      <c r="L831" s="44"/>
      <c r="M831" s="213"/>
      <c r="N831" s="214"/>
      <c r="O831" s="84"/>
      <c r="P831" s="84"/>
      <c r="Q831" s="84"/>
      <c r="R831" s="84"/>
      <c r="S831" s="84"/>
      <c r="T831" s="85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T831" s="17" t="s">
        <v>144</v>
      </c>
      <c r="AU831" s="17" t="s">
        <v>81</v>
      </c>
    </row>
    <row r="832" spans="1:47" s="2" customFormat="1" ht="12">
      <c r="A832" s="38"/>
      <c r="B832" s="39"/>
      <c r="C832" s="40"/>
      <c r="D832" s="215" t="s">
        <v>146</v>
      </c>
      <c r="E832" s="40"/>
      <c r="F832" s="216" t="s">
        <v>1359</v>
      </c>
      <c r="G832" s="40"/>
      <c r="H832" s="40"/>
      <c r="I832" s="212"/>
      <c r="J832" s="40"/>
      <c r="K832" s="40"/>
      <c r="L832" s="44"/>
      <c r="M832" s="213"/>
      <c r="N832" s="214"/>
      <c r="O832" s="84"/>
      <c r="P832" s="84"/>
      <c r="Q832" s="84"/>
      <c r="R832" s="84"/>
      <c r="S832" s="84"/>
      <c r="T832" s="85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T832" s="17" t="s">
        <v>146</v>
      </c>
      <c r="AU832" s="17" t="s">
        <v>81</v>
      </c>
    </row>
    <row r="833" spans="1:65" s="2" customFormat="1" ht="16.5" customHeight="1">
      <c r="A833" s="38"/>
      <c r="B833" s="39"/>
      <c r="C833" s="197" t="s">
        <v>1360</v>
      </c>
      <c r="D833" s="197" t="s">
        <v>137</v>
      </c>
      <c r="E833" s="198" t="s">
        <v>1361</v>
      </c>
      <c r="F833" s="199" t="s">
        <v>1362</v>
      </c>
      <c r="G833" s="200" t="s">
        <v>892</v>
      </c>
      <c r="H833" s="201">
        <v>1</v>
      </c>
      <c r="I833" s="202"/>
      <c r="J833" s="203">
        <f>ROUND(I833*H833,2)</f>
        <v>0</v>
      </c>
      <c r="K833" s="199" t="s">
        <v>141</v>
      </c>
      <c r="L833" s="44"/>
      <c r="M833" s="204" t="s">
        <v>19</v>
      </c>
      <c r="N833" s="205" t="s">
        <v>45</v>
      </c>
      <c r="O833" s="84"/>
      <c r="P833" s="206">
        <f>O833*H833</f>
        <v>0</v>
      </c>
      <c r="Q833" s="206">
        <v>0.03634</v>
      </c>
      <c r="R833" s="206">
        <f>Q833*H833</f>
        <v>0.03634</v>
      </c>
      <c r="S833" s="206">
        <v>0</v>
      </c>
      <c r="T833" s="207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208" t="s">
        <v>248</v>
      </c>
      <c r="AT833" s="208" t="s">
        <v>137</v>
      </c>
      <c r="AU833" s="208" t="s">
        <v>81</v>
      </c>
      <c r="AY833" s="17" t="s">
        <v>135</v>
      </c>
      <c r="BE833" s="209">
        <f>IF(N833="základní",J833,0)</f>
        <v>0</v>
      </c>
      <c r="BF833" s="209">
        <f>IF(N833="snížená",J833,0)</f>
        <v>0</v>
      </c>
      <c r="BG833" s="209">
        <f>IF(N833="zákl. přenesená",J833,0)</f>
        <v>0</v>
      </c>
      <c r="BH833" s="209">
        <f>IF(N833="sníž. přenesená",J833,0)</f>
        <v>0</v>
      </c>
      <c r="BI833" s="209">
        <f>IF(N833="nulová",J833,0)</f>
        <v>0</v>
      </c>
      <c r="BJ833" s="17" t="s">
        <v>79</v>
      </c>
      <c r="BK833" s="209">
        <f>ROUND(I833*H833,2)</f>
        <v>0</v>
      </c>
      <c r="BL833" s="17" t="s">
        <v>248</v>
      </c>
      <c r="BM833" s="208" t="s">
        <v>1363</v>
      </c>
    </row>
    <row r="834" spans="1:47" s="2" customFormat="1" ht="12">
      <c r="A834" s="38"/>
      <c r="B834" s="39"/>
      <c r="C834" s="40"/>
      <c r="D834" s="210" t="s">
        <v>144</v>
      </c>
      <c r="E834" s="40"/>
      <c r="F834" s="211" t="s">
        <v>1364</v>
      </c>
      <c r="G834" s="40"/>
      <c r="H834" s="40"/>
      <c r="I834" s="212"/>
      <c r="J834" s="40"/>
      <c r="K834" s="40"/>
      <c r="L834" s="44"/>
      <c r="M834" s="213"/>
      <c r="N834" s="214"/>
      <c r="O834" s="84"/>
      <c r="P834" s="84"/>
      <c r="Q834" s="84"/>
      <c r="R834" s="84"/>
      <c r="S834" s="84"/>
      <c r="T834" s="85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T834" s="17" t="s">
        <v>144</v>
      </c>
      <c r="AU834" s="17" t="s">
        <v>81</v>
      </c>
    </row>
    <row r="835" spans="1:47" s="2" customFormat="1" ht="12">
      <c r="A835" s="38"/>
      <c r="B835" s="39"/>
      <c r="C835" s="40"/>
      <c r="D835" s="215" t="s">
        <v>146</v>
      </c>
      <c r="E835" s="40"/>
      <c r="F835" s="216" t="s">
        <v>1365</v>
      </c>
      <c r="G835" s="40"/>
      <c r="H835" s="40"/>
      <c r="I835" s="212"/>
      <c r="J835" s="40"/>
      <c r="K835" s="40"/>
      <c r="L835" s="44"/>
      <c r="M835" s="213"/>
      <c r="N835" s="214"/>
      <c r="O835" s="84"/>
      <c r="P835" s="84"/>
      <c r="Q835" s="84"/>
      <c r="R835" s="84"/>
      <c r="S835" s="84"/>
      <c r="T835" s="85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T835" s="17" t="s">
        <v>146</v>
      </c>
      <c r="AU835" s="17" t="s">
        <v>81</v>
      </c>
    </row>
    <row r="836" spans="1:65" s="2" customFormat="1" ht="16.5" customHeight="1">
      <c r="A836" s="38"/>
      <c r="B836" s="39"/>
      <c r="C836" s="197" t="s">
        <v>1366</v>
      </c>
      <c r="D836" s="197" t="s">
        <v>137</v>
      </c>
      <c r="E836" s="198" t="s">
        <v>1367</v>
      </c>
      <c r="F836" s="199" t="s">
        <v>1368</v>
      </c>
      <c r="G836" s="200" t="s">
        <v>892</v>
      </c>
      <c r="H836" s="201">
        <v>4</v>
      </c>
      <c r="I836" s="202"/>
      <c r="J836" s="203">
        <f>ROUND(I836*H836,2)</f>
        <v>0</v>
      </c>
      <c r="K836" s="199" t="s">
        <v>141</v>
      </c>
      <c r="L836" s="44"/>
      <c r="M836" s="204" t="s">
        <v>19</v>
      </c>
      <c r="N836" s="205" t="s">
        <v>45</v>
      </c>
      <c r="O836" s="84"/>
      <c r="P836" s="206">
        <f>O836*H836</f>
        <v>0</v>
      </c>
      <c r="Q836" s="206">
        <v>0.00023914</v>
      </c>
      <c r="R836" s="206">
        <f>Q836*H836</f>
        <v>0.00095656</v>
      </c>
      <c r="S836" s="206">
        <v>0</v>
      </c>
      <c r="T836" s="207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208" t="s">
        <v>248</v>
      </c>
      <c r="AT836" s="208" t="s">
        <v>137</v>
      </c>
      <c r="AU836" s="208" t="s">
        <v>81</v>
      </c>
      <c r="AY836" s="17" t="s">
        <v>135</v>
      </c>
      <c r="BE836" s="209">
        <f>IF(N836="základní",J836,0)</f>
        <v>0</v>
      </c>
      <c r="BF836" s="209">
        <f>IF(N836="snížená",J836,0)</f>
        <v>0</v>
      </c>
      <c r="BG836" s="209">
        <f>IF(N836="zákl. přenesená",J836,0)</f>
        <v>0</v>
      </c>
      <c r="BH836" s="209">
        <f>IF(N836="sníž. přenesená",J836,0)</f>
        <v>0</v>
      </c>
      <c r="BI836" s="209">
        <f>IF(N836="nulová",J836,0)</f>
        <v>0</v>
      </c>
      <c r="BJ836" s="17" t="s">
        <v>79</v>
      </c>
      <c r="BK836" s="209">
        <f>ROUND(I836*H836,2)</f>
        <v>0</v>
      </c>
      <c r="BL836" s="17" t="s">
        <v>248</v>
      </c>
      <c r="BM836" s="208" t="s">
        <v>1369</v>
      </c>
    </row>
    <row r="837" spans="1:47" s="2" customFormat="1" ht="12">
      <c r="A837" s="38"/>
      <c r="B837" s="39"/>
      <c r="C837" s="40"/>
      <c r="D837" s="210" t="s">
        <v>144</v>
      </c>
      <c r="E837" s="40"/>
      <c r="F837" s="211" t="s">
        <v>1370</v>
      </c>
      <c r="G837" s="40"/>
      <c r="H837" s="40"/>
      <c r="I837" s="212"/>
      <c r="J837" s="40"/>
      <c r="K837" s="40"/>
      <c r="L837" s="44"/>
      <c r="M837" s="213"/>
      <c r="N837" s="214"/>
      <c r="O837" s="84"/>
      <c r="P837" s="84"/>
      <c r="Q837" s="84"/>
      <c r="R837" s="84"/>
      <c r="S837" s="84"/>
      <c r="T837" s="85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T837" s="17" t="s">
        <v>144</v>
      </c>
      <c r="AU837" s="17" t="s">
        <v>81</v>
      </c>
    </row>
    <row r="838" spans="1:47" s="2" customFormat="1" ht="12">
      <c r="A838" s="38"/>
      <c r="B838" s="39"/>
      <c r="C838" s="40"/>
      <c r="D838" s="215" t="s">
        <v>146</v>
      </c>
      <c r="E838" s="40"/>
      <c r="F838" s="216" t="s">
        <v>1371</v>
      </c>
      <c r="G838" s="40"/>
      <c r="H838" s="40"/>
      <c r="I838" s="212"/>
      <c r="J838" s="40"/>
      <c r="K838" s="40"/>
      <c r="L838" s="44"/>
      <c r="M838" s="213"/>
      <c r="N838" s="214"/>
      <c r="O838" s="84"/>
      <c r="P838" s="84"/>
      <c r="Q838" s="84"/>
      <c r="R838" s="84"/>
      <c r="S838" s="84"/>
      <c r="T838" s="85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T838" s="17" t="s">
        <v>146</v>
      </c>
      <c r="AU838" s="17" t="s">
        <v>81</v>
      </c>
    </row>
    <row r="839" spans="1:65" s="2" customFormat="1" ht="16.5" customHeight="1">
      <c r="A839" s="38"/>
      <c r="B839" s="39"/>
      <c r="C839" s="197" t="s">
        <v>1372</v>
      </c>
      <c r="D839" s="197" t="s">
        <v>137</v>
      </c>
      <c r="E839" s="198" t="s">
        <v>1373</v>
      </c>
      <c r="F839" s="199" t="s">
        <v>1374</v>
      </c>
      <c r="G839" s="200" t="s">
        <v>892</v>
      </c>
      <c r="H839" s="201">
        <v>4</v>
      </c>
      <c r="I839" s="202"/>
      <c r="J839" s="203">
        <f>ROUND(I839*H839,2)</f>
        <v>0</v>
      </c>
      <c r="K839" s="199" t="s">
        <v>141</v>
      </c>
      <c r="L839" s="44"/>
      <c r="M839" s="204" t="s">
        <v>19</v>
      </c>
      <c r="N839" s="205" t="s">
        <v>45</v>
      </c>
      <c r="O839" s="84"/>
      <c r="P839" s="206">
        <f>O839*H839</f>
        <v>0</v>
      </c>
      <c r="Q839" s="206">
        <v>0.0018</v>
      </c>
      <c r="R839" s="206">
        <f>Q839*H839</f>
        <v>0.0072</v>
      </c>
      <c r="S839" s="206">
        <v>0</v>
      </c>
      <c r="T839" s="207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208" t="s">
        <v>248</v>
      </c>
      <c r="AT839" s="208" t="s">
        <v>137</v>
      </c>
      <c r="AU839" s="208" t="s">
        <v>81</v>
      </c>
      <c r="AY839" s="17" t="s">
        <v>135</v>
      </c>
      <c r="BE839" s="209">
        <f>IF(N839="základní",J839,0)</f>
        <v>0</v>
      </c>
      <c r="BF839" s="209">
        <f>IF(N839="snížená",J839,0)</f>
        <v>0</v>
      </c>
      <c r="BG839" s="209">
        <f>IF(N839="zákl. přenesená",J839,0)</f>
        <v>0</v>
      </c>
      <c r="BH839" s="209">
        <f>IF(N839="sníž. přenesená",J839,0)</f>
        <v>0</v>
      </c>
      <c r="BI839" s="209">
        <f>IF(N839="nulová",J839,0)</f>
        <v>0</v>
      </c>
      <c r="BJ839" s="17" t="s">
        <v>79</v>
      </c>
      <c r="BK839" s="209">
        <f>ROUND(I839*H839,2)</f>
        <v>0</v>
      </c>
      <c r="BL839" s="17" t="s">
        <v>248</v>
      </c>
      <c r="BM839" s="208" t="s">
        <v>1375</v>
      </c>
    </row>
    <row r="840" spans="1:47" s="2" customFormat="1" ht="12">
      <c r="A840" s="38"/>
      <c r="B840" s="39"/>
      <c r="C840" s="40"/>
      <c r="D840" s="210" t="s">
        <v>144</v>
      </c>
      <c r="E840" s="40"/>
      <c r="F840" s="211" t="s">
        <v>1376</v>
      </c>
      <c r="G840" s="40"/>
      <c r="H840" s="40"/>
      <c r="I840" s="212"/>
      <c r="J840" s="40"/>
      <c r="K840" s="40"/>
      <c r="L840" s="44"/>
      <c r="M840" s="213"/>
      <c r="N840" s="214"/>
      <c r="O840" s="84"/>
      <c r="P840" s="84"/>
      <c r="Q840" s="84"/>
      <c r="R840" s="84"/>
      <c r="S840" s="84"/>
      <c r="T840" s="85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T840" s="17" t="s">
        <v>144</v>
      </c>
      <c r="AU840" s="17" t="s">
        <v>81</v>
      </c>
    </row>
    <row r="841" spans="1:47" s="2" customFormat="1" ht="12">
      <c r="A841" s="38"/>
      <c r="B841" s="39"/>
      <c r="C841" s="40"/>
      <c r="D841" s="215" t="s">
        <v>146</v>
      </c>
      <c r="E841" s="40"/>
      <c r="F841" s="216" t="s">
        <v>1377</v>
      </c>
      <c r="G841" s="40"/>
      <c r="H841" s="40"/>
      <c r="I841" s="212"/>
      <c r="J841" s="40"/>
      <c r="K841" s="40"/>
      <c r="L841" s="44"/>
      <c r="M841" s="213"/>
      <c r="N841" s="214"/>
      <c r="O841" s="84"/>
      <c r="P841" s="84"/>
      <c r="Q841" s="84"/>
      <c r="R841" s="84"/>
      <c r="S841" s="84"/>
      <c r="T841" s="85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T841" s="17" t="s">
        <v>146</v>
      </c>
      <c r="AU841" s="17" t="s">
        <v>81</v>
      </c>
    </row>
    <row r="842" spans="1:65" s="2" customFormat="1" ht="16.5" customHeight="1">
      <c r="A842" s="38"/>
      <c r="B842" s="39"/>
      <c r="C842" s="197" t="s">
        <v>1378</v>
      </c>
      <c r="D842" s="197" t="s">
        <v>137</v>
      </c>
      <c r="E842" s="198" t="s">
        <v>1379</v>
      </c>
      <c r="F842" s="199" t="s">
        <v>1380</v>
      </c>
      <c r="G842" s="200" t="s">
        <v>280</v>
      </c>
      <c r="H842" s="201">
        <v>4</v>
      </c>
      <c r="I842" s="202"/>
      <c r="J842" s="203">
        <f>ROUND(I842*H842,2)</f>
        <v>0</v>
      </c>
      <c r="K842" s="199" t="s">
        <v>141</v>
      </c>
      <c r="L842" s="44"/>
      <c r="M842" s="204" t="s">
        <v>19</v>
      </c>
      <c r="N842" s="205" t="s">
        <v>45</v>
      </c>
      <c r="O842" s="84"/>
      <c r="P842" s="206">
        <f>O842*H842</f>
        <v>0</v>
      </c>
      <c r="Q842" s="206">
        <v>0.00036</v>
      </c>
      <c r="R842" s="206">
        <f>Q842*H842</f>
        <v>0.00144</v>
      </c>
      <c r="S842" s="206">
        <v>0</v>
      </c>
      <c r="T842" s="207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08" t="s">
        <v>248</v>
      </c>
      <c r="AT842" s="208" t="s">
        <v>137</v>
      </c>
      <c r="AU842" s="208" t="s">
        <v>81</v>
      </c>
      <c r="AY842" s="17" t="s">
        <v>135</v>
      </c>
      <c r="BE842" s="209">
        <f>IF(N842="základní",J842,0)</f>
        <v>0</v>
      </c>
      <c r="BF842" s="209">
        <f>IF(N842="snížená",J842,0)</f>
        <v>0</v>
      </c>
      <c r="BG842" s="209">
        <f>IF(N842="zákl. přenesená",J842,0)</f>
        <v>0</v>
      </c>
      <c r="BH842" s="209">
        <f>IF(N842="sníž. přenesená",J842,0)</f>
        <v>0</v>
      </c>
      <c r="BI842" s="209">
        <f>IF(N842="nulová",J842,0)</f>
        <v>0</v>
      </c>
      <c r="BJ842" s="17" t="s">
        <v>79</v>
      </c>
      <c r="BK842" s="209">
        <f>ROUND(I842*H842,2)</f>
        <v>0</v>
      </c>
      <c r="BL842" s="17" t="s">
        <v>248</v>
      </c>
      <c r="BM842" s="208" t="s">
        <v>1381</v>
      </c>
    </row>
    <row r="843" spans="1:47" s="2" customFormat="1" ht="12">
      <c r="A843" s="38"/>
      <c r="B843" s="39"/>
      <c r="C843" s="40"/>
      <c r="D843" s="210" t="s">
        <v>144</v>
      </c>
      <c r="E843" s="40"/>
      <c r="F843" s="211" t="s">
        <v>1382</v>
      </c>
      <c r="G843" s="40"/>
      <c r="H843" s="40"/>
      <c r="I843" s="212"/>
      <c r="J843" s="40"/>
      <c r="K843" s="40"/>
      <c r="L843" s="44"/>
      <c r="M843" s="213"/>
      <c r="N843" s="214"/>
      <c r="O843" s="84"/>
      <c r="P843" s="84"/>
      <c r="Q843" s="84"/>
      <c r="R843" s="84"/>
      <c r="S843" s="84"/>
      <c r="T843" s="85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T843" s="17" t="s">
        <v>144</v>
      </c>
      <c r="AU843" s="17" t="s">
        <v>81</v>
      </c>
    </row>
    <row r="844" spans="1:47" s="2" customFormat="1" ht="12">
      <c r="A844" s="38"/>
      <c r="B844" s="39"/>
      <c r="C844" s="40"/>
      <c r="D844" s="215" t="s">
        <v>146</v>
      </c>
      <c r="E844" s="40"/>
      <c r="F844" s="216" t="s">
        <v>1383</v>
      </c>
      <c r="G844" s="40"/>
      <c r="H844" s="40"/>
      <c r="I844" s="212"/>
      <c r="J844" s="40"/>
      <c r="K844" s="40"/>
      <c r="L844" s="44"/>
      <c r="M844" s="213"/>
      <c r="N844" s="214"/>
      <c r="O844" s="84"/>
      <c r="P844" s="84"/>
      <c r="Q844" s="84"/>
      <c r="R844" s="84"/>
      <c r="S844" s="84"/>
      <c r="T844" s="85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T844" s="17" t="s">
        <v>146</v>
      </c>
      <c r="AU844" s="17" t="s">
        <v>81</v>
      </c>
    </row>
    <row r="845" spans="1:65" s="2" customFormat="1" ht="16.5" customHeight="1">
      <c r="A845" s="38"/>
      <c r="B845" s="39"/>
      <c r="C845" s="197" t="s">
        <v>1384</v>
      </c>
      <c r="D845" s="197" t="s">
        <v>137</v>
      </c>
      <c r="E845" s="198" t="s">
        <v>1385</v>
      </c>
      <c r="F845" s="199" t="s">
        <v>1386</v>
      </c>
      <c r="G845" s="200" t="s">
        <v>280</v>
      </c>
      <c r="H845" s="201">
        <v>4</v>
      </c>
      <c r="I845" s="202"/>
      <c r="J845" s="203">
        <f>ROUND(I845*H845,2)</f>
        <v>0</v>
      </c>
      <c r="K845" s="199" t="s">
        <v>141</v>
      </c>
      <c r="L845" s="44"/>
      <c r="M845" s="204" t="s">
        <v>19</v>
      </c>
      <c r="N845" s="205" t="s">
        <v>45</v>
      </c>
      <c r="O845" s="84"/>
      <c r="P845" s="206">
        <f>O845*H845</f>
        <v>0</v>
      </c>
      <c r="Q845" s="206">
        <v>0.0002375</v>
      </c>
      <c r="R845" s="206">
        <f>Q845*H845</f>
        <v>0.00095</v>
      </c>
      <c r="S845" s="206">
        <v>0</v>
      </c>
      <c r="T845" s="207">
        <f>S845*H845</f>
        <v>0</v>
      </c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R845" s="208" t="s">
        <v>248</v>
      </c>
      <c r="AT845" s="208" t="s">
        <v>137</v>
      </c>
      <c r="AU845" s="208" t="s">
        <v>81</v>
      </c>
      <c r="AY845" s="17" t="s">
        <v>135</v>
      </c>
      <c r="BE845" s="209">
        <f>IF(N845="základní",J845,0)</f>
        <v>0</v>
      </c>
      <c r="BF845" s="209">
        <f>IF(N845="snížená",J845,0)</f>
        <v>0</v>
      </c>
      <c r="BG845" s="209">
        <f>IF(N845="zákl. přenesená",J845,0)</f>
        <v>0</v>
      </c>
      <c r="BH845" s="209">
        <f>IF(N845="sníž. přenesená",J845,0)</f>
        <v>0</v>
      </c>
      <c r="BI845" s="209">
        <f>IF(N845="nulová",J845,0)</f>
        <v>0</v>
      </c>
      <c r="BJ845" s="17" t="s">
        <v>79</v>
      </c>
      <c r="BK845" s="209">
        <f>ROUND(I845*H845,2)</f>
        <v>0</v>
      </c>
      <c r="BL845" s="17" t="s">
        <v>248</v>
      </c>
      <c r="BM845" s="208" t="s">
        <v>1387</v>
      </c>
    </row>
    <row r="846" spans="1:47" s="2" customFormat="1" ht="12">
      <c r="A846" s="38"/>
      <c r="B846" s="39"/>
      <c r="C846" s="40"/>
      <c r="D846" s="210" t="s">
        <v>144</v>
      </c>
      <c r="E846" s="40"/>
      <c r="F846" s="211" t="s">
        <v>1388</v>
      </c>
      <c r="G846" s="40"/>
      <c r="H846" s="40"/>
      <c r="I846" s="212"/>
      <c r="J846" s="40"/>
      <c r="K846" s="40"/>
      <c r="L846" s="44"/>
      <c r="M846" s="213"/>
      <c r="N846" s="214"/>
      <c r="O846" s="84"/>
      <c r="P846" s="84"/>
      <c r="Q846" s="84"/>
      <c r="R846" s="84"/>
      <c r="S846" s="84"/>
      <c r="T846" s="85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T846" s="17" t="s">
        <v>144</v>
      </c>
      <c r="AU846" s="17" t="s">
        <v>81</v>
      </c>
    </row>
    <row r="847" spans="1:47" s="2" customFormat="1" ht="12">
      <c r="A847" s="38"/>
      <c r="B847" s="39"/>
      <c r="C847" s="40"/>
      <c r="D847" s="215" t="s">
        <v>146</v>
      </c>
      <c r="E847" s="40"/>
      <c r="F847" s="216" t="s">
        <v>1389</v>
      </c>
      <c r="G847" s="40"/>
      <c r="H847" s="40"/>
      <c r="I847" s="212"/>
      <c r="J847" s="40"/>
      <c r="K847" s="40"/>
      <c r="L847" s="44"/>
      <c r="M847" s="213"/>
      <c r="N847" s="214"/>
      <c r="O847" s="84"/>
      <c r="P847" s="84"/>
      <c r="Q847" s="84"/>
      <c r="R847" s="84"/>
      <c r="S847" s="84"/>
      <c r="T847" s="85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T847" s="17" t="s">
        <v>146</v>
      </c>
      <c r="AU847" s="17" t="s">
        <v>81</v>
      </c>
    </row>
    <row r="848" spans="1:65" s="2" customFormat="1" ht="16.5" customHeight="1">
      <c r="A848" s="38"/>
      <c r="B848" s="39"/>
      <c r="C848" s="197" t="s">
        <v>1390</v>
      </c>
      <c r="D848" s="197" t="s">
        <v>137</v>
      </c>
      <c r="E848" s="198" t="s">
        <v>1391</v>
      </c>
      <c r="F848" s="199" t="s">
        <v>1392</v>
      </c>
      <c r="G848" s="200" t="s">
        <v>280</v>
      </c>
      <c r="H848" s="201">
        <v>2</v>
      </c>
      <c r="I848" s="202"/>
      <c r="J848" s="203">
        <f>ROUND(I848*H848,2)</f>
        <v>0</v>
      </c>
      <c r="K848" s="199" t="s">
        <v>141</v>
      </c>
      <c r="L848" s="44"/>
      <c r="M848" s="204" t="s">
        <v>19</v>
      </c>
      <c r="N848" s="205" t="s">
        <v>45</v>
      </c>
      <c r="O848" s="84"/>
      <c r="P848" s="206">
        <f>O848*H848</f>
        <v>0</v>
      </c>
      <c r="Q848" s="206">
        <v>0.00037</v>
      </c>
      <c r="R848" s="206">
        <f>Q848*H848</f>
        <v>0.00074</v>
      </c>
      <c r="S848" s="206">
        <v>0</v>
      </c>
      <c r="T848" s="207">
        <f>S848*H848</f>
        <v>0</v>
      </c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R848" s="208" t="s">
        <v>248</v>
      </c>
      <c r="AT848" s="208" t="s">
        <v>137</v>
      </c>
      <c r="AU848" s="208" t="s">
        <v>81</v>
      </c>
      <c r="AY848" s="17" t="s">
        <v>135</v>
      </c>
      <c r="BE848" s="209">
        <f>IF(N848="základní",J848,0)</f>
        <v>0</v>
      </c>
      <c r="BF848" s="209">
        <f>IF(N848="snížená",J848,0)</f>
        <v>0</v>
      </c>
      <c r="BG848" s="209">
        <f>IF(N848="zákl. přenesená",J848,0)</f>
        <v>0</v>
      </c>
      <c r="BH848" s="209">
        <f>IF(N848="sníž. přenesená",J848,0)</f>
        <v>0</v>
      </c>
      <c r="BI848" s="209">
        <f>IF(N848="nulová",J848,0)</f>
        <v>0</v>
      </c>
      <c r="BJ848" s="17" t="s">
        <v>79</v>
      </c>
      <c r="BK848" s="209">
        <f>ROUND(I848*H848,2)</f>
        <v>0</v>
      </c>
      <c r="BL848" s="17" t="s">
        <v>248</v>
      </c>
      <c r="BM848" s="208" t="s">
        <v>1393</v>
      </c>
    </row>
    <row r="849" spans="1:47" s="2" customFormat="1" ht="12">
      <c r="A849" s="38"/>
      <c r="B849" s="39"/>
      <c r="C849" s="40"/>
      <c r="D849" s="210" t="s">
        <v>144</v>
      </c>
      <c r="E849" s="40"/>
      <c r="F849" s="211" t="s">
        <v>1394</v>
      </c>
      <c r="G849" s="40"/>
      <c r="H849" s="40"/>
      <c r="I849" s="212"/>
      <c r="J849" s="40"/>
      <c r="K849" s="40"/>
      <c r="L849" s="44"/>
      <c r="M849" s="213"/>
      <c r="N849" s="214"/>
      <c r="O849" s="84"/>
      <c r="P849" s="84"/>
      <c r="Q849" s="84"/>
      <c r="R849" s="84"/>
      <c r="S849" s="84"/>
      <c r="T849" s="85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T849" s="17" t="s">
        <v>144</v>
      </c>
      <c r="AU849" s="17" t="s">
        <v>81</v>
      </c>
    </row>
    <row r="850" spans="1:47" s="2" customFormat="1" ht="12">
      <c r="A850" s="38"/>
      <c r="B850" s="39"/>
      <c r="C850" s="40"/>
      <c r="D850" s="215" t="s">
        <v>146</v>
      </c>
      <c r="E850" s="40"/>
      <c r="F850" s="216" t="s">
        <v>1395</v>
      </c>
      <c r="G850" s="40"/>
      <c r="H850" s="40"/>
      <c r="I850" s="212"/>
      <c r="J850" s="40"/>
      <c r="K850" s="40"/>
      <c r="L850" s="44"/>
      <c r="M850" s="213"/>
      <c r="N850" s="214"/>
      <c r="O850" s="84"/>
      <c r="P850" s="84"/>
      <c r="Q850" s="84"/>
      <c r="R850" s="84"/>
      <c r="S850" s="84"/>
      <c r="T850" s="85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T850" s="17" t="s">
        <v>146</v>
      </c>
      <c r="AU850" s="17" t="s">
        <v>81</v>
      </c>
    </row>
    <row r="851" spans="1:65" s="2" customFormat="1" ht="16.5" customHeight="1">
      <c r="A851" s="38"/>
      <c r="B851" s="39"/>
      <c r="C851" s="197" t="s">
        <v>1396</v>
      </c>
      <c r="D851" s="197" t="s">
        <v>137</v>
      </c>
      <c r="E851" s="198" t="s">
        <v>1397</v>
      </c>
      <c r="F851" s="199" t="s">
        <v>1398</v>
      </c>
      <c r="G851" s="200" t="s">
        <v>243</v>
      </c>
      <c r="H851" s="201">
        <v>0.203</v>
      </c>
      <c r="I851" s="202"/>
      <c r="J851" s="203">
        <f>ROUND(I851*H851,2)</f>
        <v>0</v>
      </c>
      <c r="K851" s="199" t="s">
        <v>141</v>
      </c>
      <c r="L851" s="44"/>
      <c r="M851" s="204" t="s">
        <v>19</v>
      </c>
      <c r="N851" s="205" t="s">
        <v>45</v>
      </c>
      <c r="O851" s="84"/>
      <c r="P851" s="206">
        <f>O851*H851</f>
        <v>0</v>
      </c>
      <c r="Q851" s="206">
        <v>0</v>
      </c>
      <c r="R851" s="206">
        <f>Q851*H851</f>
        <v>0</v>
      </c>
      <c r="S851" s="206">
        <v>0</v>
      </c>
      <c r="T851" s="207">
        <f>S851*H851</f>
        <v>0</v>
      </c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R851" s="208" t="s">
        <v>248</v>
      </c>
      <c r="AT851" s="208" t="s">
        <v>137</v>
      </c>
      <c r="AU851" s="208" t="s">
        <v>81</v>
      </c>
      <c r="AY851" s="17" t="s">
        <v>135</v>
      </c>
      <c r="BE851" s="209">
        <f>IF(N851="základní",J851,0)</f>
        <v>0</v>
      </c>
      <c r="BF851" s="209">
        <f>IF(N851="snížená",J851,0)</f>
        <v>0</v>
      </c>
      <c r="BG851" s="209">
        <f>IF(N851="zákl. přenesená",J851,0)</f>
        <v>0</v>
      </c>
      <c r="BH851" s="209">
        <f>IF(N851="sníž. přenesená",J851,0)</f>
        <v>0</v>
      </c>
      <c r="BI851" s="209">
        <f>IF(N851="nulová",J851,0)</f>
        <v>0</v>
      </c>
      <c r="BJ851" s="17" t="s">
        <v>79</v>
      </c>
      <c r="BK851" s="209">
        <f>ROUND(I851*H851,2)</f>
        <v>0</v>
      </c>
      <c r="BL851" s="17" t="s">
        <v>248</v>
      </c>
      <c r="BM851" s="208" t="s">
        <v>1399</v>
      </c>
    </row>
    <row r="852" spans="1:47" s="2" customFormat="1" ht="12">
      <c r="A852" s="38"/>
      <c r="B852" s="39"/>
      <c r="C852" s="40"/>
      <c r="D852" s="210" t="s">
        <v>144</v>
      </c>
      <c r="E852" s="40"/>
      <c r="F852" s="211" t="s">
        <v>1400</v>
      </c>
      <c r="G852" s="40"/>
      <c r="H852" s="40"/>
      <c r="I852" s="212"/>
      <c r="J852" s="40"/>
      <c r="K852" s="40"/>
      <c r="L852" s="44"/>
      <c r="M852" s="213"/>
      <c r="N852" s="214"/>
      <c r="O852" s="84"/>
      <c r="P852" s="84"/>
      <c r="Q852" s="84"/>
      <c r="R852" s="84"/>
      <c r="S852" s="84"/>
      <c r="T852" s="85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T852" s="17" t="s">
        <v>144</v>
      </c>
      <c r="AU852" s="17" t="s">
        <v>81</v>
      </c>
    </row>
    <row r="853" spans="1:47" s="2" customFormat="1" ht="12">
      <c r="A853" s="38"/>
      <c r="B853" s="39"/>
      <c r="C853" s="40"/>
      <c r="D853" s="215" t="s">
        <v>146</v>
      </c>
      <c r="E853" s="40"/>
      <c r="F853" s="216" t="s">
        <v>1401</v>
      </c>
      <c r="G853" s="40"/>
      <c r="H853" s="40"/>
      <c r="I853" s="212"/>
      <c r="J853" s="40"/>
      <c r="K853" s="40"/>
      <c r="L853" s="44"/>
      <c r="M853" s="213"/>
      <c r="N853" s="214"/>
      <c r="O853" s="84"/>
      <c r="P853" s="84"/>
      <c r="Q853" s="84"/>
      <c r="R853" s="84"/>
      <c r="S853" s="84"/>
      <c r="T853" s="85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T853" s="17" t="s">
        <v>146</v>
      </c>
      <c r="AU853" s="17" t="s">
        <v>81</v>
      </c>
    </row>
    <row r="854" spans="1:63" s="12" customFormat="1" ht="22.8" customHeight="1">
      <c r="A854" s="12"/>
      <c r="B854" s="181"/>
      <c r="C854" s="182"/>
      <c r="D854" s="183" t="s">
        <v>73</v>
      </c>
      <c r="E854" s="195" t="s">
        <v>1402</v>
      </c>
      <c r="F854" s="195" t="s">
        <v>1403</v>
      </c>
      <c r="G854" s="182"/>
      <c r="H854" s="182"/>
      <c r="I854" s="185"/>
      <c r="J854" s="196">
        <f>BK854</f>
        <v>0</v>
      </c>
      <c r="K854" s="182"/>
      <c r="L854" s="187"/>
      <c r="M854" s="188"/>
      <c r="N854" s="189"/>
      <c r="O854" s="189"/>
      <c r="P854" s="190">
        <f>SUM(P855:P863)</f>
        <v>0</v>
      </c>
      <c r="Q854" s="189"/>
      <c r="R854" s="190">
        <f>SUM(R855:R863)</f>
        <v>0.06760000000000001</v>
      </c>
      <c r="S854" s="189"/>
      <c r="T854" s="191">
        <f>SUM(T855:T863)</f>
        <v>0</v>
      </c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R854" s="192" t="s">
        <v>81</v>
      </c>
      <c r="AT854" s="193" t="s">
        <v>73</v>
      </c>
      <c r="AU854" s="193" t="s">
        <v>79</v>
      </c>
      <c r="AY854" s="192" t="s">
        <v>135</v>
      </c>
      <c r="BK854" s="194">
        <f>SUM(BK855:BK863)</f>
        <v>0</v>
      </c>
    </row>
    <row r="855" spans="1:65" s="2" customFormat="1" ht="21.75" customHeight="1">
      <c r="A855" s="38"/>
      <c r="B855" s="39"/>
      <c r="C855" s="197" t="s">
        <v>1404</v>
      </c>
      <c r="D855" s="197" t="s">
        <v>137</v>
      </c>
      <c r="E855" s="198" t="s">
        <v>1405</v>
      </c>
      <c r="F855" s="199" t="s">
        <v>1406</v>
      </c>
      <c r="G855" s="200" t="s">
        <v>892</v>
      </c>
      <c r="H855" s="201">
        <v>3</v>
      </c>
      <c r="I855" s="202"/>
      <c r="J855" s="203">
        <f>ROUND(I855*H855,2)</f>
        <v>0</v>
      </c>
      <c r="K855" s="199" t="s">
        <v>141</v>
      </c>
      <c r="L855" s="44"/>
      <c r="M855" s="204" t="s">
        <v>19</v>
      </c>
      <c r="N855" s="205" t="s">
        <v>45</v>
      </c>
      <c r="O855" s="84"/>
      <c r="P855" s="206">
        <f>O855*H855</f>
        <v>0</v>
      </c>
      <c r="Q855" s="206">
        <v>0.01665</v>
      </c>
      <c r="R855" s="206">
        <f>Q855*H855</f>
        <v>0.04995000000000001</v>
      </c>
      <c r="S855" s="206">
        <v>0</v>
      </c>
      <c r="T855" s="207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08" t="s">
        <v>248</v>
      </c>
      <c r="AT855" s="208" t="s">
        <v>137</v>
      </c>
      <c r="AU855" s="208" t="s">
        <v>81</v>
      </c>
      <c r="AY855" s="17" t="s">
        <v>135</v>
      </c>
      <c r="BE855" s="209">
        <f>IF(N855="základní",J855,0)</f>
        <v>0</v>
      </c>
      <c r="BF855" s="209">
        <f>IF(N855="snížená",J855,0)</f>
        <v>0</v>
      </c>
      <c r="BG855" s="209">
        <f>IF(N855="zákl. přenesená",J855,0)</f>
        <v>0</v>
      </c>
      <c r="BH855" s="209">
        <f>IF(N855="sníž. přenesená",J855,0)</f>
        <v>0</v>
      </c>
      <c r="BI855" s="209">
        <f>IF(N855="nulová",J855,0)</f>
        <v>0</v>
      </c>
      <c r="BJ855" s="17" t="s">
        <v>79</v>
      </c>
      <c r="BK855" s="209">
        <f>ROUND(I855*H855,2)</f>
        <v>0</v>
      </c>
      <c r="BL855" s="17" t="s">
        <v>248</v>
      </c>
      <c r="BM855" s="208" t="s">
        <v>1407</v>
      </c>
    </row>
    <row r="856" spans="1:47" s="2" customFormat="1" ht="12">
      <c r="A856" s="38"/>
      <c r="B856" s="39"/>
      <c r="C856" s="40"/>
      <c r="D856" s="210" t="s">
        <v>144</v>
      </c>
      <c r="E856" s="40"/>
      <c r="F856" s="211" t="s">
        <v>1408</v>
      </c>
      <c r="G856" s="40"/>
      <c r="H856" s="40"/>
      <c r="I856" s="212"/>
      <c r="J856" s="40"/>
      <c r="K856" s="40"/>
      <c r="L856" s="44"/>
      <c r="M856" s="213"/>
      <c r="N856" s="214"/>
      <c r="O856" s="84"/>
      <c r="P856" s="84"/>
      <c r="Q856" s="84"/>
      <c r="R856" s="84"/>
      <c r="S856" s="84"/>
      <c r="T856" s="85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T856" s="17" t="s">
        <v>144</v>
      </c>
      <c r="AU856" s="17" t="s">
        <v>81</v>
      </c>
    </row>
    <row r="857" spans="1:47" s="2" customFormat="1" ht="12">
      <c r="A857" s="38"/>
      <c r="B857" s="39"/>
      <c r="C857" s="40"/>
      <c r="D857" s="215" t="s">
        <v>146</v>
      </c>
      <c r="E857" s="40"/>
      <c r="F857" s="216" t="s">
        <v>1409</v>
      </c>
      <c r="G857" s="40"/>
      <c r="H857" s="40"/>
      <c r="I857" s="212"/>
      <c r="J857" s="40"/>
      <c r="K857" s="40"/>
      <c r="L857" s="44"/>
      <c r="M857" s="213"/>
      <c r="N857" s="214"/>
      <c r="O857" s="84"/>
      <c r="P857" s="84"/>
      <c r="Q857" s="84"/>
      <c r="R857" s="84"/>
      <c r="S857" s="84"/>
      <c r="T857" s="85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T857" s="17" t="s">
        <v>146</v>
      </c>
      <c r="AU857" s="17" t="s">
        <v>81</v>
      </c>
    </row>
    <row r="858" spans="1:65" s="2" customFormat="1" ht="21.75" customHeight="1">
      <c r="A858" s="38"/>
      <c r="B858" s="39"/>
      <c r="C858" s="197" t="s">
        <v>1410</v>
      </c>
      <c r="D858" s="197" t="s">
        <v>137</v>
      </c>
      <c r="E858" s="198" t="s">
        <v>1411</v>
      </c>
      <c r="F858" s="199" t="s">
        <v>1412</v>
      </c>
      <c r="G858" s="200" t="s">
        <v>892</v>
      </c>
      <c r="H858" s="201">
        <v>1</v>
      </c>
      <c r="I858" s="202"/>
      <c r="J858" s="203">
        <f>ROUND(I858*H858,2)</f>
        <v>0</v>
      </c>
      <c r="K858" s="199" t="s">
        <v>141</v>
      </c>
      <c r="L858" s="44"/>
      <c r="M858" s="204" t="s">
        <v>19</v>
      </c>
      <c r="N858" s="205" t="s">
        <v>45</v>
      </c>
      <c r="O858" s="84"/>
      <c r="P858" s="206">
        <f>O858*H858</f>
        <v>0</v>
      </c>
      <c r="Q858" s="206">
        <v>0.01765</v>
      </c>
      <c r="R858" s="206">
        <f>Q858*H858</f>
        <v>0.01765</v>
      </c>
      <c r="S858" s="206">
        <v>0</v>
      </c>
      <c r="T858" s="207">
        <f>S858*H858</f>
        <v>0</v>
      </c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R858" s="208" t="s">
        <v>248</v>
      </c>
      <c r="AT858" s="208" t="s">
        <v>137</v>
      </c>
      <c r="AU858" s="208" t="s">
        <v>81</v>
      </c>
      <c r="AY858" s="17" t="s">
        <v>135</v>
      </c>
      <c r="BE858" s="209">
        <f>IF(N858="základní",J858,0)</f>
        <v>0</v>
      </c>
      <c r="BF858" s="209">
        <f>IF(N858="snížená",J858,0)</f>
        <v>0</v>
      </c>
      <c r="BG858" s="209">
        <f>IF(N858="zákl. přenesená",J858,0)</f>
        <v>0</v>
      </c>
      <c r="BH858" s="209">
        <f>IF(N858="sníž. přenesená",J858,0)</f>
        <v>0</v>
      </c>
      <c r="BI858" s="209">
        <f>IF(N858="nulová",J858,0)</f>
        <v>0</v>
      </c>
      <c r="BJ858" s="17" t="s">
        <v>79</v>
      </c>
      <c r="BK858" s="209">
        <f>ROUND(I858*H858,2)</f>
        <v>0</v>
      </c>
      <c r="BL858" s="17" t="s">
        <v>248</v>
      </c>
      <c r="BM858" s="208" t="s">
        <v>1413</v>
      </c>
    </row>
    <row r="859" spans="1:47" s="2" customFormat="1" ht="12">
      <c r="A859" s="38"/>
      <c r="B859" s="39"/>
      <c r="C859" s="40"/>
      <c r="D859" s="210" t="s">
        <v>144</v>
      </c>
      <c r="E859" s="40"/>
      <c r="F859" s="211" t="s">
        <v>1414</v>
      </c>
      <c r="G859" s="40"/>
      <c r="H859" s="40"/>
      <c r="I859" s="212"/>
      <c r="J859" s="40"/>
      <c r="K859" s="40"/>
      <c r="L859" s="44"/>
      <c r="M859" s="213"/>
      <c r="N859" s="214"/>
      <c r="O859" s="84"/>
      <c r="P859" s="84"/>
      <c r="Q859" s="84"/>
      <c r="R859" s="84"/>
      <c r="S859" s="84"/>
      <c r="T859" s="85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T859" s="17" t="s">
        <v>144</v>
      </c>
      <c r="AU859" s="17" t="s">
        <v>81</v>
      </c>
    </row>
    <row r="860" spans="1:47" s="2" customFormat="1" ht="12">
      <c r="A860" s="38"/>
      <c r="B860" s="39"/>
      <c r="C860" s="40"/>
      <c r="D860" s="215" t="s">
        <v>146</v>
      </c>
      <c r="E860" s="40"/>
      <c r="F860" s="216" t="s">
        <v>1415</v>
      </c>
      <c r="G860" s="40"/>
      <c r="H860" s="40"/>
      <c r="I860" s="212"/>
      <c r="J860" s="40"/>
      <c r="K860" s="40"/>
      <c r="L860" s="44"/>
      <c r="M860" s="213"/>
      <c r="N860" s="214"/>
      <c r="O860" s="84"/>
      <c r="P860" s="84"/>
      <c r="Q860" s="84"/>
      <c r="R860" s="84"/>
      <c r="S860" s="84"/>
      <c r="T860" s="85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T860" s="17" t="s">
        <v>146</v>
      </c>
      <c r="AU860" s="17" t="s">
        <v>81</v>
      </c>
    </row>
    <row r="861" spans="1:65" s="2" customFormat="1" ht="16.5" customHeight="1">
      <c r="A861" s="38"/>
      <c r="B861" s="39"/>
      <c r="C861" s="197" t="s">
        <v>1416</v>
      </c>
      <c r="D861" s="197" t="s">
        <v>137</v>
      </c>
      <c r="E861" s="198" t="s">
        <v>1417</v>
      </c>
      <c r="F861" s="199" t="s">
        <v>1418</v>
      </c>
      <c r="G861" s="200" t="s">
        <v>243</v>
      </c>
      <c r="H861" s="201">
        <v>0.068</v>
      </c>
      <c r="I861" s="202"/>
      <c r="J861" s="203">
        <f>ROUND(I861*H861,2)</f>
        <v>0</v>
      </c>
      <c r="K861" s="199" t="s">
        <v>141</v>
      </c>
      <c r="L861" s="44"/>
      <c r="M861" s="204" t="s">
        <v>19</v>
      </c>
      <c r="N861" s="205" t="s">
        <v>45</v>
      </c>
      <c r="O861" s="84"/>
      <c r="P861" s="206">
        <f>O861*H861</f>
        <v>0</v>
      </c>
      <c r="Q861" s="206">
        <v>0</v>
      </c>
      <c r="R861" s="206">
        <f>Q861*H861</f>
        <v>0</v>
      </c>
      <c r="S861" s="206">
        <v>0</v>
      </c>
      <c r="T861" s="207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08" t="s">
        <v>248</v>
      </c>
      <c r="AT861" s="208" t="s">
        <v>137</v>
      </c>
      <c r="AU861" s="208" t="s">
        <v>81</v>
      </c>
      <c r="AY861" s="17" t="s">
        <v>135</v>
      </c>
      <c r="BE861" s="209">
        <f>IF(N861="základní",J861,0)</f>
        <v>0</v>
      </c>
      <c r="BF861" s="209">
        <f>IF(N861="snížená",J861,0)</f>
        <v>0</v>
      </c>
      <c r="BG861" s="209">
        <f>IF(N861="zákl. přenesená",J861,0)</f>
        <v>0</v>
      </c>
      <c r="BH861" s="209">
        <f>IF(N861="sníž. přenesená",J861,0)</f>
        <v>0</v>
      </c>
      <c r="BI861" s="209">
        <f>IF(N861="nulová",J861,0)</f>
        <v>0</v>
      </c>
      <c r="BJ861" s="17" t="s">
        <v>79</v>
      </c>
      <c r="BK861" s="209">
        <f>ROUND(I861*H861,2)</f>
        <v>0</v>
      </c>
      <c r="BL861" s="17" t="s">
        <v>248</v>
      </c>
      <c r="BM861" s="208" t="s">
        <v>1419</v>
      </c>
    </row>
    <row r="862" spans="1:47" s="2" customFormat="1" ht="12">
      <c r="A862" s="38"/>
      <c r="B862" s="39"/>
      <c r="C862" s="40"/>
      <c r="D862" s="210" t="s">
        <v>144</v>
      </c>
      <c r="E862" s="40"/>
      <c r="F862" s="211" t="s">
        <v>1420</v>
      </c>
      <c r="G862" s="40"/>
      <c r="H862" s="40"/>
      <c r="I862" s="212"/>
      <c r="J862" s="40"/>
      <c r="K862" s="40"/>
      <c r="L862" s="44"/>
      <c r="M862" s="213"/>
      <c r="N862" s="214"/>
      <c r="O862" s="84"/>
      <c r="P862" s="84"/>
      <c r="Q862" s="84"/>
      <c r="R862" s="84"/>
      <c r="S862" s="84"/>
      <c r="T862" s="85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T862" s="17" t="s">
        <v>144</v>
      </c>
      <c r="AU862" s="17" t="s">
        <v>81</v>
      </c>
    </row>
    <row r="863" spans="1:47" s="2" customFormat="1" ht="12">
      <c r="A863" s="38"/>
      <c r="B863" s="39"/>
      <c r="C863" s="40"/>
      <c r="D863" s="215" t="s">
        <v>146</v>
      </c>
      <c r="E863" s="40"/>
      <c r="F863" s="216" t="s">
        <v>1421</v>
      </c>
      <c r="G863" s="40"/>
      <c r="H863" s="40"/>
      <c r="I863" s="212"/>
      <c r="J863" s="40"/>
      <c r="K863" s="40"/>
      <c r="L863" s="44"/>
      <c r="M863" s="213"/>
      <c r="N863" s="214"/>
      <c r="O863" s="84"/>
      <c r="P863" s="84"/>
      <c r="Q863" s="84"/>
      <c r="R863" s="84"/>
      <c r="S863" s="84"/>
      <c r="T863" s="85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T863" s="17" t="s">
        <v>146</v>
      </c>
      <c r="AU863" s="17" t="s">
        <v>81</v>
      </c>
    </row>
    <row r="864" spans="1:63" s="12" customFormat="1" ht="22.8" customHeight="1">
      <c r="A864" s="12"/>
      <c r="B864" s="181"/>
      <c r="C864" s="182"/>
      <c r="D864" s="183" t="s">
        <v>73</v>
      </c>
      <c r="E864" s="195" t="s">
        <v>1422</v>
      </c>
      <c r="F864" s="195" t="s">
        <v>1423</v>
      </c>
      <c r="G864" s="182"/>
      <c r="H864" s="182"/>
      <c r="I864" s="185"/>
      <c r="J864" s="196">
        <f>BK864</f>
        <v>0</v>
      </c>
      <c r="K864" s="182"/>
      <c r="L864" s="187"/>
      <c r="M864" s="188"/>
      <c r="N864" s="189"/>
      <c r="O864" s="189"/>
      <c r="P864" s="190">
        <f>SUM(P865:P900)</f>
        <v>0</v>
      </c>
      <c r="Q864" s="189"/>
      <c r="R864" s="190">
        <f>SUM(R865:R900)</f>
        <v>0</v>
      </c>
      <c r="S864" s="189"/>
      <c r="T864" s="191">
        <f>SUM(T865:T900)</f>
        <v>0</v>
      </c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R864" s="192" t="s">
        <v>81</v>
      </c>
      <c r="AT864" s="193" t="s">
        <v>73</v>
      </c>
      <c r="AU864" s="193" t="s">
        <v>79</v>
      </c>
      <c r="AY864" s="192" t="s">
        <v>135</v>
      </c>
      <c r="BK864" s="194">
        <f>SUM(BK865:BK900)</f>
        <v>0</v>
      </c>
    </row>
    <row r="865" spans="1:65" s="2" customFormat="1" ht="16.5" customHeight="1">
      <c r="A865" s="38"/>
      <c r="B865" s="39"/>
      <c r="C865" s="197" t="s">
        <v>1424</v>
      </c>
      <c r="D865" s="197" t="s">
        <v>137</v>
      </c>
      <c r="E865" s="198" t="s">
        <v>1425</v>
      </c>
      <c r="F865" s="199" t="s">
        <v>19</v>
      </c>
      <c r="G865" s="200" t="s">
        <v>328</v>
      </c>
      <c r="H865" s="201">
        <v>30</v>
      </c>
      <c r="I865" s="202"/>
      <c r="J865" s="203">
        <f>ROUND(I865*H865,2)</f>
        <v>0</v>
      </c>
      <c r="K865" s="199" t="s">
        <v>281</v>
      </c>
      <c r="L865" s="44"/>
      <c r="M865" s="204" t="s">
        <v>19</v>
      </c>
      <c r="N865" s="205" t="s">
        <v>45</v>
      </c>
      <c r="O865" s="84"/>
      <c r="P865" s="206">
        <f>O865*H865</f>
        <v>0</v>
      </c>
      <c r="Q865" s="206">
        <v>0</v>
      </c>
      <c r="R865" s="206">
        <f>Q865*H865</f>
        <v>0</v>
      </c>
      <c r="S865" s="206">
        <v>0</v>
      </c>
      <c r="T865" s="207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208" t="s">
        <v>248</v>
      </c>
      <c r="AT865" s="208" t="s">
        <v>137</v>
      </c>
      <c r="AU865" s="208" t="s">
        <v>81</v>
      </c>
      <c r="AY865" s="17" t="s">
        <v>135</v>
      </c>
      <c r="BE865" s="209">
        <f>IF(N865="základní",J865,0)</f>
        <v>0</v>
      </c>
      <c r="BF865" s="209">
        <f>IF(N865="snížená",J865,0)</f>
        <v>0</v>
      </c>
      <c r="BG865" s="209">
        <f>IF(N865="zákl. přenesená",J865,0)</f>
        <v>0</v>
      </c>
      <c r="BH865" s="209">
        <f>IF(N865="sníž. přenesená",J865,0)</f>
        <v>0</v>
      </c>
      <c r="BI865" s="209">
        <f>IF(N865="nulová",J865,0)</f>
        <v>0</v>
      </c>
      <c r="BJ865" s="17" t="s">
        <v>79</v>
      </c>
      <c r="BK865" s="209">
        <f>ROUND(I865*H865,2)</f>
        <v>0</v>
      </c>
      <c r="BL865" s="17" t="s">
        <v>248</v>
      </c>
      <c r="BM865" s="208" t="s">
        <v>1426</v>
      </c>
    </row>
    <row r="866" spans="1:47" s="2" customFormat="1" ht="12">
      <c r="A866" s="38"/>
      <c r="B866" s="39"/>
      <c r="C866" s="40"/>
      <c r="D866" s="210" t="s">
        <v>144</v>
      </c>
      <c r="E866" s="40"/>
      <c r="F866" s="211" t="s">
        <v>1427</v>
      </c>
      <c r="G866" s="40"/>
      <c r="H866" s="40"/>
      <c r="I866" s="212"/>
      <c r="J866" s="40"/>
      <c r="K866" s="40"/>
      <c r="L866" s="44"/>
      <c r="M866" s="213"/>
      <c r="N866" s="214"/>
      <c r="O866" s="84"/>
      <c r="P866" s="84"/>
      <c r="Q866" s="84"/>
      <c r="R866" s="84"/>
      <c r="S866" s="84"/>
      <c r="T866" s="85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T866" s="17" t="s">
        <v>144</v>
      </c>
      <c r="AU866" s="17" t="s">
        <v>81</v>
      </c>
    </row>
    <row r="867" spans="1:65" s="2" customFormat="1" ht="16.5" customHeight="1">
      <c r="A867" s="38"/>
      <c r="B867" s="39"/>
      <c r="C867" s="197" t="s">
        <v>1428</v>
      </c>
      <c r="D867" s="197" t="s">
        <v>137</v>
      </c>
      <c r="E867" s="198" t="s">
        <v>1429</v>
      </c>
      <c r="F867" s="199" t="s">
        <v>19</v>
      </c>
      <c r="G867" s="200" t="s">
        <v>280</v>
      </c>
      <c r="H867" s="201">
        <v>2</v>
      </c>
      <c r="I867" s="202"/>
      <c r="J867" s="203">
        <f>ROUND(I867*H867,2)</f>
        <v>0</v>
      </c>
      <c r="K867" s="199" t="s">
        <v>281</v>
      </c>
      <c r="L867" s="44"/>
      <c r="M867" s="204" t="s">
        <v>19</v>
      </c>
      <c r="N867" s="205" t="s">
        <v>45</v>
      </c>
      <c r="O867" s="84"/>
      <c r="P867" s="206">
        <f>O867*H867</f>
        <v>0</v>
      </c>
      <c r="Q867" s="206">
        <v>0</v>
      </c>
      <c r="R867" s="206">
        <f>Q867*H867</f>
        <v>0</v>
      </c>
      <c r="S867" s="206">
        <v>0</v>
      </c>
      <c r="T867" s="207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08" t="s">
        <v>248</v>
      </c>
      <c r="AT867" s="208" t="s">
        <v>137</v>
      </c>
      <c r="AU867" s="208" t="s">
        <v>81</v>
      </c>
      <c r="AY867" s="17" t="s">
        <v>135</v>
      </c>
      <c r="BE867" s="209">
        <f>IF(N867="základní",J867,0)</f>
        <v>0</v>
      </c>
      <c r="BF867" s="209">
        <f>IF(N867="snížená",J867,0)</f>
        <v>0</v>
      </c>
      <c r="BG867" s="209">
        <f>IF(N867="zákl. přenesená",J867,0)</f>
        <v>0</v>
      </c>
      <c r="BH867" s="209">
        <f>IF(N867="sníž. přenesená",J867,0)</f>
        <v>0</v>
      </c>
      <c r="BI867" s="209">
        <f>IF(N867="nulová",J867,0)</f>
        <v>0</v>
      </c>
      <c r="BJ867" s="17" t="s">
        <v>79</v>
      </c>
      <c r="BK867" s="209">
        <f>ROUND(I867*H867,2)</f>
        <v>0</v>
      </c>
      <c r="BL867" s="17" t="s">
        <v>248</v>
      </c>
      <c r="BM867" s="208" t="s">
        <v>1430</v>
      </c>
    </row>
    <row r="868" spans="1:47" s="2" customFormat="1" ht="12">
      <c r="A868" s="38"/>
      <c r="B868" s="39"/>
      <c r="C868" s="40"/>
      <c r="D868" s="210" t="s">
        <v>144</v>
      </c>
      <c r="E868" s="40"/>
      <c r="F868" s="211" t="s">
        <v>1431</v>
      </c>
      <c r="G868" s="40"/>
      <c r="H868" s="40"/>
      <c r="I868" s="212"/>
      <c r="J868" s="40"/>
      <c r="K868" s="40"/>
      <c r="L868" s="44"/>
      <c r="M868" s="213"/>
      <c r="N868" s="214"/>
      <c r="O868" s="84"/>
      <c r="P868" s="84"/>
      <c r="Q868" s="84"/>
      <c r="R868" s="84"/>
      <c r="S868" s="84"/>
      <c r="T868" s="85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T868" s="17" t="s">
        <v>144</v>
      </c>
      <c r="AU868" s="17" t="s">
        <v>81</v>
      </c>
    </row>
    <row r="869" spans="1:65" s="2" customFormat="1" ht="16.5" customHeight="1">
      <c r="A869" s="38"/>
      <c r="B869" s="39"/>
      <c r="C869" s="197" t="s">
        <v>1432</v>
      </c>
      <c r="D869" s="197" t="s">
        <v>137</v>
      </c>
      <c r="E869" s="198" t="s">
        <v>1433</v>
      </c>
      <c r="F869" s="199" t="s">
        <v>19</v>
      </c>
      <c r="G869" s="200" t="s">
        <v>280</v>
      </c>
      <c r="H869" s="201">
        <v>4</v>
      </c>
      <c r="I869" s="202"/>
      <c r="J869" s="203">
        <f>ROUND(I869*H869,2)</f>
        <v>0</v>
      </c>
      <c r="K869" s="199" t="s">
        <v>281</v>
      </c>
      <c r="L869" s="44"/>
      <c r="M869" s="204" t="s">
        <v>19</v>
      </c>
      <c r="N869" s="205" t="s">
        <v>45</v>
      </c>
      <c r="O869" s="84"/>
      <c r="P869" s="206">
        <f>O869*H869</f>
        <v>0</v>
      </c>
      <c r="Q869" s="206">
        <v>0</v>
      </c>
      <c r="R869" s="206">
        <f>Q869*H869</f>
        <v>0</v>
      </c>
      <c r="S869" s="206">
        <v>0</v>
      </c>
      <c r="T869" s="207">
        <f>S869*H869</f>
        <v>0</v>
      </c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R869" s="208" t="s">
        <v>248</v>
      </c>
      <c r="AT869" s="208" t="s">
        <v>137</v>
      </c>
      <c r="AU869" s="208" t="s">
        <v>81</v>
      </c>
      <c r="AY869" s="17" t="s">
        <v>135</v>
      </c>
      <c r="BE869" s="209">
        <f>IF(N869="základní",J869,0)</f>
        <v>0</v>
      </c>
      <c r="BF869" s="209">
        <f>IF(N869="snížená",J869,0)</f>
        <v>0</v>
      </c>
      <c r="BG869" s="209">
        <f>IF(N869="zákl. přenesená",J869,0)</f>
        <v>0</v>
      </c>
      <c r="BH869" s="209">
        <f>IF(N869="sníž. přenesená",J869,0)</f>
        <v>0</v>
      </c>
      <c r="BI869" s="209">
        <f>IF(N869="nulová",J869,0)</f>
        <v>0</v>
      </c>
      <c r="BJ869" s="17" t="s">
        <v>79</v>
      </c>
      <c r="BK869" s="209">
        <f>ROUND(I869*H869,2)</f>
        <v>0</v>
      </c>
      <c r="BL869" s="17" t="s">
        <v>248</v>
      </c>
      <c r="BM869" s="208" t="s">
        <v>1434</v>
      </c>
    </row>
    <row r="870" spans="1:47" s="2" customFormat="1" ht="12">
      <c r="A870" s="38"/>
      <c r="B870" s="39"/>
      <c r="C870" s="40"/>
      <c r="D870" s="210" t="s">
        <v>144</v>
      </c>
      <c r="E870" s="40"/>
      <c r="F870" s="211" t="s">
        <v>1435</v>
      </c>
      <c r="G870" s="40"/>
      <c r="H870" s="40"/>
      <c r="I870" s="212"/>
      <c r="J870" s="40"/>
      <c r="K870" s="40"/>
      <c r="L870" s="44"/>
      <c r="M870" s="213"/>
      <c r="N870" s="214"/>
      <c r="O870" s="84"/>
      <c r="P870" s="84"/>
      <c r="Q870" s="84"/>
      <c r="R870" s="84"/>
      <c r="S870" s="84"/>
      <c r="T870" s="85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T870" s="17" t="s">
        <v>144</v>
      </c>
      <c r="AU870" s="17" t="s">
        <v>81</v>
      </c>
    </row>
    <row r="871" spans="1:65" s="2" customFormat="1" ht="16.5" customHeight="1">
      <c r="A871" s="38"/>
      <c r="B871" s="39"/>
      <c r="C871" s="197" t="s">
        <v>1436</v>
      </c>
      <c r="D871" s="197" t="s">
        <v>137</v>
      </c>
      <c r="E871" s="198" t="s">
        <v>1437</v>
      </c>
      <c r="F871" s="199" t="s">
        <v>19</v>
      </c>
      <c r="G871" s="200" t="s">
        <v>328</v>
      </c>
      <c r="H871" s="201">
        <v>20</v>
      </c>
      <c r="I871" s="202"/>
      <c r="J871" s="203">
        <f>ROUND(I871*H871,2)</f>
        <v>0</v>
      </c>
      <c r="K871" s="199" t="s">
        <v>281</v>
      </c>
      <c r="L871" s="44"/>
      <c r="M871" s="204" t="s">
        <v>19</v>
      </c>
      <c r="N871" s="205" t="s">
        <v>45</v>
      </c>
      <c r="O871" s="84"/>
      <c r="P871" s="206">
        <f>O871*H871</f>
        <v>0</v>
      </c>
      <c r="Q871" s="206">
        <v>0</v>
      </c>
      <c r="R871" s="206">
        <f>Q871*H871</f>
        <v>0</v>
      </c>
      <c r="S871" s="206">
        <v>0</v>
      </c>
      <c r="T871" s="207">
        <f>S871*H871</f>
        <v>0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208" t="s">
        <v>248</v>
      </c>
      <c r="AT871" s="208" t="s">
        <v>137</v>
      </c>
      <c r="AU871" s="208" t="s">
        <v>81</v>
      </c>
      <c r="AY871" s="17" t="s">
        <v>135</v>
      </c>
      <c r="BE871" s="209">
        <f>IF(N871="základní",J871,0)</f>
        <v>0</v>
      </c>
      <c r="BF871" s="209">
        <f>IF(N871="snížená",J871,0)</f>
        <v>0</v>
      </c>
      <c r="BG871" s="209">
        <f>IF(N871="zákl. přenesená",J871,0)</f>
        <v>0</v>
      </c>
      <c r="BH871" s="209">
        <f>IF(N871="sníž. přenesená",J871,0)</f>
        <v>0</v>
      </c>
      <c r="BI871" s="209">
        <f>IF(N871="nulová",J871,0)</f>
        <v>0</v>
      </c>
      <c r="BJ871" s="17" t="s">
        <v>79</v>
      </c>
      <c r="BK871" s="209">
        <f>ROUND(I871*H871,2)</f>
        <v>0</v>
      </c>
      <c r="BL871" s="17" t="s">
        <v>248</v>
      </c>
      <c r="BM871" s="208" t="s">
        <v>1438</v>
      </c>
    </row>
    <row r="872" spans="1:47" s="2" customFormat="1" ht="12">
      <c r="A872" s="38"/>
      <c r="B872" s="39"/>
      <c r="C872" s="40"/>
      <c r="D872" s="210" t="s">
        <v>144</v>
      </c>
      <c r="E872" s="40"/>
      <c r="F872" s="211" t="s">
        <v>1439</v>
      </c>
      <c r="G872" s="40"/>
      <c r="H872" s="40"/>
      <c r="I872" s="212"/>
      <c r="J872" s="40"/>
      <c r="K872" s="40"/>
      <c r="L872" s="44"/>
      <c r="M872" s="213"/>
      <c r="N872" s="214"/>
      <c r="O872" s="84"/>
      <c r="P872" s="84"/>
      <c r="Q872" s="84"/>
      <c r="R872" s="84"/>
      <c r="S872" s="84"/>
      <c r="T872" s="85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T872" s="17" t="s">
        <v>144</v>
      </c>
      <c r="AU872" s="17" t="s">
        <v>81</v>
      </c>
    </row>
    <row r="873" spans="1:65" s="2" customFormat="1" ht="16.5" customHeight="1">
      <c r="A873" s="38"/>
      <c r="B873" s="39"/>
      <c r="C873" s="197" t="s">
        <v>1440</v>
      </c>
      <c r="D873" s="197" t="s">
        <v>137</v>
      </c>
      <c r="E873" s="198" t="s">
        <v>1441</v>
      </c>
      <c r="F873" s="199" t="s">
        <v>19</v>
      </c>
      <c r="G873" s="200" t="s">
        <v>328</v>
      </c>
      <c r="H873" s="201">
        <v>55</v>
      </c>
      <c r="I873" s="202"/>
      <c r="J873" s="203">
        <f>ROUND(I873*H873,2)</f>
        <v>0</v>
      </c>
      <c r="K873" s="199" t="s">
        <v>281</v>
      </c>
      <c r="L873" s="44"/>
      <c r="M873" s="204" t="s">
        <v>19</v>
      </c>
      <c r="N873" s="205" t="s">
        <v>45</v>
      </c>
      <c r="O873" s="84"/>
      <c r="P873" s="206">
        <f>O873*H873</f>
        <v>0</v>
      </c>
      <c r="Q873" s="206">
        <v>0</v>
      </c>
      <c r="R873" s="206">
        <f>Q873*H873</f>
        <v>0</v>
      </c>
      <c r="S873" s="206">
        <v>0</v>
      </c>
      <c r="T873" s="207">
        <f>S873*H873</f>
        <v>0</v>
      </c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R873" s="208" t="s">
        <v>248</v>
      </c>
      <c r="AT873" s="208" t="s">
        <v>137</v>
      </c>
      <c r="AU873" s="208" t="s">
        <v>81</v>
      </c>
      <c r="AY873" s="17" t="s">
        <v>135</v>
      </c>
      <c r="BE873" s="209">
        <f>IF(N873="základní",J873,0)</f>
        <v>0</v>
      </c>
      <c r="BF873" s="209">
        <f>IF(N873="snížená",J873,0)</f>
        <v>0</v>
      </c>
      <c r="BG873" s="209">
        <f>IF(N873="zákl. přenesená",J873,0)</f>
        <v>0</v>
      </c>
      <c r="BH873" s="209">
        <f>IF(N873="sníž. přenesená",J873,0)</f>
        <v>0</v>
      </c>
      <c r="BI873" s="209">
        <f>IF(N873="nulová",J873,0)</f>
        <v>0</v>
      </c>
      <c r="BJ873" s="17" t="s">
        <v>79</v>
      </c>
      <c r="BK873" s="209">
        <f>ROUND(I873*H873,2)</f>
        <v>0</v>
      </c>
      <c r="BL873" s="17" t="s">
        <v>248</v>
      </c>
      <c r="BM873" s="208" t="s">
        <v>1442</v>
      </c>
    </row>
    <row r="874" spans="1:47" s="2" customFormat="1" ht="12">
      <c r="A874" s="38"/>
      <c r="B874" s="39"/>
      <c r="C874" s="40"/>
      <c r="D874" s="210" t="s">
        <v>144</v>
      </c>
      <c r="E874" s="40"/>
      <c r="F874" s="211" t="s">
        <v>1443</v>
      </c>
      <c r="G874" s="40"/>
      <c r="H874" s="40"/>
      <c r="I874" s="212"/>
      <c r="J874" s="40"/>
      <c r="K874" s="40"/>
      <c r="L874" s="44"/>
      <c r="M874" s="213"/>
      <c r="N874" s="214"/>
      <c r="O874" s="84"/>
      <c r="P874" s="84"/>
      <c r="Q874" s="84"/>
      <c r="R874" s="84"/>
      <c r="S874" s="84"/>
      <c r="T874" s="85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T874" s="17" t="s">
        <v>144</v>
      </c>
      <c r="AU874" s="17" t="s">
        <v>81</v>
      </c>
    </row>
    <row r="875" spans="1:65" s="2" customFormat="1" ht="16.5" customHeight="1">
      <c r="A875" s="38"/>
      <c r="B875" s="39"/>
      <c r="C875" s="197" t="s">
        <v>1444</v>
      </c>
      <c r="D875" s="197" t="s">
        <v>137</v>
      </c>
      <c r="E875" s="198" t="s">
        <v>1445</v>
      </c>
      <c r="F875" s="199" t="s">
        <v>19</v>
      </c>
      <c r="G875" s="200" t="s">
        <v>328</v>
      </c>
      <c r="H875" s="201">
        <v>120</v>
      </c>
      <c r="I875" s="202"/>
      <c r="J875" s="203">
        <f>ROUND(I875*H875,2)</f>
        <v>0</v>
      </c>
      <c r="K875" s="199" t="s">
        <v>281</v>
      </c>
      <c r="L875" s="44"/>
      <c r="M875" s="204" t="s">
        <v>19</v>
      </c>
      <c r="N875" s="205" t="s">
        <v>45</v>
      </c>
      <c r="O875" s="84"/>
      <c r="P875" s="206">
        <f>O875*H875</f>
        <v>0</v>
      </c>
      <c r="Q875" s="206">
        <v>0</v>
      </c>
      <c r="R875" s="206">
        <f>Q875*H875</f>
        <v>0</v>
      </c>
      <c r="S875" s="206">
        <v>0</v>
      </c>
      <c r="T875" s="207">
        <f>S875*H875</f>
        <v>0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08" t="s">
        <v>248</v>
      </c>
      <c r="AT875" s="208" t="s">
        <v>137</v>
      </c>
      <c r="AU875" s="208" t="s">
        <v>81</v>
      </c>
      <c r="AY875" s="17" t="s">
        <v>135</v>
      </c>
      <c r="BE875" s="209">
        <f>IF(N875="základní",J875,0)</f>
        <v>0</v>
      </c>
      <c r="BF875" s="209">
        <f>IF(N875="snížená",J875,0)</f>
        <v>0</v>
      </c>
      <c r="BG875" s="209">
        <f>IF(N875="zákl. přenesená",J875,0)</f>
        <v>0</v>
      </c>
      <c r="BH875" s="209">
        <f>IF(N875="sníž. přenesená",J875,0)</f>
        <v>0</v>
      </c>
      <c r="BI875" s="209">
        <f>IF(N875="nulová",J875,0)</f>
        <v>0</v>
      </c>
      <c r="BJ875" s="17" t="s">
        <v>79</v>
      </c>
      <c r="BK875" s="209">
        <f>ROUND(I875*H875,2)</f>
        <v>0</v>
      </c>
      <c r="BL875" s="17" t="s">
        <v>248</v>
      </c>
      <c r="BM875" s="208" t="s">
        <v>1446</v>
      </c>
    </row>
    <row r="876" spans="1:47" s="2" customFormat="1" ht="12">
      <c r="A876" s="38"/>
      <c r="B876" s="39"/>
      <c r="C876" s="40"/>
      <c r="D876" s="210" t="s">
        <v>144</v>
      </c>
      <c r="E876" s="40"/>
      <c r="F876" s="211" t="s">
        <v>1447</v>
      </c>
      <c r="G876" s="40"/>
      <c r="H876" s="40"/>
      <c r="I876" s="212"/>
      <c r="J876" s="40"/>
      <c r="K876" s="40"/>
      <c r="L876" s="44"/>
      <c r="M876" s="213"/>
      <c r="N876" s="214"/>
      <c r="O876" s="84"/>
      <c r="P876" s="84"/>
      <c r="Q876" s="84"/>
      <c r="R876" s="84"/>
      <c r="S876" s="84"/>
      <c r="T876" s="85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T876" s="17" t="s">
        <v>144</v>
      </c>
      <c r="AU876" s="17" t="s">
        <v>81</v>
      </c>
    </row>
    <row r="877" spans="1:65" s="2" customFormat="1" ht="16.5" customHeight="1">
      <c r="A877" s="38"/>
      <c r="B877" s="39"/>
      <c r="C877" s="197" t="s">
        <v>1448</v>
      </c>
      <c r="D877" s="197" t="s">
        <v>137</v>
      </c>
      <c r="E877" s="198" t="s">
        <v>1449</v>
      </c>
      <c r="F877" s="199" t="s">
        <v>19</v>
      </c>
      <c r="G877" s="200" t="s">
        <v>328</v>
      </c>
      <c r="H877" s="201">
        <v>20</v>
      </c>
      <c r="I877" s="202"/>
      <c r="J877" s="203">
        <f>ROUND(I877*H877,2)</f>
        <v>0</v>
      </c>
      <c r="K877" s="199" t="s">
        <v>281</v>
      </c>
      <c r="L877" s="44"/>
      <c r="M877" s="204" t="s">
        <v>19</v>
      </c>
      <c r="N877" s="205" t="s">
        <v>45</v>
      </c>
      <c r="O877" s="84"/>
      <c r="P877" s="206">
        <f>O877*H877</f>
        <v>0</v>
      </c>
      <c r="Q877" s="206">
        <v>0</v>
      </c>
      <c r="R877" s="206">
        <f>Q877*H877</f>
        <v>0</v>
      </c>
      <c r="S877" s="206">
        <v>0</v>
      </c>
      <c r="T877" s="207">
        <f>S877*H877</f>
        <v>0</v>
      </c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R877" s="208" t="s">
        <v>248</v>
      </c>
      <c r="AT877" s="208" t="s">
        <v>137</v>
      </c>
      <c r="AU877" s="208" t="s">
        <v>81</v>
      </c>
      <c r="AY877" s="17" t="s">
        <v>135</v>
      </c>
      <c r="BE877" s="209">
        <f>IF(N877="základní",J877,0)</f>
        <v>0</v>
      </c>
      <c r="BF877" s="209">
        <f>IF(N877="snížená",J877,0)</f>
        <v>0</v>
      </c>
      <c r="BG877" s="209">
        <f>IF(N877="zákl. přenesená",J877,0)</f>
        <v>0</v>
      </c>
      <c r="BH877" s="209">
        <f>IF(N877="sníž. přenesená",J877,0)</f>
        <v>0</v>
      </c>
      <c r="BI877" s="209">
        <f>IF(N877="nulová",J877,0)</f>
        <v>0</v>
      </c>
      <c r="BJ877" s="17" t="s">
        <v>79</v>
      </c>
      <c r="BK877" s="209">
        <f>ROUND(I877*H877,2)</f>
        <v>0</v>
      </c>
      <c r="BL877" s="17" t="s">
        <v>248</v>
      </c>
      <c r="BM877" s="208" t="s">
        <v>1450</v>
      </c>
    </row>
    <row r="878" spans="1:47" s="2" customFormat="1" ht="12">
      <c r="A878" s="38"/>
      <c r="B878" s="39"/>
      <c r="C878" s="40"/>
      <c r="D878" s="210" t="s">
        <v>144</v>
      </c>
      <c r="E878" s="40"/>
      <c r="F878" s="211" t="s">
        <v>1451</v>
      </c>
      <c r="G878" s="40"/>
      <c r="H878" s="40"/>
      <c r="I878" s="212"/>
      <c r="J878" s="40"/>
      <c r="K878" s="40"/>
      <c r="L878" s="44"/>
      <c r="M878" s="213"/>
      <c r="N878" s="214"/>
      <c r="O878" s="84"/>
      <c r="P878" s="84"/>
      <c r="Q878" s="84"/>
      <c r="R878" s="84"/>
      <c r="S878" s="84"/>
      <c r="T878" s="85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T878" s="17" t="s">
        <v>144</v>
      </c>
      <c r="AU878" s="17" t="s">
        <v>81</v>
      </c>
    </row>
    <row r="879" spans="1:65" s="2" customFormat="1" ht="16.5" customHeight="1">
      <c r="A879" s="38"/>
      <c r="B879" s="39"/>
      <c r="C879" s="197" t="s">
        <v>1452</v>
      </c>
      <c r="D879" s="197" t="s">
        <v>137</v>
      </c>
      <c r="E879" s="198" t="s">
        <v>1453</v>
      </c>
      <c r="F879" s="199" t="s">
        <v>19</v>
      </c>
      <c r="G879" s="200" t="s">
        <v>280</v>
      </c>
      <c r="H879" s="201">
        <v>2</v>
      </c>
      <c r="I879" s="202"/>
      <c r="J879" s="203">
        <f>ROUND(I879*H879,2)</f>
        <v>0</v>
      </c>
      <c r="K879" s="199" t="s">
        <v>281</v>
      </c>
      <c r="L879" s="44"/>
      <c r="M879" s="204" t="s">
        <v>19</v>
      </c>
      <c r="N879" s="205" t="s">
        <v>45</v>
      </c>
      <c r="O879" s="84"/>
      <c r="P879" s="206">
        <f>O879*H879</f>
        <v>0</v>
      </c>
      <c r="Q879" s="206">
        <v>0</v>
      </c>
      <c r="R879" s="206">
        <f>Q879*H879</f>
        <v>0</v>
      </c>
      <c r="S879" s="206">
        <v>0</v>
      </c>
      <c r="T879" s="207">
        <f>S879*H879</f>
        <v>0</v>
      </c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R879" s="208" t="s">
        <v>248</v>
      </c>
      <c r="AT879" s="208" t="s">
        <v>137</v>
      </c>
      <c r="AU879" s="208" t="s">
        <v>81</v>
      </c>
      <c r="AY879" s="17" t="s">
        <v>135</v>
      </c>
      <c r="BE879" s="209">
        <f>IF(N879="základní",J879,0)</f>
        <v>0</v>
      </c>
      <c r="BF879" s="209">
        <f>IF(N879="snížená",J879,0)</f>
        <v>0</v>
      </c>
      <c r="BG879" s="209">
        <f>IF(N879="zákl. přenesená",J879,0)</f>
        <v>0</v>
      </c>
      <c r="BH879" s="209">
        <f>IF(N879="sníž. přenesená",J879,0)</f>
        <v>0</v>
      </c>
      <c r="BI879" s="209">
        <f>IF(N879="nulová",J879,0)</f>
        <v>0</v>
      </c>
      <c r="BJ879" s="17" t="s">
        <v>79</v>
      </c>
      <c r="BK879" s="209">
        <f>ROUND(I879*H879,2)</f>
        <v>0</v>
      </c>
      <c r="BL879" s="17" t="s">
        <v>248</v>
      </c>
      <c r="BM879" s="208" t="s">
        <v>1454</v>
      </c>
    </row>
    <row r="880" spans="1:47" s="2" customFormat="1" ht="12">
      <c r="A880" s="38"/>
      <c r="B880" s="39"/>
      <c r="C880" s="40"/>
      <c r="D880" s="210" t="s">
        <v>144</v>
      </c>
      <c r="E880" s="40"/>
      <c r="F880" s="211" t="s">
        <v>1455</v>
      </c>
      <c r="G880" s="40"/>
      <c r="H880" s="40"/>
      <c r="I880" s="212"/>
      <c r="J880" s="40"/>
      <c r="K880" s="40"/>
      <c r="L880" s="44"/>
      <c r="M880" s="213"/>
      <c r="N880" s="214"/>
      <c r="O880" s="84"/>
      <c r="P880" s="84"/>
      <c r="Q880" s="84"/>
      <c r="R880" s="84"/>
      <c r="S880" s="84"/>
      <c r="T880" s="85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T880" s="17" t="s">
        <v>144</v>
      </c>
      <c r="AU880" s="17" t="s">
        <v>81</v>
      </c>
    </row>
    <row r="881" spans="1:65" s="2" customFormat="1" ht="16.5" customHeight="1">
      <c r="A881" s="38"/>
      <c r="B881" s="39"/>
      <c r="C881" s="197" t="s">
        <v>1456</v>
      </c>
      <c r="D881" s="197" t="s">
        <v>137</v>
      </c>
      <c r="E881" s="198" t="s">
        <v>1457</v>
      </c>
      <c r="F881" s="199" t="s">
        <v>19</v>
      </c>
      <c r="G881" s="200" t="s">
        <v>280</v>
      </c>
      <c r="H881" s="201">
        <v>2</v>
      </c>
      <c r="I881" s="202"/>
      <c r="J881" s="203">
        <f>ROUND(I881*H881,2)</f>
        <v>0</v>
      </c>
      <c r="K881" s="199" t="s">
        <v>281</v>
      </c>
      <c r="L881" s="44"/>
      <c r="M881" s="204" t="s">
        <v>19</v>
      </c>
      <c r="N881" s="205" t="s">
        <v>45</v>
      </c>
      <c r="O881" s="84"/>
      <c r="P881" s="206">
        <f>O881*H881</f>
        <v>0</v>
      </c>
      <c r="Q881" s="206">
        <v>0</v>
      </c>
      <c r="R881" s="206">
        <f>Q881*H881</f>
        <v>0</v>
      </c>
      <c r="S881" s="206">
        <v>0</v>
      </c>
      <c r="T881" s="207">
        <f>S881*H881</f>
        <v>0</v>
      </c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R881" s="208" t="s">
        <v>248</v>
      </c>
      <c r="AT881" s="208" t="s">
        <v>137</v>
      </c>
      <c r="AU881" s="208" t="s">
        <v>81</v>
      </c>
      <c r="AY881" s="17" t="s">
        <v>135</v>
      </c>
      <c r="BE881" s="209">
        <f>IF(N881="základní",J881,0)</f>
        <v>0</v>
      </c>
      <c r="BF881" s="209">
        <f>IF(N881="snížená",J881,0)</f>
        <v>0</v>
      </c>
      <c r="BG881" s="209">
        <f>IF(N881="zákl. přenesená",J881,0)</f>
        <v>0</v>
      </c>
      <c r="BH881" s="209">
        <f>IF(N881="sníž. přenesená",J881,0)</f>
        <v>0</v>
      </c>
      <c r="BI881" s="209">
        <f>IF(N881="nulová",J881,0)</f>
        <v>0</v>
      </c>
      <c r="BJ881" s="17" t="s">
        <v>79</v>
      </c>
      <c r="BK881" s="209">
        <f>ROUND(I881*H881,2)</f>
        <v>0</v>
      </c>
      <c r="BL881" s="17" t="s">
        <v>248</v>
      </c>
      <c r="BM881" s="208" t="s">
        <v>1458</v>
      </c>
    </row>
    <row r="882" spans="1:47" s="2" customFormat="1" ht="12">
      <c r="A882" s="38"/>
      <c r="B882" s="39"/>
      <c r="C882" s="40"/>
      <c r="D882" s="210" t="s">
        <v>144</v>
      </c>
      <c r="E882" s="40"/>
      <c r="F882" s="211" t="s">
        <v>1459</v>
      </c>
      <c r="G882" s="40"/>
      <c r="H882" s="40"/>
      <c r="I882" s="212"/>
      <c r="J882" s="40"/>
      <c r="K882" s="40"/>
      <c r="L882" s="44"/>
      <c r="M882" s="213"/>
      <c r="N882" s="214"/>
      <c r="O882" s="84"/>
      <c r="P882" s="84"/>
      <c r="Q882" s="84"/>
      <c r="R882" s="84"/>
      <c r="S882" s="84"/>
      <c r="T882" s="85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T882" s="17" t="s">
        <v>144</v>
      </c>
      <c r="AU882" s="17" t="s">
        <v>81</v>
      </c>
    </row>
    <row r="883" spans="1:65" s="2" customFormat="1" ht="16.5" customHeight="1">
      <c r="A883" s="38"/>
      <c r="B883" s="39"/>
      <c r="C883" s="197" t="s">
        <v>1460</v>
      </c>
      <c r="D883" s="197" t="s">
        <v>137</v>
      </c>
      <c r="E883" s="198" t="s">
        <v>1461</v>
      </c>
      <c r="F883" s="199" t="s">
        <v>19</v>
      </c>
      <c r="G883" s="200" t="s">
        <v>280</v>
      </c>
      <c r="H883" s="201">
        <v>4</v>
      </c>
      <c r="I883" s="202"/>
      <c r="J883" s="203">
        <f>ROUND(I883*H883,2)</f>
        <v>0</v>
      </c>
      <c r="K883" s="199" t="s">
        <v>281</v>
      </c>
      <c r="L883" s="44"/>
      <c r="M883" s="204" t="s">
        <v>19</v>
      </c>
      <c r="N883" s="205" t="s">
        <v>45</v>
      </c>
      <c r="O883" s="84"/>
      <c r="P883" s="206">
        <f>O883*H883</f>
        <v>0</v>
      </c>
      <c r="Q883" s="206">
        <v>0</v>
      </c>
      <c r="R883" s="206">
        <f>Q883*H883</f>
        <v>0</v>
      </c>
      <c r="S883" s="206">
        <v>0</v>
      </c>
      <c r="T883" s="207">
        <f>S883*H883</f>
        <v>0</v>
      </c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R883" s="208" t="s">
        <v>248</v>
      </c>
      <c r="AT883" s="208" t="s">
        <v>137</v>
      </c>
      <c r="AU883" s="208" t="s">
        <v>81</v>
      </c>
      <c r="AY883" s="17" t="s">
        <v>135</v>
      </c>
      <c r="BE883" s="209">
        <f>IF(N883="základní",J883,0)</f>
        <v>0</v>
      </c>
      <c r="BF883" s="209">
        <f>IF(N883="snížená",J883,0)</f>
        <v>0</v>
      </c>
      <c r="BG883" s="209">
        <f>IF(N883="zákl. přenesená",J883,0)</f>
        <v>0</v>
      </c>
      <c r="BH883" s="209">
        <f>IF(N883="sníž. přenesená",J883,0)</f>
        <v>0</v>
      </c>
      <c r="BI883" s="209">
        <f>IF(N883="nulová",J883,0)</f>
        <v>0</v>
      </c>
      <c r="BJ883" s="17" t="s">
        <v>79</v>
      </c>
      <c r="BK883" s="209">
        <f>ROUND(I883*H883,2)</f>
        <v>0</v>
      </c>
      <c r="BL883" s="17" t="s">
        <v>248</v>
      </c>
      <c r="BM883" s="208" t="s">
        <v>1462</v>
      </c>
    </row>
    <row r="884" spans="1:47" s="2" customFormat="1" ht="12">
      <c r="A884" s="38"/>
      <c r="B884" s="39"/>
      <c r="C884" s="40"/>
      <c r="D884" s="210" t="s">
        <v>144</v>
      </c>
      <c r="E884" s="40"/>
      <c r="F884" s="211" t="s">
        <v>1463</v>
      </c>
      <c r="G884" s="40"/>
      <c r="H884" s="40"/>
      <c r="I884" s="212"/>
      <c r="J884" s="40"/>
      <c r="K884" s="40"/>
      <c r="L884" s="44"/>
      <c r="M884" s="213"/>
      <c r="N884" s="214"/>
      <c r="O884" s="84"/>
      <c r="P884" s="84"/>
      <c r="Q884" s="84"/>
      <c r="R884" s="84"/>
      <c r="S884" s="84"/>
      <c r="T884" s="85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T884" s="17" t="s">
        <v>144</v>
      </c>
      <c r="AU884" s="17" t="s">
        <v>81</v>
      </c>
    </row>
    <row r="885" spans="1:65" s="2" customFormat="1" ht="16.5" customHeight="1">
      <c r="A885" s="38"/>
      <c r="B885" s="39"/>
      <c r="C885" s="197" t="s">
        <v>1464</v>
      </c>
      <c r="D885" s="197" t="s">
        <v>137</v>
      </c>
      <c r="E885" s="198" t="s">
        <v>1465</v>
      </c>
      <c r="F885" s="199" t="s">
        <v>19</v>
      </c>
      <c r="G885" s="200" t="s">
        <v>280</v>
      </c>
      <c r="H885" s="201">
        <v>1</v>
      </c>
      <c r="I885" s="202"/>
      <c r="J885" s="203">
        <f>ROUND(I885*H885,2)</f>
        <v>0</v>
      </c>
      <c r="K885" s="199" t="s">
        <v>281</v>
      </c>
      <c r="L885" s="44"/>
      <c r="M885" s="204" t="s">
        <v>19</v>
      </c>
      <c r="N885" s="205" t="s">
        <v>45</v>
      </c>
      <c r="O885" s="84"/>
      <c r="P885" s="206">
        <f>O885*H885</f>
        <v>0</v>
      </c>
      <c r="Q885" s="206">
        <v>0</v>
      </c>
      <c r="R885" s="206">
        <f>Q885*H885</f>
        <v>0</v>
      </c>
      <c r="S885" s="206">
        <v>0</v>
      </c>
      <c r="T885" s="207">
        <f>S885*H885</f>
        <v>0</v>
      </c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R885" s="208" t="s">
        <v>248</v>
      </c>
      <c r="AT885" s="208" t="s">
        <v>137</v>
      </c>
      <c r="AU885" s="208" t="s">
        <v>81</v>
      </c>
      <c r="AY885" s="17" t="s">
        <v>135</v>
      </c>
      <c r="BE885" s="209">
        <f>IF(N885="základní",J885,0)</f>
        <v>0</v>
      </c>
      <c r="BF885" s="209">
        <f>IF(N885="snížená",J885,0)</f>
        <v>0</v>
      </c>
      <c r="BG885" s="209">
        <f>IF(N885="zákl. přenesená",J885,0)</f>
        <v>0</v>
      </c>
      <c r="BH885" s="209">
        <f>IF(N885="sníž. přenesená",J885,0)</f>
        <v>0</v>
      </c>
      <c r="BI885" s="209">
        <f>IF(N885="nulová",J885,0)</f>
        <v>0</v>
      </c>
      <c r="BJ885" s="17" t="s">
        <v>79</v>
      </c>
      <c r="BK885" s="209">
        <f>ROUND(I885*H885,2)</f>
        <v>0</v>
      </c>
      <c r="BL885" s="17" t="s">
        <v>248</v>
      </c>
      <c r="BM885" s="208" t="s">
        <v>1466</v>
      </c>
    </row>
    <row r="886" spans="1:47" s="2" customFormat="1" ht="12">
      <c r="A886" s="38"/>
      <c r="B886" s="39"/>
      <c r="C886" s="40"/>
      <c r="D886" s="210" t="s">
        <v>144</v>
      </c>
      <c r="E886" s="40"/>
      <c r="F886" s="211" t="s">
        <v>1467</v>
      </c>
      <c r="G886" s="40"/>
      <c r="H886" s="40"/>
      <c r="I886" s="212"/>
      <c r="J886" s="40"/>
      <c r="K886" s="40"/>
      <c r="L886" s="44"/>
      <c r="M886" s="213"/>
      <c r="N886" s="214"/>
      <c r="O886" s="84"/>
      <c r="P886" s="84"/>
      <c r="Q886" s="84"/>
      <c r="R886" s="84"/>
      <c r="S886" s="84"/>
      <c r="T886" s="85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T886" s="17" t="s">
        <v>144</v>
      </c>
      <c r="AU886" s="17" t="s">
        <v>81</v>
      </c>
    </row>
    <row r="887" spans="1:65" s="2" customFormat="1" ht="16.5" customHeight="1">
      <c r="A887" s="38"/>
      <c r="B887" s="39"/>
      <c r="C887" s="197" t="s">
        <v>1468</v>
      </c>
      <c r="D887" s="197" t="s">
        <v>137</v>
      </c>
      <c r="E887" s="198" t="s">
        <v>1469</v>
      </c>
      <c r="F887" s="199" t="s">
        <v>19</v>
      </c>
      <c r="G887" s="200" t="s">
        <v>280</v>
      </c>
      <c r="H887" s="201">
        <v>1</v>
      </c>
      <c r="I887" s="202"/>
      <c r="J887" s="203">
        <f>ROUND(I887*H887,2)</f>
        <v>0</v>
      </c>
      <c r="K887" s="199" t="s">
        <v>281</v>
      </c>
      <c r="L887" s="44"/>
      <c r="M887" s="204" t="s">
        <v>19</v>
      </c>
      <c r="N887" s="205" t="s">
        <v>45</v>
      </c>
      <c r="O887" s="84"/>
      <c r="P887" s="206">
        <f>O887*H887</f>
        <v>0</v>
      </c>
      <c r="Q887" s="206">
        <v>0</v>
      </c>
      <c r="R887" s="206">
        <f>Q887*H887</f>
        <v>0</v>
      </c>
      <c r="S887" s="206">
        <v>0</v>
      </c>
      <c r="T887" s="207">
        <f>S887*H887</f>
        <v>0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08" t="s">
        <v>248</v>
      </c>
      <c r="AT887" s="208" t="s">
        <v>137</v>
      </c>
      <c r="AU887" s="208" t="s">
        <v>81</v>
      </c>
      <c r="AY887" s="17" t="s">
        <v>135</v>
      </c>
      <c r="BE887" s="209">
        <f>IF(N887="základní",J887,0)</f>
        <v>0</v>
      </c>
      <c r="BF887" s="209">
        <f>IF(N887="snížená",J887,0)</f>
        <v>0</v>
      </c>
      <c r="BG887" s="209">
        <f>IF(N887="zákl. přenesená",J887,0)</f>
        <v>0</v>
      </c>
      <c r="BH887" s="209">
        <f>IF(N887="sníž. přenesená",J887,0)</f>
        <v>0</v>
      </c>
      <c r="BI887" s="209">
        <f>IF(N887="nulová",J887,0)</f>
        <v>0</v>
      </c>
      <c r="BJ887" s="17" t="s">
        <v>79</v>
      </c>
      <c r="BK887" s="209">
        <f>ROUND(I887*H887,2)</f>
        <v>0</v>
      </c>
      <c r="BL887" s="17" t="s">
        <v>248</v>
      </c>
      <c r="BM887" s="208" t="s">
        <v>1470</v>
      </c>
    </row>
    <row r="888" spans="1:47" s="2" customFormat="1" ht="12">
      <c r="A888" s="38"/>
      <c r="B888" s="39"/>
      <c r="C888" s="40"/>
      <c r="D888" s="210" t="s">
        <v>144</v>
      </c>
      <c r="E888" s="40"/>
      <c r="F888" s="211" t="s">
        <v>1471</v>
      </c>
      <c r="G888" s="40"/>
      <c r="H888" s="40"/>
      <c r="I888" s="212"/>
      <c r="J888" s="40"/>
      <c r="K888" s="40"/>
      <c r="L888" s="44"/>
      <c r="M888" s="213"/>
      <c r="N888" s="214"/>
      <c r="O888" s="84"/>
      <c r="P888" s="84"/>
      <c r="Q888" s="84"/>
      <c r="R888" s="84"/>
      <c r="S888" s="84"/>
      <c r="T888" s="85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T888" s="17" t="s">
        <v>144</v>
      </c>
      <c r="AU888" s="17" t="s">
        <v>81</v>
      </c>
    </row>
    <row r="889" spans="1:65" s="2" customFormat="1" ht="16.5" customHeight="1">
      <c r="A889" s="38"/>
      <c r="B889" s="39"/>
      <c r="C889" s="197" t="s">
        <v>1472</v>
      </c>
      <c r="D889" s="197" t="s">
        <v>137</v>
      </c>
      <c r="E889" s="198" t="s">
        <v>1473</v>
      </c>
      <c r="F889" s="199" t="s">
        <v>19</v>
      </c>
      <c r="G889" s="200" t="s">
        <v>280</v>
      </c>
      <c r="H889" s="201">
        <v>4</v>
      </c>
      <c r="I889" s="202"/>
      <c r="J889" s="203">
        <f>ROUND(I889*H889,2)</f>
        <v>0</v>
      </c>
      <c r="K889" s="199" t="s">
        <v>281</v>
      </c>
      <c r="L889" s="44"/>
      <c r="M889" s="204" t="s">
        <v>19</v>
      </c>
      <c r="N889" s="205" t="s">
        <v>45</v>
      </c>
      <c r="O889" s="84"/>
      <c r="P889" s="206">
        <f>O889*H889</f>
        <v>0</v>
      </c>
      <c r="Q889" s="206">
        <v>0</v>
      </c>
      <c r="R889" s="206">
        <f>Q889*H889</f>
        <v>0</v>
      </c>
      <c r="S889" s="206">
        <v>0</v>
      </c>
      <c r="T889" s="207">
        <f>S889*H889</f>
        <v>0</v>
      </c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R889" s="208" t="s">
        <v>248</v>
      </c>
      <c r="AT889" s="208" t="s">
        <v>137</v>
      </c>
      <c r="AU889" s="208" t="s">
        <v>81</v>
      </c>
      <c r="AY889" s="17" t="s">
        <v>135</v>
      </c>
      <c r="BE889" s="209">
        <f>IF(N889="základní",J889,0)</f>
        <v>0</v>
      </c>
      <c r="BF889" s="209">
        <f>IF(N889="snížená",J889,0)</f>
        <v>0</v>
      </c>
      <c r="BG889" s="209">
        <f>IF(N889="zákl. přenesená",J889,0)</f>
        <v>0</v>
      </c>
      <c r="BH889" s="209">
        <f>IF(N889="sníž. přenesená",J889,0)</f>
        <v>0</v>
      </c>
      <c r="BI889" s="209">
        <f>IF(N889="nulová",J889,0)</f>
        <v>0</v>
      </c>
      <c r="BJ889" s="17" t="s">
        <v>79</v>
      </c>
      <c r="BK889" s="209">
        <f>ROUND(I889*H889,2)</f>
        <v>0</v>
      </c>
      <c r="BL889" s="17" t="s">
        <v>248</v>
      </c>
      <c r="BM889" s="208" t="s">
        <v>1474</v>
      </c>
    </row>
    <row r="890" spans="1:47" s="2" customFormat="1" ht="12">
      <c r="A890" s="38"/>
      <c r="B890" s="39"/>
      <c r="C890" s="40"/>
      <c r="D890" s="210" t="s">
        <v>144</v>
      </c>
      <c r="E890" s="40"/>
      <c r="F890" s="211" t="s">
        <v>1475</v>
      </c>
      <c r="G890" s="40"/>
      <c r="H890" s="40"/>
      <c r="I890" s="212"/>
      <c r="J890" s="40"/>
      <c r="K890" s="40"/>
      <c r="L890" s="44"/>
      <c r="M890" s="213"/>
      <c r="N890" s="214"/>
      <c r="O890" s="84"/>
      <c r="P890" s="84"/>
      <c r="Q890" s="84"/>
      <c r="R890" s="84"/>
      <c r="S890" s="84"/>
      <c r="T890" s="85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T890" s="17" t="s">
        <v>144</v>
      </c>
      <c r="AU890" s="17" t="s">
        <v>81</v>
      </c>
    </row>
    <row r="891" spans="1:65" s="2" customFormat="1" ht="16.5" customHeight="1">
      <c r="A891" s="38"/>
      <c r="B891" s="39"/>
      <c r="C891" s="197" t="s">
        <v>1476</v>
      </c>
      <c r="D891" s="197" t="s">
        <v>137</v>
      </c>
      <c r="E891" s="198" t="s">
        <v>1477</v>
      </c>
      <c r="F891" s="199" t="s">
        <v>19</v>
      </c>
      <c r="G891" s="200" t="s">
        <v>280</v>
      </c>
      <c r="H891" s="201">
        <v>2</v>
      </c>
      <c r="I891" s="202"/>
      <c r="J891" s="203">
        <f>ROUND(I891*H891,2)</f>
        <v>0</v>
      </c>
      <c r="K891" s="199" t="s">
        <v>281</v>
      </c>
      <c r="L891" s="44"/>
      <c r="M891" s="204" t="s">
        <v>19</v>
      </c>
      <c r="N891" s="205" t="s">
        <v>45</v>
      </c>
      <c r="O891" s="84"/>
      <c r="P891" s="206">
        <f>O891*H891</f>
        <v>0</v>
      </c>
      <c r="Q891" s="206">
        <v>0</v>
      </c>
      <c r="R891" s="206">
        <f>Q891*H891</f>
        <v>0</v>
      </c>
      <c r="S891" s="206">
        <v>0</v>
      </c>
      <c r="T891" s="207">
        <f>S891*H891</f>
        <v>0</v>
      </c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R891" s="208" t="s">
        <v>248</v>
      </c>
      <c r="AT891" s="208" t="s">
        <v>137</v>
      </c>
      <c r="AU891" s="208" t="s">
        <v>81</v>
      </c>
      <c r="AY891" s="17" t="s">
        <v>135</v>
      </c>
      <c r="BE891" s="209">
        <f>IF(N891="základní",J891,0)</f>
        <v>0</v>
      </c>
      <c r="BF891" s="209">
        <f>IF(N891="snížená",J891,0)</f>
        <v>0</v>
      </c>
      <c r="BG891" s="209">
        <f>IF(N891="zákl. přenesená",J891,0)</f>
        <v>0</v>
      </c>
      <c r="BH891" s="209">
        <f>IF(N891="sníž. přenesená",J891,0)</f>
        <v>0</v>
      </c>
      <c r="BI891" s="209">
        <f>IF(N891="nulová",J891,0)</f>
        <v>0</v>
      </c>
      <c r="BJ891" s="17" t="s">
        <v>79</v>
      </c>
      <c r="BK891" s="209">
        <f>ROUND(I891*H891,2)</f>
        <v>0</v>
      </c>
      <c r="BL891" s="17" t="s">
        <v>248</v>
      </c>
      <c r="BM891" s="208" t="s">
        <v>1478</v>
      </c>
    </row>
    <row r="892" spans="1:47" s="2" customFormat="1" ht="12">
      <c r="A892" s="38"/>
      <c r="B892" s="39"/>
      <c r="C892" s="40"/>
      <c r="D892" s="210" t="s">
        <v>144</v>
      </c>
      <c r="E892" s="40"/>
      <c r="F892" s="211" t="s">
        <v>1479</v>
      </c>
      <c r="G892" s="40"/>
      <c r="H892" s="40"/>
      <c r="I892" s="212"/>
      <c r="J892" s="40"/>
      <c r="K892" s="40"/>
      <c r="L892" s="44"/>
      <c r="M892" s="213"/>
      <c r="N892" s="214"/>
      <c r="O892" s="84"/>
      <c r="P892" s="84"/>
      <c r="Q892" s="84"/>
      <c r="R892" s="84"/>
      <c r="S892" s="84"/>
      <c r="T892" s="85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T892" s="17" t="s">
        <v>144</v>
      </c>
      <c r="AU892" s="17" t="s">
        <v>81</v>
      </c>
    </row>
    <row r="893" spans="1:65" s="2" customFormat="1" ht="16.5" customHeight="1">
      <c r="A893" s="38"/>
      <c r="B893" s="39"/>
      <c r="C893" s="197" t="s">
        <v>1480</v>
      </c>
      <c r="D893" s="197" t="s">
        <v>137</v>
      </c>
      <c r="E893" s="198" t="s">
        <v>1481</v>
      </c>
      <c r="F893" s="199" t="s">
        <v>19</v>
      </c>
      <c r="G893" s="200" t="s">
        <v>1192</v>
      </c>
      <c r="H893" s="201">
        <v>8</v>
      </c>
      <c r="I893" s="202"/>
      <c r="J893" s="203">
        <f>ROUND(I893*H893,2)</f>
        <v>0</v>
      </c>
      <c r="K893" s="199" t="s">
        <v>281</v>
      </c>
      <c r="L893" s="44"/>
      <c r="M893" s="204" t="s">
        <v>19</v>
      </c>
      <c r="N893" s="205" t="s">
        <v>45</v>
      </c>
      <c r="O893" s="84"/>
      <c r="P893" s="206">
        <f>O893*H893</f>
        <v>0</v>
      </c>
      <c r="Q893" s="206">
        <v>0</v>
      </c>
      <c r="R893" s="206">
        <f>Q893*H893</f>
        <v>0</v>
      </c>
      <c r="S893" s="206">
        <v>0</v>
      </c>
      <c r="T893" s="207">
        <f>S893*H893</f>
        <v>0</v>
      </c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R893" s="208" t="s">
        <v>248</v>
      </c>
      <c r="AT893" s="208" t="s">
        <v>137</v>
      </c>
      <c r="AU893" s="208" t="s">
        <v>81</v>
      </c>
      <c r="AY893" s="17" t="s">
        <v>135</v>
      </c>
      <c r="BE893" s="209">
        <f>IF(N893="základní",J893,0)</f>
        <v>0</v>
      </c>
      <c r="BF893" s="209">
        <f>IF(N893="snížená",J893,0)</f>
        <v>0</v>
      </c>
      <c r="BG893" s="209">
        <f>IF(N893="zákl. přenesená",J893,0)</f>
        <v>0</v>
      </c>
      <c r="BH893" s="209">
        <f>IF(N893="sníž. přenesená",J893,0)</f>
        <v>0</v>
      </c>
      <c r="BI893" s="209">
        <f>IF(N893="nulová",J893,0)</f>
        <v>0</v>
      </c>
      <c r="BJ893" s="17" t="s">
        <v>79</v>
      </c>
      <c r="BK893" s="209">
        <f>ROUND(I893*H893,2)</f>
        <v>0</v>
      </c>
      <c r="BL893" s="17" t="s">
        <v>248</v>
      </c>
      <c r="BM893" s="208" t="s">
        <v>1482</v>
      </c>
    </row>
    <row r="894" spans="1:47" s="2" customFormat="1" ht="12">
      <c r="A894" s="38"/>
      <c r="B894" s="39"/>
      <c r="C894" s="40"/>
      <c r="D894" s="210" t="s">
        <v>144</v>
      </c>
      <c r="E894" s="40"/>
      <c r="F894" s="211" t="s">
        <v>1483</v>
      </c>
      <c r="G894" s="40"/>
      <c r="H894" s="40"/>
      <c r="I894" s="212"/>
      <c r="J894" s="40"/>
      <c r="K894" s="40"/>
      <c r="L894" s="44"/>
      <c r="M894" s="213"/>
      <c r="N894" s="214"/>
      <c r="O894" s="84"/>
      <c r="P894" s="84"/>
      <c r="Q894" s="84"/>
      <c r="R894" s="84"/>
      <c r="S894" s="84"/>
      <c r="T894" s="85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T894" s="17" t="s">
        <v>144</v>
      </c>
      <c r="AU894" s="17" t="s">
        <v>81</v>
      </c>
    </row>
    <row r="895" spans="1:65" s="2" customFormat="1" ht="16.5" customHeight="1">
      <c r="A895" s="38"/>
      <c r="B895" s="39"/>
      <c r="C895" s="197" t="s">
        <v>1484</v>
      </c>
      <c r="D895" s="197" t="s">
        <v>137</v>
      </c>
      <c r="E895" s="198" t="s">
        <v>1485</v>
      </c>
      <c r="F895" s="199" t="s">
        <v>19</v>
      </c>
      <c r="G895" s="200" t="s">
        <v>1187</v>
      </c>
      <c r="H895" s="201">
        <v>1</v>
      </c>
      <c r="I895" s="202"/>
      <c r="J895" s="203">
        <f>ROUND(I895*H895,2)</f>
        <v>0</v>
      </c>
      <c r="K895" s="199" t="s">
        <v>281</v>
      </c>
      <c r="L895" s="44"/>
      <c r="M895" s="204" t="s">
        <v>19</v>
      </c>
      <c r="N895" s="205" t="s">
        <v>45</v>
      </c>
      <c r="O895" s="84"/>
      <c r="P895" s="206">
        <f>O895*H895</f>
        <v>0</v>
      </c>
      <c r="Q895" s="206">
        <v>0</v>
      </c>
      <c r="R895" s="206">
        <f>Q895*H895</f>
        <v>0</v>
      </c>
      <c r="S895" s="206">
        <v>0</v>
      </c>
      <c r="T895" s="207">
        <f>S895*H895</f>
        <v>0</v>
      </c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R895" s="208" t="s">
        <v>248</v>
      </c>
      <c r="AT895" s="208" t="s">
        <v>137</v>
      </c>
      <c r="AU895" s="208" t="s">
        <v>81</v>
      </c>
      <c r="AY895" s="17" t="s">
        <v>135</v>
      </c>
      <c r="BE895" s="209">
        <f>IF(N895="základní",J895,0)</f>
        <v>0</v>
      </c>
      <c r="BF895" s="209">
        <f>IF(N895="snížená",J895,0)</f>
        <v>0</v>
      </c>
      <c r="BG895" s="209">
        <f>IF(N895="zákl. přenesená",J895,0)</f>
        <v>0</v>
      </c>
      <c r="BH895" s="209">
        <f>IF(N895="sníž. přenesená",J895,0)</f>
        <v>0</v>
      </c>
      <c r="BI895" s="209">
        <f>IF(N895="nulová",J895,0)</f>
        <v>0</v>
      </c>
      <c r="BJ895" s="17" t="s">
        <v>79</v>
      </c>
      <c r="BK895" s="209">
        <f>ROUND(I895*H895,2)</f>
        <v>0</v>
      </c>
      <c r="BL895" s="17" t="s">
        <v>248</v>
      </c>
      <c r="BM895" s="208" t="s">
        <v>1486</v>
      </c>
    </row>
    <row r="896" spans="1:47" s="2" customFormat="1" ht="12">
      <c r="A896" s="38"/>
      <c r="B896" s="39"/>
      <c r="C896" s="40"/>
      <c r="D896" s="210" t="s">
        <v>144</v>
      </c>
      <c r="E896" s="40"/>
      <c r="F896" s="211" t="s">
        <v>1487</v>
      </c>
      <c r="G896" s="40"/>
      <c r="H896" s="40"/>
      <c r="I896" s="212"/>
      <c r="J896" s="40"/>
      <c r="K896" s="40"/>
      <c r="L896" s="44"/>
      <c r="M896" s="213"/>
      <c r="N896" s="214"/>
      <c r="O896" s="84"/>
      <c r="P896" s="84"/>
      <c r="Q896" s="84"/>
      <c r="R896" s="84"/>
      <c r="S896" s="84"/>
      <c r="T896" s="85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T896" s="17" t="s">
        <v>144</v>
      </c>
      <c r="AU896" s="17" t="s">
        <v>81</v>
      </c>
    </row>
    <row r="897" spans="1:65" s="2" customFormat="1" ht="16.5" customHeight="1">
      <c r="A897" s="38"/>
      <c r="B897" s="39"/>
      <c r="C897" s="197" t="s">
        <v>1488</v>
      </c>
      <c r="D897" s="197" t="s">
        <v>137</v>
      </c>
      <c r="E897" s="198" t="s">
        <v>1489</v>
      </c>
      <c r="F897" s="199" t="s">
        <v>19</v>
      </c>
      <c r="G897" s="200" t="s">
        <v>1192</v>
      </c>
      <c r="H897" s="201">
        <v>35</v>
      </c>
      <c r="I897" s="202"/>
      <c r="J897" s="203">
        <f>ROUND(I897*H897,2)</f>
        <v>0</v>
      </c>
      <c r="K897" s="199" t="s">
        <v>281</v>
      </c>
      <c r="L897" s="44"/>
      <c r="M897" s="204" t="s">
        <v>19</v>
      </c>
      <c r="N897" s="205" t="s">
        <v>45</v>
      </c>
      <c r="O897" s="84"/>
      <c r="P897" s="206">
        <f>O897*H897</f>
        <v>0</v>
      </c>
      <c r="Q897" s="206">
        <v>0</v>
      </c>
      <c r="R897" s="206">
        <f>Q897*H897</f>
        <v>0</v>
      </c>
      <c r="S897" s="206">
        <v>0</v>
      </c>
      <c r="T897" s="207">
        <f>S897*H897</f>
        <v>0</v>
      </c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R897" s="208" t="s">
        <v>248</v>
      </c>
      <c r="AT897" s="208" t="s">
        <v>137</v>
      </c>
      <c r="AU897" s="208" t="s">
        <v>81</v>
      </c>
      <c r="AY897" s="17" t="s">
        <v>135</v>
      </c>
      <c r="BE897" s="209">
        <f>IF(N897="základní",J897,0)</f>
        <v>0</v>
      </c>
      <c r="BF897" s="209">
        <f>IF(N897="snížená",J897,0)</f>
        <v>0</v>
      </c>
      <c r="BG897" s="209">
        <f>IF(N897="zákl. přenesená",J897,0)</f>
        <v>0</v>
      </c>
      <c r="BH897" s="209">
        <f>IF(N897="sníž. přenesená",J897,0)</f>
        <v>0</v>
      </c>
      <c r="BI897" s="209">
        <f>IF(N897="nulová",J897,0)</f>
        <v>0</v>
      </c>
      <c r="BJ897" s="17" t="s">
        <v>79</v>
      </c>
      <c r="BK897" s="209">
        <f>ROUND(I897*H897,2)</f>
        <v>0</v>
      </c>
      <c r="BL897" s="17" t="s">
        <v>248</v>
      </c>
      <c r="BM897" s="208" t="s">
        <v>1490</v>
      </c>
    </row>
    <row r="898" spans="1:47" s="2" customFormat="1" ht="12">
      <c r="A898" s="38"/>
      <c r="B898" s="39"/>
      <c r="C898" s="40"/>
      <c r="D898" s="210" t="s">
        <v>144</v>
      </c>
      <c r="E898" s="40"/>
      <c r="F898" s="211" t="s">
        <v>1491</v>
      </c>
      <c r="G898" s="40"/>
      <c r="H898" s="40"/>
      <c r="I898" s="212"/>
      <c r="J898" s="40"/>
      <c r="K898" s="40"/>
      <c r="L898" s="44"/>
      <c r="M898" s="213"/>
      <c r="N898" s="214"/>
      <c r="O898" s="84"/>
      <c r="P898" s="84"/>
      <c r="Q898" s="84"/>
      <c r="R898" s="84"/>
      <c r="S898" s="84"/>
      <c r="T898" s="85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T898" s="17" t="s">
        <v>144</v>
      </c>
      <c r="AU898" s="17" t="s">
        <v>81</v>
      </c>
    </row>
    <row r="899" spans="1:65" s="2" customFormat="1" ht="16.5" customHeight="1">
      <c r="A899" s="38"/>
      <c r="B899" s="39"/>
      <c r="C899" s="197" t="s">
        <v>1492</v>
      </c>
      <c r="D899" s="197" t="s">
        <v>137</v>
      </c>
      <c r="E899" s="198" t="s">
        <v>1493</v>
      </c>
      <c r="F899" s="199" t="s">
        <v>19</v>
      </c>
      <c r="G899" s="200" t="s">
        <v>892</v>
      </c>
      <c r="H899" s="201">
        <v>1</v>
      </c>
      <c r="I899" s="202"/>
      <c r="J899" s="203">
        <f>ROUND(I899*H899,2)</f>
        <v>0</v>
      </c>
      <c r="K899" s="199" t="s">
        <v>281</v>
      </c>
      <c r="L899" s="44"/>
      <c r="M899" s="204" t="s">
        <v>19</v>
      </c>
      <c r="N899" s="205" t="s">
        <v>45</v>
      </c>
      <c r="O899" s="84"/>
      <c r="P899" s="206">
        <f>O899*H899</f>
        <v>0</v>
      </c>
      <c r="Q899" s="206">
        <v>0</v>
      </c>
      <c r="R899" s="206">
        <f>Q899*H899</f>
        <v>0</v>
      </c>
      <c r="S899" s="206">
        <v>0</v>
      </c>
      <c r="T899" s="207">
        <f>S899*H899</f>
        <v>0</v>
      </c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R899" s="208" t="s">
        <v>248</v>
      </c>
      <c r="AT899" s="208" t="s">
        <v>137</v>
      </c>
      <c r="AU899" s="208" t="s">
        <v>81</v>
      </c>
      <c r="AY899" s="17" t="s">
        <v>135</v>
      </c>
      <c r="BE899" s="209">
        <f>IF(N899="základní",J899,0)</f>
        <v>0</v>
      </c>
      <c r="BF899" s="209">
        <f>IF(N899="snížená",J899,0)</f>
        <v>0</v>
      </c>
      <c r="BG899" s="209">
        <f>IF(N899="zákl. přenesená",J899,0)</f>
        <v>0</v>
      </c>
      <c r="BH899" s="209">
        <f>IF(N899="sníž. přenesená",J899,0)</f>
        <v>0</v>
      </c>
      <c r="BI899" s="209">
        <f>IF(N899="nulová",J899,0)</f>
        <v>0</v>
      </c>
      <c r="BJ899" s="17" t="s">
        <v>79</v>
      </c>
      <c r="BK899" s="209">
        <f>ROUND(I899*H899,2)</f>
        <v>0</v>
      </c>
      <c r="BL899" s="17" t="s">
        <v>248</v>
      </c>
      <c r="BM899" s="208" t="s">
        <v>1494</v>
      </c>
    </row>
    <row r="900" spans="1:47" s="2" customFormat="1" ht="12">
      <c r="A900" s="38"/>
      <c r="B900" s="39"/>
      <c r="C900" s="40"/>
      <c r="D900" s="210" t="s">
        <v>144</v>
      </c>
      <c r="E900" s="40"/>
      <c r="F900" s="211" t="s">
        <v>1495</v>
      </c>
      <c r="G900" s="40"/>
      <c r="H900" s="40"/>
      <c r="I900" s="212"/>
      <c r="J900" s="40"/>
      <c r="K900" s="40"/>
      <c r="L900" s="44"/>
      <c r="M900" s="213"/>
      <c r="N900" s="214"/>
      <c r="O900" s="84"/>
      <c r="P900" s="84"/>
      <c r="Q900" s="84"/>
      <c r="R900" s="84"/>
      <c r="S900" s="84"/>
      <c r="T900" s="85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T900" s="17" t="s">
        <v>144</v>
      </c>
      <c r="AU900" s="17" t="s">
        <v>81</v>
      </c>
    </row>
    <row r="901" spans="1:63" s="12" customFormat="1" ht="22.8" customHeight="1">
      <c r="A901" s="12"/>
      <c r="B901" s="181"/>
      <c r="C901" s="182"/>
      <c r="D901" s="183" t="s">
        <v>73</v>
      </c>
      <c r="E901" s="195" t="s">
        <v>1496</v>
      </c>
      <c r="F901" s="195" t="s">
        <v>1497</v>
      </c>
      <c r="G901" s="182"/>
      <c r="H901" s="182"/>
      <c r="I901" s="185"/>
      <c r="J901" s="196">
        <f>BK901</f>
        <v>0</v>
      </c>
      <c r="K901" s="182"/>
      <c r="L901" s="187"/>
      <c r="M901" s="188"/>
      <c r="N901" s="189"/>
      <c r="O901" s="189"/>
      <c r="P901" s="190">
        <f>SUM(P902:P907)</f>
        <v>0</v>
      </c>
      <c r="Q901" s="189"/>
      <c r="R901" s="190">
        <f>SUM(R902:R907)</f>
        <v>0.08503859</v>
      </c>
      <c r="S901" s="189"/>
      <c r="T901" s="191">
        <f>SUM(T902:T907)</f>
        <v>0.08126</v>
      </c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R901" s="192" t="s">
        <v>81</v>
      </c>
      <c r="AT901" s="193" t="s">
        <v>73</v>
      </c>
      <c r="AU901" s="193" t="s">
        <v>79</v>
      </c>
      <c r="AY901" s="192" t="s">
        <v>135</v>
      </c>
      <c r="BK901" s="194">
        <f>SUM(BK902:BK907)</f>
        <v>0</v>
      </c>
    </row>
    <row r="902" spans="1:65" s="2" customFormat="1" ht="16.5" customHeight="1">
      <c r="A902" s="38"/>
      <c r="B902" s="39"/>
      <c r="C902" s="197" t="s">
        <v>1498</v>
      </c>
      <c r="D902" s="197" t="s">
        <v>137</v>
      </c>
      <c r="E902" s="198" t="s">
        <v>1499</v>
      </c>
      <c r="F902" s="199" t="s">
        <v>1500</v>
      </c>
      <c r="G902" s="200" t="s">
        <v>161</v>
      </c>
      <c r="H902" s="201">
        <v>4.063</v>
      </c>
      <c r="I902" s="202"/>
      <c r="J902" s="203">
        <f>ROUND(I902*H902,2)</f>
        <v>0</v>
      </c>
      <c r="K902" s="199" t="s">
        <v>19</v>
      </c>
      <c r="L902" s="44"/>
      <c r="M902" s="204" t="s">
        <v>19</v>
      </c>
      <c r="N902" s="205" t="s">
        <v>45</v>
      </c>
      <c r="O902" s="84"/>
      <c r="P902" s="206">
        <f>O902*H902</f>
        <v>0</v>
      </c>
      <c r="Q902" s="206">
        <v>0.02093</v>
      </c>
      <c r="R902" s="206">
        <f>Q902*H902</f>
        <v>0.08503859</v>
      </c>
      <c r="S902" s="206">
        <v>0.02</v>
      </c>
      <c r="T902" s="207">
        <f>S902*H902</f>
        <v>0.08126</v>
      </c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R902" s="208" t="s">
        <v>248</v>
      </c>
      <c r="AT902" s="208" t="s">
        <v>137</v>
      </c>
      <c r="AU902" s="208" t="s">
        <v>81</v>
      </c>
      <c r="AY902" s="17" t="s">
        <v>135</v>
      </c>
      <c r="BE902" s="209">
        <f>IF(N902="základní",J902,0)</f>
        <v>0</v>
      </c>
      <c r="BF902" s="209">
        <f>IF(N902="snížená",J902,0)</f>
        <v>0</v>
      </c>
      <c r="BG902" s="209">
        <f>IF(N902="zákl. přenesená",J902,0)</f>
        <v>0</v>
      </c>
      <c r="BH902" s="209">
        <f>IF(N902="sníž. přenesená",J902,0)</f>
        <v>0</v>
      </c>
      <c r="BI902" s="209">
        <f>IF(N902="nulová",J902,0)</f>
        <v>0</v>
      </c>
      <c r="BJ902" s="17" t="s">
        <v>79</v>
      </c>
      <c r="BK902" s="209">
        <f>ROUND(I902*H902,2)</f>
        <v>0</v>
      </c>
      <c r="BL902" s="17" t="s">
        <v>248</v>
      </c>
      <c r="BM902" s="208" t="s">
        <v>1501</v>
      </c>
    </row>
    <row r="903" spans="1:47" s="2" customFormat="1" ht="12">
      <c r="A903" s="38"/>
      <c r="B903" s="39"/>
      <c r="C903" s="40"/>
      <c r="D903" s="210" t="s">
        <v>144</v>
      </c>
      <c r="E903" s="40"/>
      <c r="F903" s="211" t="s">
        <v>1500</v>
      </c>
      <c r="G903" s="40"/>
      <c r="H903" s="40"/>
      <c r="I903" s="212"/>
      <c r="J903" s="40"/>
      <c r="K903" s="40"/>
      <c r="L903" s="44"/>
      <c r="M903" s="213"/>
      <c r="N903" s="214"/>
      <c r="O903" s="84"/>
      <c r="P903" s="84"/>
      <c r="Q903" s="84"/>
      <c r="R903" s="84"/>
      <c r="S903" s="84"/>
      <c r="T903" s="85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T903" s="17" t="s">
        <v>144</v>
      </c>
      <c r="AU903" s="17" t="s">
        <v>81</v>
      </c>
    </row>
    <row r="904" spans="1:51" s="13" customFormat="1" ht="12">
      <c r="A904" s="13"/>
      <c r="B904" s="217"/>
      <c r="C904" s="218"/>
      <c r="D904" s="210" t="s">
        <v>148</v>
      </c>
      <c r="E904" s="219" t="s">
        <v>19</v>
      </c>
      <c r="F904" s="220" t="s">
        <v>1502</v>
      </c>
      <c r="G904" s="218"/>
      <c r="H904" s="221">
        <v>4.063</v>
      </c>
      <c r="I904" s="222"/>
      <c r="J904" s="218"/>
      <c r="K904" s="218"/>
      <c r="L904" s="223"/>
      <c r="M904" s="224"/>
      <c r="N904" s="225"/>
      <c r="O904" s="225"/>
      <c r="P904" s="225"/>
      <c r="Q904" s="225"/>
      <c r="R904" s="225"/>
      <c r="S904" s="225"/>
      <c r="T904" s="226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27" t="s">
        <v>148</v>
      </c>
      <c r="AU904" s="227" t="s">
        <v>81</v>
      </c>
      <c r="AV904" s="13" t="s">
        <v>81</v>
      </c>
      <c r="AW904" s="13" t="s">
        <v>34</v>
      </c>
      <c r="AX904" s="13" t="s">
        <v>74</v>
      </c>
      <c r="AY904" s="227" t="s">
        <v>135</v>
      </c>
    </row>
    <row r="905" spans="1:65" s="2" customFormat="1" ht="16.5" customHeight="1">
      <c r="A905" s="38"/>
      <c r="B905" s="39"/>
      <c r="C905" s="197" t="s">
        <v>1503</v>
      </c>
      <c r="D905" s="197" t="s">
        <v>137</v>
      </c>
      <c r="E905" s="198" t="s">
        <v>1504</v>
      </c>
      <c r="F905" s="199" t="s">
        <v>1505</v>
      </c>
      <c r="G905" s="200" t="s">
        <v>243</v>
      </c>
      <c r="H905" s="201">
        <v>0.085</v>
      </c>
      <c r="I905" s="202"/>
      <c r="J905" s="203">
        <f>ROUND(I905*H905,2)</f>
        <v>0</v>
      </c>
      <c r="K905" s="199" t="s">
        <v>141</v>
      </c>
      <c r="L905" s="44"/>
      <c r="M905" s="204" t="s">
        <v>19</v>
      </c>
      <c r="N905" s="205" t="s">
        <v>45</v>
      </c>
      <c r="O905" s="84"/>
      <c r="P905" s="206">
        <f>O905*H905</f>
        <v>0</v>
      </c>
      <c r="Q905" s="206">
        <v>0</v>
      </c>
      <c r="R905" s="206">
        <f>Q905*H905</f>
        <v>0</v>
      </c>
      <c r="S905" s="206">
        <v>0</v>
      </c>
      <c r="T905" s="207">
        <f>S905*H905</f>
        <v>0</v>
      </c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R905" s="208" t="s">
        <v>248</v>
      </c>
      <c r="AT905" s="208" t="s">
        <v>137</v>
      </c>
      <c r="AU905" s="208" t="s">
        <v>81</v>
      </c>
      <c r="AY905" s="17" t="s">
        <v>135</v>
      </c>
      <c r="BE905" s="209">
        <f>IF(N905="základní",J905,0)</f>
        <v>0</v>
      </c>
      <c r="BF905" s="209">
        <f>IF(N905="snížená",J905,0)</f>
        <v>0</v>
      </c>
      <c r="BG905" s="209">
        <f>IF(N905="zákl. přenesená",J905,0)</f>
        <v>0</v>
      </c>
      <c r="BH905" s="209">
        <f>IF(N905="sníž. přenesená",J905,0)</f>
        <v>0</v>
      </c>
      <c r="BI905" s="209">
        <f>IF(N905="nulová",J905,0)</f>
        <v>0</v>
      </c>
      <c r="BJ905" s="17" t="s">
        <v>79</v>
      </c>
      <c r="BK905" s="209">
        <f>ROUND(I905*H905,2)</f>
        <v>0</v>
      </c>
      <c r="BL905" s="17" t="s">
        <v>248</v>
      </c>
      <c r="BM905" s="208" t="s">
        <v>1506</v>
      </c>
    </row>
    <row r="906" spans="1:47" s="2" customFormat="1" ht="12">
      <c r="A906" s="38"/>
      <c r="B906" s="39"/>
      <c r="C906" s="40"/>
      <c r="D906" s="210" t="s">
        <v>144</v>
      </c>
      <c r="E906" s="40"/>
      <c r="F906" s="211" t="s">
        <v>1507</v>
      </c>
      <c r="G906" s="40"/>
      <c r="H906" s="40"/>
      <c r="I906" s="212"/>
      <c r="J906" s="40"/>
      <c r="K906" s="40"/>
      <c r="L906" s="44"/>
      <c r="M906" s="213"/>
      <c r="N906" s="214"/>
      <c r="O906" s="84"/>
      <c r="P906" s="84"/>
      <c r="Q906" s="84"/>
      <c r="R906" s="84"/>
      <c r="S906" s="84"/>
      <c r="T906" s="85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T906" s="17" t="s">
        <v>144</v>
      </c>
      <c r="AU906" s="17" t="s">
        <v>81</v>
      </c>
    </row>
    <row r="907" spans="1:47" s="2" customFormat="1" ht="12">
      <c r="A907" s="38"/>
      <c r="B907" s="39"/>
      <c r="C907" s="40"/>
      <c r="D907" s="215" t="s">
        <v>146</v>
      </c>
      <c r="E907" s="40"/>
      <c r="F907" s="216" t="s">
        <v>1508</v>
      </c>
      <c r="G907" s="40"/>
      <c r="H907" s="40"/>
      <c r="I907" s="212"/>
      <c r="J907" s="40"/>
      <c r="K907" s="40"/>
      <c r="L907" s="44"/>
      <c r="M907" s="213"/>
      <c r="N907" s="214"/>
      <c r="O907" s="84"/>
      <c r="P907" s="84"/>
      <c r="Q907" s="84"/>
      <c r="R907" s="84"/>
      <c r="S907" s="84"/>
      <c r="T907" s="85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T907" s="17" t="s">
        <v>146</v>
      </c>
      <c r="AU907" s="17" t="s">
        <v>81</v>
      </c>
    </row>
    <row r="908" spans="1:63" s="12" customFormat="1" ht="22.8" customHeight="1">
      <c r="A908" s="12"/>
      <c r="B908" s="181"/>
      <c r="C908" s="182"/>
      <c r="D908" s="183" t="s">
        <v>73</v>
      </c>
      <c r="E908" s="195" t="s">
        <v>1509</v>
      </c>
      <c r="F908" s="195" t="s">
        <v>1510</v>
      </c>
      <c r="G908" s="182"/>
      <c r="H908" s="182"/>
      <c r="I908" s="185"/>
      <c r="J908" s="196">
        <f>BK908</f>
        <v>0</v>
      </c>
      <c r="K908" s="182"/>
      <c r="L908" s="187"/>
      <c r="M908" s="188"/>
      <c r="N908" s="189"/>
      <c r="O908" s="189"/>
      <c r="P908" s="190">
        <f>SUM(P909:P918)</f>
        <v>0</v>
      </c>
      <c r="Q908" s="189"/>
      <c r="R908" s="190">
        <f>SUM(R909:R918)</f>
        <v>0.21944488410000001</v>
      </c>
      <c r="S908" s="189"/>
      <c r="T908" s="191">
        <f>SUM(T909:T918)</f>
        <v>0</v>
      </c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R908" s="192" t="s">
        <v>81</v>
      </c>
      <c r="AT908" s="193" t="s">
        <v>73</v>
      </c>
      <c r="AU908" s="193" t="s">
        <v>79</v>
      </c>
      <c r="AY908" s="192" t="s">
        <v>135</v>
      </c>
      <c r="BK908" s="194">
        <f>SUM(BK909:BK918)</f>
        <v>0</v>
      </c>
    </row>
    <row r="909" spans="1:65" s="2" customFormat="1" ht="16.5" customHeight="1">
      <c r="A909" s="38"/>
      <c r="B909" s="39"/>
      <c r="C909" s="197" t="s">
        <v>1511</v>
      </c>
      <c r="D909" s="197" t="s">
        <v>137</v>
      </c>
      <c r="E909" s="198" t="s">
        <v>1512</v>
      </c>
      <c r="F909" s="199" t="s">
        <v>1513</v>
      </c>
      <c r="G909" s="200" t="s">
        <v>161</v>
      </c>
      <c r="H909" s="201">
        <v>7.331</v>
      </c>
      <c r="I909" s="202"/>
      <c r="J909" s="203">
        <f>ROUND(I909*H909,2)</f>
        <v>0</v>
      </c>
      <c r="K909" s="199" t="s">
        <v>141</v>
      </c>
      <c r="L909" s="44"/>
      <c r="M909" s="204" t="s">
        <v>19</v>
      </c>
      <c r="N909" s="205" t="s">
        <v>45</v>
      </c>
      <c r="O909" s="84"/>
      <c r="P909" s="206">
        <f>O909*H909</f>
        <v>0</v>
      </c>
      <c r="Q909" s="206">
        <v>0.021341100000000002</v>
      </c>
      <c r="R909" s="206">
        <f>Q909*H909</f>
        <v>0.15645160410000003</v>
      </c>
      <c r="S909" s="206">
        <v>0</v>
      </c>
      <c r="T909" s="207">
        <f>S909*H909</f>
        <v>0</v>
      </c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R909" s="208" t="s">
        <v>248</v>
      </c>
      <c r="AT909" s="208" t="s">
        <v>137</v>
      </c>
      <c r="AU909" s="208" t="s">
        <v>81</v>
      </c>
      <c r="AY909" s="17" t="s">
        <v>135</v>
      </c>
      <c r="BE909" s="209">
        <f>IF(N909="základní",J909,0)</f>
        <v>0</v>
      </c>
      <c r="BF909" s="209">
        <f>IF(N909="snížená",J909,0)</f>
        <v>0</v>
      </c>
      <c r="BG909" s="209">
        <f>IF(N909="zákl. přenesená",J909,0)</f>
        <v>0</v>
      </c>
      <c r="BH909" s="209">
        <f>IF(N909="sníž. přenesená",J909,0)</f>
        <v>0</v>
      </c>
      <c r="BI909" s="209">
        <f>IF(N909="nulová",J909,0)</f>
        <v>0</v>
      </c>
      <c r="BJ909" s="17" t="s">
        <v>79</v>
      </c>
      <c r="BK909" s="209">
        <f>ROUND(I909*H909,2)</f>
        <v>0</v>
      </c>
      <c r="BL909" s="17" t="s">
        <v>248</v>
      </c>
      <c r="BM909" s="208" t="s">
        <v>1514</v>
      </c>
    </row>
    <row r="910" spans="1:47" s="2" customFormat="1" ht="12">
      <c r="A910" s="38"/>
      <c r="B910" s="39"/>
      <c r="C910" s="40"/>
      <c r="D910" s="210" t="s">
        <v>144</v>
      </c>
      <c r="E910" s="40"/>
      <c r="F910" s="211" t="s">
        <v>1515</v>
      </c>
      <c r="G910" s="40"/>
      <c r="H910" s="40"/>
      <c r="I910" s="212"/>
      <c r="J910" s="40"/>
      <c r="K910" s="40"/>
      <c r="L910" s="44"/>
      <c r="M910" s="213"/>
      <c r="N910" s="214"/>
      <c r="O910" s="84"/>
      <c r="P910" s="84"/>
      <c r="Q910" s="84"/>
      <c r="R910" s="84"/>
      <c r="S910" s="84"/>
      <c r="T910" s="85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T910" s="17" t="s">
        <v>144</v>
      </c>
      <c r="AU910" s="17" t="s">
        <v>81</v>
      </c>
    </row>
    <row r="911" spans="1:47" s="2" customFormat="1" ht="12">
      <c r="A911" s="38"/>
      <c r="B911" s="39"/>
      <c r="C911" s="40"/>
      <c r="D911" s="215" t="s">
        <v>146</v>
      </c>
      <c r="E911" s="40"/>
      <c r="F911" s="216" t="s">
        <v>1516</v>
      </c>
      <c r="G911" s="40"/>
      <c r="H911" s="40"/>
      <c r="I911" s="212"/>
      <c r="J911" s="40"/>
      <c r="K911" s="40"/>
      <c r="L911" s="44"/>
      <c r="M911" s="213"/>
      <c r="N911" s="214"/>
      <c r="O911" s="84"/>
      <c r="P911" s="84"/>
      <c r="Q911" s="84"/>
      <c r="R911" s="84"/>
      <c r="S911" s="84"/>
      <c r="T911" s="85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T911" s="17" t="s">
        <v>146</v>
      </c>
      <c r="AU911" s="17" t="s">
        <v>81</v>
      </c>
    </row>
    <row r="912" spans="1:51" s="13" customFormat="1" ht="12">
      <c r="A912" s="13"/>
      <c r="B912" s="217"/>
      <c r="C912" s="218"/>
      <c r="D912" s="210" t="s">
        <v>148</v>
      </c>
      <c r="E912" s="219" t="s">
        <v>19</v>
      </c>
      <c r="F912" s="220" t="s">
        <v>1517</v>
      </c>
      <c r="G912" s="218"/>
      <c r="H912" s="221">
        <v>7.331</v>
      </c>
      <c r="I912" s="222"/>
      <c r="J912" s="218"/>
      <c r="K912" s="218"/>
      <c r="L912" s="223"/>
      <c r="M912" s="224"/>
      <c r="N912" s="225"/>
      <c r="O912" s="225"/>
      <c r="P912" s="225"/>
      <c r="Q912" s="225"/>
      <c r="R912" s="225"/>
      <c r="S912" s="225"/>
      <c r="T912" s="226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27" t="s">
        <v>148</v>
      </c>
      <c r="AU912" s="227" t="s">
        <v>81</v>
      </c>
      <c r="AV912" s="13" t="s">
        <v>81</v>
      </c>
      <c r="AW912" s="13" t="s">
        <v>34</v>
      </c>
      <c r="AX912" s="13" t="s">
        <v>74</v>
      </c>
      <c r="AY912" s="227" t="s">
        <v>135</v>
      </c>
    </row>
    <row r="913" spans="1:65" s="2" customFormat="1" ht="16.5" customHeight="1">
      <c r="A913" s="38"/>
      <c r="B913" s="39"/>
      <c r="C913" s="197" t="s">
        <v>1518</v>
      </c>
      <c r="D913" s="197" t="s">
        <v>137</v>
      </c>
      <c r="E913" s="198" t="s">
        <v>1519</v>
      </c>
      <c r="F913" s="199" t="s">
        <v>1520</v>
      </c>
      <c r="G913" s="200" t="s">
        <v>280</v>
      </c>
      <c r="H913" s="201">
        <v>3</v>
      </c>
      <c r="I913" s="202"/>
      <c r="J913" s="203">
        <f>ROUND(I913*H913,2)</f>
        <v>0</v>
      </c>
      <c r="K913" s="199" t="s">
        <v>141</v>
      </c>
      <c r="L913" s="44"/>
      <c r="M913" s="204" t="s">
        <v>19</v>
      </c>
      <c r="N913" s="205" t="s">
        <v>45</v>
      </c>
      <c r="O913" s="84"/>
      <c r="P913" s="206">
        <f>O913*H913</f>
        <v>0</v>
      </c>
      <c r="Q913" s="206">
        <v>0.02099776</v>
      </c>
      <c r="R913" s="206">
        <f>Q913*H913</f>
        <v>0.06299328</v>
      </c>
      <c r="S913" s="206">
        <v>0</v>
      </c>
      <c r="T913" s="207">
        <f>S913*H913</f>
        <v>0</v>
      </c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R913" s="208" t="s">
        <v>248</v>
      </c>
      <c r="AT913" s="208" t="s">
        <v>137</v>
      </c>
      <c r="AU913" s="208" t="s">
        <v>81</v>
      </c>
      <c r="AY913" s="17" t="s">
        <v>135</v>
      </c>
      <c r="BE913" s="209">
        <f>IF(N913="základní",J913,0)</f>
        <v>0</v>
      </c>
      <c r="BF913" s="209">
        <f>IF(N913="snížená",J913,0)</f>
        <v>0</v>
      </c>
      <c r="BG913" s="209">
        <f>IF(N913="zákl. přenesená",J913,0)</f>
        <v>0</v>
      </c>
      <c r="BH913" s="209">
        <f>IF(N913="sníž. přenesená",J913,0)</f>
        <v>0</v>
      </c>
      <c r="BI913" s="209">
        <f>IF(N913="nulová",J913,0)</f>
        <v>0</v>
      </c>
      <c r="BJ913" s="17" t="s">
        <v>79</v>
      </c>
      <c r="BK913" s="209">
        <f>ROUND(I913*H913,2)</f>
        <v>0</v>
      </c>
      <c r="BL913" s="17" t="s">
        <v>248</v>
      </c>
      <c r="BM913" s="208" t="s">
        <v>1521</v>
      </c>
    </row>
    <row r="914" spans="1:47" s="2" customFormat="1" ht="12">
      <c r="A914" s="38"/>
      <c r="B914" s="39"/>
      <c r="C914" s="40"/>
      <c r="D914" s="210" t="s">
        <v>144</v>
      </c>
      <c r="E914" s="40"/>
      <c r="F914" s="211" t="s">
        <v>1522</v>
      </c>
      <c r="G914" s="40"/>
      <c r="H914" s="40"/>
      <c r="I914" s="212"/>
      <c r="J914" s="40"/>
      <c r="K914" s="40"/>
      <c r="L914" s="44"/>
      <c r="M914" s="213"/>
      <c r="N914" s="214"/>
      <c r="O914" s="84"/>
      <c r="P914" s="84"/>
      <c r="Q914" s="84"/>
      <c r="R914" s="84"/>
      <c r="S914" s="84"/>
      <c r="T914" s="85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T914" s="17" t="s">
        <v>144</v>
      </c>
      <c r="AU914" s="17" t="s">
        <v>81</v>
      </c>
    </row>
    <row r="915" spans="1:47" s="2" customFormat="1" ht="12">
      <c r="A915" s="38"/>
      <c r="B915" s="39"/>
      <c r="C915" s="40"/>
      <c r="D915" s="215" t="s">
        <v>146</v>
      </c>
      <c r="E915" s="40"/>
      <c r="F915" s="216" t="s">
        <v>1523</v>
      </c>
      <c r="G915" s="40"/>
      <c r="H915" s="40"/>
      <c r="I915" s="212"/>
      <c r="J915" s="40"/>
      <c r="K915" s="40"/>
      <c r="L915" s="44"/>
      <c r="M915" s="213"/>
      <c r="N915" s="214"/>
      <c r="O915" s="84"/>
      <c r="P915" s="84"/>
      <c r="Q915" s="84"/>
      <c r="R915" s="84"/>
      <c r="S915" s="84"/>
      <c r="T915" s="85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T915" s="17" t="s">
        <v>146</v>
      </c>
      <c r="AU915" s="17" t="s">
        <v>81</v>
      </c>
    </row>
    <row r="916" spans="1:65" s="2" customFormat="1" ht="16.5" customHeight="1">
      <c r="A916" s="38"/>
      <c r="B916" s="39"/>
      <c r="C916" s="197" t="s">
        <v>1524</v>
      </c>
      <c r="D916" s="197" t="s">
        <v>137</v>
      </c>
      <c r="E916" s="198" t="s">
        <v>1525</v>
      </c>
      <c r="F916" s="199" t="s">
        <v>1526</v>
      </c>
      <c r="G916" s="200" t="s">
        <v>243</v>
      </c>
      <c r="H916" s="201">
        <v>0.219</v>
      </c>
      <c r="I916" s="202"/>
      <c r="J916" s="203">
        <f>ROUND(I916*H916,2)</f>
        <v>0</v>
      </c>
      <c r="K916" s="199" t="s">
        <v>141</v>
      </c>
      <c r="L916" s="44"/>
      <c r="M916" s="204" t="s">
        <v>19</v>
      </c>
      <c r="N916" s="205" t="s">
        <v>45</v>
      </c>
      <c r="O916" s="84"/>
      <c r="P916" s="206">
        <f>O916*H916</f>
        <v>0</v>
      </c>
      <c r="Q916" s="206">
        <v>0</v>
      </c>
      <c r="R916" s="206">
        <f>Q916*H916</f>
        <v>0</v>
      </c>
      <c r="S916" s="206">
        <v>0</v>
      </c>
      <c r="T916" s="207">
        <f>S916*H916</f>
        <v>0</v>
      </c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R916" s="208" t="s">
        <v>248</v>
      </c>
      <c r="AT916" s="208" t="s">
        <v>137</v>
      </c>
      <c r="AU916" s="208" t="s">
        <v>81</v>
      </c>
      <c r="AY916" s="17" t="s">
        <v>135</v>
      </c>
      <c r="BE916" s="209">
        <f>IF(N916="základní",J916,0)</f>
        <v>0</v>
      </c>
      <c r="BF916" s="209">
        <f>IF(N916="snížená",J916,0)</f>
        <v>0</v>
      </c>
      <c r="BG916" s="209">
        <f>IF(N916="zákl. přenesená",J916,0)</f>
        <v>0</v>
      </c>
      <c r="BH916" s="209">
        <f>IF(N916="sníž. přenesená",J916,0)</f>
        <v>0</v>
      </c>
      <c r="BI916" s="209">
        <f>IF(N916="nulová",J916,0)</f>
        <v>0</v>
      </c>
      <c r="BJ916" s="17" t="s">
        <v>79</v>
      </c>
      <c r="BK916" s="209">
        <f>ROUND(I916*H916,2)</f>
        <v>0</v>
      </c>
      <c r="BL916" s="17" t="s">
        <v>248</v>
      </c>
      <c r="BM916" s="208" t="s">
        <v>1527</v>
      </c>
    </row>
    <row r="917" spans="1:47" s="2" customFormat="1" ht="12">
      <c r="A917" s="38"/>
      <c r="B917" s="39"/>
      <c r="C917" s="40"/>
      <c r="D917" s="210" t="s">
        <v>144</v>
      </c>
      <c r="E917" s="40"/>
      <c r="F917" s="211" t="s">
        <v>1528</v>
      </c>
      <c r="G917" s="40"/>
      <c r="H917" s="40"/>
      <c r="I917" s="212"/>
      <c r="J917" s="40"/>
      <c r="K917" s="40"/>
      <c r="L917" s="44"/>
      <c r="M917" s="213"/>
      <c r="N917" s="214"/>
      <c r="O917" s="84"/>
      <c r="P917" s="84"/>
      <c r="Q917" s="84"/>
      <c r="R917" s="84"/>
      <c r="S917" s="84"/>
      <c r="T917" s="85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T917" s="17" t="s">
        <v>144</v>
      </c>
      <c r="AU917" s="17" t="s">
        <v>81</v>
      </c>
    </row>
    <row r="918" spans="1:47" s="2" customFormat="1" ht="12">
      <c r="A918" s="38"/>
      <c r="B918" s="39"/>
      <c r="C918" s="40"/>
      <c r="D918" s="215" t="s">
        <v>146</v>
      </c>
      <c r="E918" s="40"/>
      <c r="F918" s="216" t="s">
        <v>1529</v>
      </c>
      <c r="G918" s="40"/>
      <c r="H918" s="40"/>
      <c r="I918" s="212"/>
      <c r="J918" s="40"/>
      <c r="K918" s="40"/>
      <c r="L918" s="44"/>
      <c r="M918" s="213"/>
      <c r="N918" s="214"/>
      <c r="O918" s="84"/>
      <c r="P918" s="84"/>
      <c r="Q918" s="84"/>
      <c r="R918" s="84"/>
      <c r="S918" s="84"/>
      <c r="T918" s="85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T918" s="17" t="s">
        <v>146</v>
      </c>
      <c r="AU918" s="17" t="s">
        <v>81</v>
      </c>
    </row>
    <row r="919" spans="1:63" s="12" customFormat="1" ht="22.8" customHeight="1">
      <c r="A919" s="12"/>
      <c r="B919" s="181"/>
      <c r="C919" s="182"/>
      <c r="D919" s="183" t="s">
        <v>73</v>
      </c>
      <c r="E919" s="195" t="s">
        <v>1530</v>
      </c>
      <c r="F919" s="195" t="s">
        <v>1531</v>
      </c>
      <c r="G919" s="182"/>
      <c r="H919" s="182"/>
      <c r="I919" s="185"/>
      <c r="J919" s="196">
        <f>BK919</f>
        <v>0</v>
      </c>
      <c r="K919" s="182"/>
      <c r="L919" s="187"/>
      <c r="M919" s="188"/>
      <c r="N919" s="189"/>
      <c r="O919" s="189"/>
      <c r="P919" s="190">
        <f>SUM(P920:P948)</f>
        <v>0</v>
      </c>
      <c r="Q919" s="189"/>
      <c r="R919" s="190">
        <f>SUM(R920:R948)</f>
        <v>0.1280102215</v>
      </c>
      <c r="S919" s="189"/>
      <c r="T919" s="191">
        <f>SUM(T920:T948)</f>
        <v>0</v>
      </c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R919" s="192" t="s">
        <v>81</v>
      </c>
      <c r="AT919" s="193" t="s">
        <v>73</v>
      </c>
      <c r="AU919" s="193" t="s">
        <v>79</v>
      </c>
      <c r="AY919" s="192" t="s">
        <v>135</v>
      </c>
      <c r="BK919" s="194">
        <f>SUM(BK920:BK948)</f>
        <v>0</v>
      </c>
    </row>
    <row r="920" spans="1:65" s="2" customFormat="1" ht="16.5" customHeight="1">
      <c r="A920" s="38"/>
      <c r="B920" s="39"/>
      <c r="C920" s="197" t="s">
        <v>1532</v>
      </c>
      <c r="D920" s="197" t="s">
        <v>137</v>
      </c>
      <c r="E920" s="198" t="s">
        <v>1533</v>
      </c>
      <c r="F920" s="199" t="s">
        <v>1534</v>
      </c>
      <c r="G920" s="200" t="s">
        <v>328</v>
      </c>
      <c r="H920" s="201">
        <v>6.25</v>
      </c>
      <c r="I920" s="202"/>
      <c r="J920" s="203">
        <f>ROUND(I920*H920,2)</f>
        <v>0</v>
      </c>
      <c r="K920" s="199" t="s">
        <v>141</v>
      </c>
      <c r="L920" s="44"/>
      <c r="M920" s="204" t="s">
        <v>19</v>
      </c>
      <c r="N920" s="205" t="s">
        <v>45</v>
      </c>
      <c r="O920" s="84"/>
      <c r="P920" s="206">
        <f>O920*H920</f>
        <v>0</v>
      </c>
      <c r="Q920" s="206">
        <v>0.00293625</v>
      </c>
      <c r="R920" s="206">
        <f>Q920*H920</f>
        <v>0.0183515625</v>
      </c>
      <c r="S920" s="206">
        <v>0</v>
      </c>
      <c r="T920" s="207">
        <f>S920*H920</f>
        <v>0</v>
      </c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R920" s="208" t="s">
        <v>248</v>
      </c>
      <c r="AT920" s="208" t="s">
        <v>137</v>
      </c>
      <c r="AU920" s="208" t="s">
        <v>81</v>
      </c>
      <c r="AY920" s="17" t="s">
        <v>135</v>
      </c>
      <c r="BE920" s="209">
        <f>IF(N920="základní",J920,0)</f>
        <v>0</v>
      </c>
      <c r="BF920" s="209">
        <f>IF(N920="snížená",J920,0)</f>
        <v>0</v>
      </c>
      <c r="BG920" s="209">
        <f>IF(N920="zákl. přenesená",J920,0)</f>
        <v>0</v>
      </c>
      <c r="BH920" s="209">
        <f>IF(N920="sníž. přenesená",J920,0)</f>
        <v>0</v>
      </c>
      <c r="BI920" s="209">
        <f>IF(N920="nulová",J920,0)</f>
        <v>0</v>
      </c>
      <c r="BJ920" s="17" t="s">
        <v>79</v>
      </c>
      <c r="BK920" s="209">
        <f>ROUND(I920*H920,2)</f>
        <v>0</v>
      </c>
      <c r="BL920" s="17" t="s">
        <v>248</v>
      </c>
      <c r="BM920" s="208" t="s">
        <v>1535</v>
      </c>
    </row>
    <row r="921" spans="1:47" s="2" customFormat="1" ht="12">
      <c r="A921" s="38"/>
      <c r="B921" s="39"/>
      <c r="C921" s="40"/>
      <c r="D921" s="210" t="s">
        <v>144</v>
      </c>
      <c r="E921" s="40"/>
      <c r="F921" s="211" t="s">
        <v>1536</v>
      </c>
      <c r="G921" s="40"/>
      <c r="H921" s="40"/>
      <c r="I921" s="212"/>
      <c r="J921" s="40"/>
      <c r="K921" s="40"/>
      <c r="L921" s="44"/>
      <c r="M921" s="213"/>
      <c r="N921" s="214"/>
      <c r="O921" s="84"/>
      <c r="P921" s="84"/>
      <c r="Q921" s="84"/>
      <c r="R921" s="84"/>
      <c r="S921" s="84"/>
      <c r="T921" s="85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T921" s="17" t="s">
        <v>144</v>
      </c>
      <c r="AU921" s="17" t="s">
        <v>81</v>
      </c>
    </row>
    <row r="922" spans="1:47" s="2" customFormat="1" ht="12">
      <c r="A922" s="38"/>
      <c r="B922" s="39"/>
      <c r="C922" s="40"/>
      <c r="D922" s="215" t="s">
        <v>146</v>
      </c>
      <c r="E922" s="40"/>
      <c r="F922" s="216" t="s">
        <v>1537</v>
      </c>
      <c r="G922" s="40"/>
      <c r="H922" s="40"/>
      <c r="I922" s="212"/>
      <c r="J922" s="40"/>
      <c r="K922" s="40"/>
      <c r="L922" s="44"/>
      <c r="M922" s="213"/>
      <c r="N922" s="214"/>
      <c r="O922" s="84"/>
      <c r="P922" s="84"/>
      <c r="Q922" s="84"/>
      <c r="R922" s="84"/>
      <c r="S922" s="84"/>
      <c r="T922" s="85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T922" s="17" t="s">
        <v>146</v>
      </c>
      <c r="AU922" s="17" t="s">
        <v>81</v>
      </c>
    </row>
    <row r="923" spans="1:65" s="2" customFormat="1" ht="16.5" customHeight="1">
      <c r="A923" s="38"/>
      <c r="B923" s="39"/>
      <c r="C923" s="197" t="s">
        <v>1538</v>
      </c>
      <c r="D923" s="197" t="s">
        <v>137</v>
      </c>
      <c r="E923" s="198" t="s">
        <v>1539</v>
      </c>
      <c r="F923" s="199" t="s">
        <v>1540</v>
      </c>
      <c r="G923" s="200" t="s">
        <v>328</v>
      </c>
      <c r="H923" s="201">
        <v>6.25</v>
      </c>
      <c r="I923" s="202"/>
      <c r="J923" s="203">
        <f>ROUND(I923*H923,2)</f>
        <v>0</v>
      </c>
      <c r="K923" s="199" t="s">
        <v>141</v>
      </c>
      <c r="L923" s="44"/>
      <c r="M923" s="204" t="s">
        <v>19</v>
      </c>
      <c r="N923" s="205" t="s">
        <v>45</v>
      </c>
      <c r="O923" s="84"/>
      <c r="P923" s="206">
        <f>O923*H923</f>
        <v>0</v>
      </c>
      <c r="Q923" s="206">
        <v>0.00297</v>
      </c>
      <c r="R923" s="206">
        <f>Q923*H923</f>
        <v>0.0185625</v>
      </c>
      <c r="S923" s="206">
        <v>0</v>
      </c>
      <c r="T923" s="207">
        <f>S923*H923</f>
        <v>0</v>
      </c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R923" s="208" t="s">
        <v>248</v>
      </c>
      <c r="AT923" s="208" t="s">
        <v>137</v>
      </c>
      <c r="AU923" s="208" t="s">
        <v>81</v>
      </c>
      <c r="AY923" s="17" t="s">
        <v>135</v>
      </c>
      <c r="BE923" s="209">
        <f>IF(N923="základní",J923,0)</f>
        <v>0</v>
      </c>
      <c r="BF923" s="209">
        <f>IF(N923="snížená",J923,0)</f>
        <v>0</v>
      </c>
      <c r="BG923" s="209">
        <f>IF(N923="zákl. přenesená",J923,0)</f>
        <v>0</v>
      </c>
      <c r="BH923" s="209">
        <f>IF(N923="sníž. přenesená",J923,0)</f>
        <v>0</v>
      </c>
      <c r="BI923" s="209">
        <f>IF(N923="nulová",J923,0)</f>
        <v>0</v>
      </c>
      <c r="BJ923" s="17" t="s">
        <v>79</v>
      </c>
      <c r="BK923" s="209">
        <f>ROUND(I923*H923,2)</f>
        <v>0</v>
      </c>
      <c r="BL923" s="17" t="s">
        <v>248</v>
      </c>
      <c r="BM923" s="208" t="s">
        <v>1541</v>
      </c>
    </row>
    <row r="924" spans="1:47" s="2" customFormat="1" ht="12">
      <c r="A924" s="38"/>
      <c r="B924" s="39"/>
      <c r="C924" s="40"/>
      <c r="D924" s="210" t="s">
        <v>144</v>
      </c>
      <c r="E924" s="40"/>
      <c r="F924" s="211" t="s">
        <v>1542</v>
      </c>
      <c r="G924" s="40"/>
      <c r="H924" s="40"/>
      <c r="I924" s="212"/>
      <c r="J924" s="40"/>
      <c r="K924" s="40"/>
      <c r="L924" s="44"/>
      <c r="M924" s="213"/>
      <c r="N924" s="214"/>
      <c r="O924" s="84"/>
      <c r="P924" s="84"/>
      <c r="Q924" s="84"/>
      <c r="R924" s="84"/>
      <c r="S924" s="84"/>
      <c r="T924" s="85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T924" s="17" t="s">
        <v>144</v>
      </c>
      <c r="AU924" s="17" t="s">
        <v>81</v>
      </c>
    </row>
    <row r="925" spans="1:47" s="2" customFormat="1" ht="12">
      <c r="A925" s="38"/>
      <c r="B925" s="39"/>
      <c r="C925" s="40"/>
      <c r="D925" s="215" t="s">
        <v>146</v>
      </c>
      <c r="E925" s="40"/>
      <c r="F925" s="216" t="s">
        <v>1543</v>
      </c>
      <c r="G925" s="40"/>
      <c r="H925" s="40"/>
      <c r="I925" s="212"/>
      <c r="J925" s="40"/>
      <c r="K925" s="40"/>
      <c r="L925" s="44"/>
      <c r="M925" s="213"/>
      <c r="N925" s="214"/>
      <c r="O925" s="84"/>
      <c r="P925" s="84"/>
      <c r="Q925" s="84"/>
      <c r="R925" s="84"/>
      <c r="S925" s="84"/>
      <c r="T925" s="85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T925" s="17" t="s">
        <v>146</v>
      </c>
      <c r="AU925" s="17" t="s">
        <v>81</v>
      </c>
    </row>
    <row r="926" spans="1:51" s="14" customFormat="1" ht="12">
      <c r="A926" s="14"/>
      <c r="B926" s="228"/>
      <c r="C926" s="229"/>
      <c r="D926" s="210" t="s">
        <v>148</v>
      </c>
      <c r="E926" s="230" t="s">
        <v>19</v>
      </c>
      <c r="F926" s="231" t="s">
        <v>1544</v>
      </c>
      <c r="G926" s="229"/>
      <c r="H926" s="230" t="s">
        <v>19</v>
      </c>
      <c r="I926" s="232"/>
      <c r="J926" s="229"/>
      <c r="K926" s="229"/>
      <c r="L926" s="233"/>
      <c r="M926" s="234"/>
      <c r="N926" s="235"/>
      <c r="O926" s="235"/>
      <c r="P926" s="235"/>
      <c r="Q926" s="235"/>
      <c r="R926" s="235"/>
      <c r="S926" s="235"/>
      <c r="T926" s="236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37" t="s">
        <v>148</v>
      </c>
      <c r="AU926" s="237" t="s">
        <v>81</v>
      </c>
      <c r="AV926" s="14" t="s">
        <v>79</v>
      </c>
      <c r="AW926" s="14" t="s">
        <v>34</v>
      </c>
      <c r="AX926" s="14" t="s">
        <v>74</v>
      </c>
      <c r="AY926" s="237" t="s">
        <v>135</v>
      </c>
    </row>
    <row r="927" spans="1:51" s="13" customFormat="1" ht="12">
      <c r="A927" s="13"/>
      <c r="B927" s="217"/>
      <c r="C927" s="218"/>
      <c r="D927" s="210" t="s">
        <v>148</v>
      </c>
      <c r="E927" s="219" t="s">
        <v>19</v>
      </c>
      <c r="F927" s="220" t="s">
        <v>1545</v>
      </c>
      <c r="G927" s="218"/>
      <c r="H927" s="221">
        <v>6.25</v>
      </c>
      <c r="I927" s="222"/>
      <c r="J927" s="218"/>
      <c r="K927" s="218"/>
      <c r="L927" s="223"/>
      <c r="M927" s="224"/>
      <c r="N927" s="225"/>
      <c r="O927" s="225"/>
      <c r="P927" s="225"/>
      <c r="Q927" s="225"/>
      <c r="R927" s="225"/>
      <c r="S927" s="225"/>
      <c r="T927" s="226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27" t="s">
        <v>148</v>
      </c>
      <c r="AU927" s="227" t="s">
        <v>81</v>
      </c>
      <c r="AV927" s="13" t="s">
        <v>81</v>
      </c>
      <c r="AW927" s="13" t="s">
        <v>34</v>
      </c>
      <c r="AX927" s="13" t="s">
        <v>74</v>
      </c>
      <c r="AY927" s="227" t="s">
        <v>135</v>
      </c>
    </row>
    <row r="928" spans="1:65" s="2" customFormat="1" ht="21.75" customHeight="1">
      <c r="A928" s="38"/>
      <c r="B928" s="39"/>
      <c r="C928" s="197" t="s">
        <v>1546</v>
      </c>
      <c r="D928" s="197" t="s">
        <v>137</v>
      </c>
      <c r="E928" s="198" t="s">
        <v>1547</v>
      </c>
      <c r="F928" s="199" t="s">
        <v>1548</v>
      </c>
      <c r="G928" s="200" t="s">
        <v>328</v>
      </c>
      <c r="H928" s="201">
        <v>16.25</v>
      </c>
      <c r="I928" s="202"/>
      <c r="J928" s="203">
        <f>ROUND(I928*H928,2)</f>
        <v>0</v>
      </c>
      <c r="K928" s="199" t="s">
        <v>141</v>
      </c>
      <c r="L928" s="44"/>
      <c r="M928" s="204" t="s">
        <v>19</v>
      </c>
      <c r="N928" s="205" t="s">
        <v>45</v>
      </c>
      <c r="O928" s="84"/>
      <c r="P928" s="206">
        <f>O928*H928</f>
        <v>0</v>
      </c>
      <c r="Q928" s="206">
        <v>0.0043751</v>
      </c>
      <c r="R928" s="206">
        <f>Q928*H928</f>
        <v>0.071095375</v>
      </c>
      <c r="S928" s="206">
        <v>0</v>
      </c>
      <c r="T928" s="207">
        <f>S928*H928</f>
        <v>0</v>
      </c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R928" s="208" t="s">
        <v>248</v>
      </c>
      <c r="AT928" s="208" t="s">
        <v>137</v>
      </c>
      <c r="AU928" s="208" t="s">
        <v>81</v>
      </c>
      <c r="AY928" s="17" t="s">
        <v>135</v>
      </c>
      <c r="BE928" s="209">
        <f>IF(N928="základní",J928,0)</f>
        <v>0</v>
      </c>
      <c r="BF928" s="209">
        <f>IF(N928="snížená",J928,0)</f>
        <v>0</v>
      </c>
      <c r="BG928" s="209">
        <f>IF(N928="zákl. přenesená",J928,0)</f>
        <v>0</v>
      </c>
      <c r="BH928" s="209">
        <f>IF(N928="sníž. přenesená",J928,0)</f>
        <v>0</v>
      </c>
      <c r="BI928" s="209">
        <f>IF(N928="nulová",J928,0)</f>
        <v>0</v>
      </c>
      <c r="BJ928" s="17" t="s">
        <v>79</v>
      </c>
      <c r="BK928" s="209">
        <f>ROUND(I928*H928,2)</f>
        <v>0</v>
      </c>
      <c r="BL928" s="17" t="s">
        <v>248</v>
      </c>
      <c r="BM928" s="208" t="s">
        <v>1549</v>
      </c>
    </row>
    <row r="929" spans="1:47" s="2" customFormat="1" ht="12">
      <c r="A929" s="38"/>
      <c r="B929" s="39"/>
      <c r="C929" s="40"/>
      <c r="D929" s="210" t="s">
        <v>144</v>
      </c>
      <c r="E929" s="40"/>
      <c r="F929" s="211" t="s">
        <v>1550</v>
      </c>
      <c r="G929" s="40"/>
      <c r="H929" s="40"/>
      <c r="I929" s="212"/>
      <c r="J929" s="40"/>
      <c r="K929" s="40"/>
      <c r="L929" s="44"/>
      <c r="M929" s="213"/>
      <c r="N929" s="214"/>
      <c r="O929" s="84"/>
      <c r="P929" s="84"/>
      <c r="Q929" s="84"/>
      <c r="R929" s="84"/>
      <c r="S929" s="84"/>
      <c r="T929" s="85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T929" s="17" t="s">
        <v>144</v>
      </c>
      <c r="AU929" s="17" t="s">
        <v>81</v>
      </c>
    </row>
    <row r="930" spans="1:47" s="2" customFormat="1" ht="12">
      <c r="A930" s="38"/>
      <c r="B930" s="39"/>
      <c r="C930" s="40"/>
      <c r="D930" s="215" t="s">
        <v>146</v>
      </c>
      <c r="E930" s="40"/>
      <c r="F930" s="216" t="s">
        <v>1551</v>
      </c>
      <c r="G930" s="40"/>
      <c r="H930" s="40"/>
      <c r="I930" s="212"/>
      <c r="J930" s="40"/>
      <c r="K930" s="40"/>
      <c r="L930" s="44"/>
      <c r="M930" s="213"/>
      <c r="N930" s="214"/>
      <c r="O930" s="84"/>
      <c r="P930" s="84"/>
      <c r="Q930" s="84"/>
      <c r="R930" s="84"/>
      <c r="S930" s="84"/>
      <c r="T930" s="85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T930" s="17" t="s">
        <v>146</v>
      </c>
      <c r="AU930" s="17" t="s">
        <v>81</v>
      </c>
    </row>
    <row r="931" spans="1:51" s="13" customFormat="1" ht="12">
      <c r="A931" s="13"/>
      <c r="B931" s="217"/>
      <c r="C931" s="218"/>
      <c r="D931" s="210" t="s">
        <v>148</v>
      </c>
      <c r="E931" s="219" t="s">
        <v>19</v>
      </c>
      <c r="F931" s="220" t="s">
        <v>1120</v>
      </c>
      <c r="G931" s="218"/>
      <c r="H931" s="221">
        <v>16.25</v>
      </c>
      <c r="I931" s="222"/>
      <c r="J931" s="218"/>
      <c r="K931" s="218"/>
      <c r="L931" s="223"/>
      <c r="M931" s="224"/>
      <c r="N931" s="225"/>
      <c r="O931" s="225"/>
      <c r="P931" s="225"/>
      <c r="Q931" s="225"/>
      <c r="R931" s="225"/>
      <c r="S931" s="225"/>
      <c r="T931" s="226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27" t="s">
        <v>148</v>
      </c>
      <c r="AU931" s="227" t="s">
        <v>81</v>
      </c>
      <c r="AV931" s="13" t="s">
        <v>81</v>
      </c>
      <c r="AW931" s="13" t="s">
        <v>34</v>
      </c>
      <c r="AX931" s="13" t="s">
        <v>74</v>
      </c>
      <c r="AY931" s="227" t="s">
        <v>135</v>
      </c>
    </row>
    <row r="932" spans="1:65" s="2" customFormat="1" ht="16.5" customHeight="1">
      <c r="A932" s="38"/>
      <c r="B932" s="39"/>
      <c r="C932" s="197" t="s">
        <v>1552</v>
      </c>
      <c r="D932" s="197" t="s">
        <v>137</v>
      </c>
      <c r="E932" s="198" t="s">
        <v>1553</v>
      </c>
      <c r="F932" s="199" t="s">
        <v>1554</v>
      </c>
      <c r="G932" s="200" t="s">
        <v>328</v>
      </c>
      <c r="H932" s="201">
        <v>4</v>
      </c>
      <c r="I932" s="202"/>
      <c r="J932" s="203">
        <f>ROUND(I932*H932,2)</f>
        <v>0</v>
      </c>
      <c r="K932" s="199" t="s">
        <v>141</v>
      </c>
      <c r="L932" s="44"/>
      <c r="M932" s="204" t="s">
        <v>19</v>
      </c>
      <c r="N932" s="205" t="s">
        <v>45</v>
      </c>
      <c r="O932" s="84"/>
      <c r="P932" s="206">
        <f>O932*H932</f>
        <v>0</v>
      </c>
      <c r="Q932" s="206">
        <v>0.001456266</v>
      </c>
      <c r="R932" s="206">
        <f>Q932*H932</f>
        <v>0.005825064</v>
      </c>
      <c r="S932" s="206">
        <v>0</v>
      </c>
      <c r="T932" s="207">
        <f>S932*H932</f>
        <v>0</v>
      </c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R932" s="208" t="s">
        <v>248</v>
      </c>
      <c r="AT932" s="208" t="s">
        <v>137</v>
      </c>
      <c r="AU932" s="208" t="s">
        <v>81</v>
      </c>
      <c r="AY932" s="17" t="s">
        <v>135</v>
      </c>
      <c r="BE932" s="209">
        <f>IF(N932="základní",J932,0)</f>
        <v>0</v>
      </c>
      <c r="BF932" s="209">
        <f>IF(N932="snížená",J932,0)</f>
        <v>0</v>
      </c>
      <c r="BG932" s="209">
        <f>IF(N932="zákl. přenesená",J932,0)</f>
        <v>0</v>
      </c>
      <c r="BH932" s="209">
        <f>IF(N932="sníž. přenesená",J932,0)</f>
        <v>0</v>
      </c>
      <c r="BI932" s="209">
        <f>IF(N932="nulová",J932,0)</f>
        <v>0</v>
      </c>
      <c r="BJ932" s="17" t="s">
        <v>79</v>
      </c>
      <c r="BK932" s="209">
        <f>ROUND(I932*H932,2)</f>
        <v>0</v>
      </c>
      <c r="BL932" s="17" t="s">
        <v>248</v>
      </c>
      <c r="BM932" s="208" t="s">
        <v>1555</v>
      </c>
    </row>
    <row r="933" spans="1:47" s="2" customFormat="1" ht="12">
      <c r="A933" s="38"/>
      <c r="B933" s="39"/>
      <c r="C933" s="40"/>
      <c r="D933" s="210" t="s">
        <v>144</v>
      </c>
      <c r="E933" s="40"/>
      <c r="F933" s="211" t="s">
        <v>1556</v>
      </c>
      <c r="G933" s="40"/>
      <c r="H933" s="40"/>
      <c r="I933" s="212"/>
      <c r="J933" s="40"/>
      <c r="K933" s="40"/>
      <c r="L933" s="44"/>
      <c r="M933" s="213"/>
      <c r="N933" s="214"/>
      <c r="O933" s="84"/>
      <c r="P933" s="84"/>
      <c r="Q933" s="84"/>
      <c r="R933" s="84"/>
      <c r="S933" s="84"/>
      <c r="T933" s="85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T933" s="17" t="s">
        <v>144</v>
      </c>
      <c r="AU933" s="17" t="s">
        <v>81</v>
      </c>
    </row>
    <row r="934" spans="1:47" s="2" customFormat="1" ht="12">
      <c r="A934" s="38"/>
      <c r="B934" s="39"/>
      <c r="C934" s="40"/>
      <c r="D934" s="215" t="s">
        <v>146</v>
      </c>
      <c r="E934" s="40"/>
      <c r="F934" s="216" t="s">
        <v>1557</v>
      </c>
      <c r="G934" s="40"/>
      <c r="H934" s="40"/>
      <c r="I934" s="212"/>
      <c r="J934" s="40"/>
      <c r="K934" s="40"/>
      <c r="L934" s="44"/>
      <c r="M934" s="213"/>
      <c r="N934" s="214"/>
      <c r="O934" s="84"/>
      <c r="P934" s="84"/>
      <c r="Q934" s="84"/>
      <c r="R934" s="84"/>
      <c r="S934" s="84"/>
      <c r="T934" s="85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T934" s="17" t="s">
        <v>146</v>
      </c>
      <c r="AU934" s="17" t="s">
        <v>81</v>
      </c>
    </row>
    <row r="935" spans="1:51" s="13" customFormat="1" ht="12">
      <c r="A935" s="13"/>
      <c r="B935" s="217"/>
      <c r="C935" s="218"/>
      <c r="D935" s="210" t="s">
        <v>148</v>
      </c>
      <c r="E935" s="219" t="s">
        <v>19</v>
      </c>
      <c r="F935" s="220" t="s">
        <v>667</v>
      </c>
      <c r="G935" s="218"/>
      <c r="H935" s="221">
        <v>4</v>
      </c>
      <c r="I935" s="222"/>
      <c r="J935" s="218"/>
      <c r="K935" s="218"/>
      <c r="L935" s="223"/>
      <c r="M935" s="224"/>
      <c r="N935" s="225"/>
      <c r="O935" s="225"/>
      <c r="P935" s="225"/>
      <c r="Q935" s="225"/>
      <c r="R935" s="225"/>
      <c r="S935" s="225"/>
      <c r="T935" s="226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27" t="s">
        <v>148</v>
      </c>
      <c r="AU935" s="227" t="s">
        <v>81</v>
      </c>
      <c r="AV935" s="13" t="s">
        <v>81</v>
      </c>
      <c r="AW935" s="13" t="s">
        <v>34</v>
      </c>
      <c r="AX935" s="13" t="s">
        <v>74</v>
      </c>
      <c r="AY935" s="227" t="s">
        <v>135</v>
      </c>
    </row>
    <row r="936" spans="1:65" s="2" customFormat="1" ht="16.5" customHeight="1">
      <c r="A936" s="38"/>
      <c r="B936" s="39"/>
      <c r="C936" s="197" t="s">
        <v>1558</v>
      </c>
      <c r="D936" s="197" t="s">
        <v>137</v>
      </c>
      <c r="E936" s="198" t="s">
        <v>1559</v>
      </c>
      <c r="F936" s="199" t="s">
        <v>1560</v>
      </c>
      <c r="G936" s="200" t="s">
        <v>328</v>
      </c>
      <c r="H936" s="201">
        <v>6</v>
      </c>
      <c r="I936" s="202"/>
      <c r="J936" s="203">
        <f>ROUND(I936*H936,2)</f>
        <v>0</v>
      </c>
      <c r="K936" s="199" t="s">
        <v>141</v>
      </c>
      <c r="L936" s="44"/>
      <c r="M936" s="204" t="s">
        <v>19</v>
      </c>
      <c r="N936" s="205" t="s">
        <v>45</v>
      </c>
      <c r="O936" s="84"/>
      <c r="P936" s="206">
        <f>O936*H936</f>
        <v>0</v>
      </c>
      <c r="Q936" s="206">
        <v>0.0016887</v>
      </c>
      <c r="R936" s="206">
        <f>Q936*H936</f>
        <v>0.010132200000000001</v>
      </c>
      <c r="S936" s="206">
        <v>0</v>
      </c>
      <c r="T936" s="207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08" t="s">
        <v>248</v>
      </c>
      <c r="AT936" s="208" t="s">
        <v>137</v>
      </c>
      <c r="AU936" s="208" t="s">
        <v>81</v>
      </c>
      <c r="AY936" s="17" t="s">
        <v>135</v>
      </c>
      <c r="BE936" s="209">
        <f>IF(N936="základní",J936,0)</f>
        <v>0</v>
      </c>
      <c r="BF936" s="209">
        <f>IF(N936="snížená",J936,0)</f>
        <v>0</v>
      </c>
      <c r="BG936" s="209">
        <f>IF(N936="zákl. přenesená",J936,0)</f>
        <v>0</v>
      </c>
      <c r="BH936" s="209">
        <f>IF(N936="sníž. přenesená",J936,0)</f>
        <v>0</v>
      </c>
      <c r="BI936" s="209">
        <f>IF(N936="nulová",J936,0)</f>
        <v>0</v>
      </c>
      <c r="BJ936" s="17" t="s">
        <v>79</v>
      </c>
      <c r="BK936" s="209">
        <f>ROUND(I936*H936,2)</f>
        <v>0</v>
      </c>
      <c r="BL936" s="17" t="s">
        <v>248</v>
      </c>
      <c r="BM936" s="208" t="s">
        <v>1561</v>
      </c>
    </row>
    <row r="937" spans="1:47" s="2" customFormat="1" ht="12">
      <c r="A937" s="38"/>
      <c r="B937" s="39"/>
      <c r="C937" s="40"/>
      <c r="D937" s="210" t="s">
        <v>144</v>
      </c>
      <c r="E937" s="40"/>
      <c r="F937" s="211" t="s">
        <v>1562</v>
      </c>
      <c r="G937" s="40"/>
      <c r="H937" s="40"/>
      <c r="I937" s="212"/>
      <c r="J937" s="40"/>
      <c r="K937" s="40"/>
      <c r="L937" s="44"/>
      <c r="M937" s="213"/>
      <c r="N937" s="214"/>
      <c r="O937" s="84"/>
      <c r="P937" s="84"/>
      <c r="Q937" s="84"/>
      <c r="R937" s="84"/>
      <c r="S937" s="84"/>
      <c r="T937" s="85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T937" s="17" t="s">
        <v>144</v>
      </c>
      <c r="AU937" s="17" t="s">
        <v>81</v>
      </c>
    </row>
    <row r="938" spans="1:47" s="2" customFormat="1" ht="12">
      <c r="A938" s="38"/>
      <c r="B938" s="39"/>
      <c r="C938" s="40"/>
      <c r="D938" s="215" t="s">
        <v>146</v>
      </c>
      <c r="E938" s="40"/>
      <c r="F938" s="216" t="s">
        <v>1563</v>
      </c>
      <c r="G938" s="40"/>
      <c r="H938" s="40"/>
      <c r="I938" s="212"/>
      <c r="J938" s="40"/>
      <c r="K938" s="40"/>
      <c r="L938" s="44"/>
      <c r="M938" s="213"/>
      <c r="N938" s="214"/>
      <c r="O938" s="84"/>
      <c r="P938" s="84"/>
      <c r="Q938" s="84"/>
      <c r="R938" s="84"/>
      <c r="S938" s="84"/>
      <c r="T938" s="85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T938" s="17" t="s">
        <v>146</v>
      </c>
      <c r="AU938" s="17" t="s">
        <v>81</v>
      </c>
    </row>
    <row r="939" spans="1:51" s="13" customFormat="1" ht="12">
      <c r="A939" s="13"/>
      <c r="B939" s="217"/>
      <c r="C939" s="218"/>
      <c r="D939" s="210" t="s">
        <v>148</v>
      </c>
      <c r="E939" s="219" t="s">
        <v>19</v>
      </c>
      <c r="F939" s="220" t="s">
        <v>181</v>
      </c>
      <c r="G939" s="218"/>
      <c r="H939" s="221">
        <v>6</v>
      </c>
      <c r="I939" s="222"/>
      <c r="J939" s="218"/>
      <c r="K939" s="218"/>
      <c r="L939" s="223"/>
      <c r="M939" s="224"/>
      <c r="N939" s="225"/>
      <c r="O939" s="225"/>
      <c r="P939" s="225"/>
      <c r="Q939" s="225"/>
      <c r="R939" s="225"/>
      <c r="S939" s="225"/>
      <c r="T939" s="226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27" t="s">
        <v>148</v>
      </c>
      <c r="AU939" s="227" t="s">
        <v>81</v>
      </c>
      <c r="AV939" s="13" t="s">
        <v>81</v>
      </c>
      <c r="AW939" s="13" t="s">
        <v>34</v>
      </c>
      <c r="AX939" s="13" t="s">
        <v>74</v>
      </c>
      <c r="AY939" s="227" t="s">
        <v>135</v>
      </c>
    </row>
    <row r="940" spans="1:65" s="2" customFormat="1" ht="16.5" customHeight="1">
      <c r="A940" s="38"/>
      <c r="B940" s="39"/>
      <c r="C940" s="197" t="s">
        <v>1564</v>
      </c>
      <c r="D940" s="197" t="s">
        <v>137</v>
      </c>
      <c r="E940" s="198" t="s">
        <v>1565</v>
      </c>
      <c r="F940" s="199" t="s">
        <v>1566</v>
      </c>
      <c r="G940" s="200" t="s">
        <v>280</v>
      </c>
      <c r="H940" s="201">
        <v>1</v>
      </c>
      <c r="I940" s="202"/>
      <c r="J940" s="203">
        <f>ROUND(I940*H940,2)</f>
        <v>0</v>
      </c>
      <c r="K940" s="199" t="s">
        <v>141</v>
      </c>
      <c r="L940" s="44"/>
      <c r="M940" s="204" t="s">
        <v>19</v>
      </c>
      <c r="N940" s="205" t="s">
        <v>45</v>
      </c>
      <c r="O940" s="84"/>
      <c r="P940" s="206">
        <f>O940*H940</f>
        <v>0</v>
      </c>
      <c r="Q940" s="206">
        <v>0.000362</v>
      </c>
      <c r="R940" s="206">
        <f>Q940*H940</f>
        <v>0.000362</v>
      </c>
      <c r="S940" s="206">
        <v>0</v>
      </c>
      <c r="T940" s="207">
        <f>S940*H940</f>
        <v>0</v>
      </c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R940" s="208" t="s">
        <v>248</v>
      </c>
      <c r="AT940" s="208" t="s">
        <v>137</v>
      </c>
      <c r="AU940" s="208" t="s">
        <v>81</v>
      </c>
      <c r="AY940" s="17" t="s">
        <v>135</v>
      </c>
      <c r="BE940" s="209">
        <f>IF(N940="základní",J940,0)</f>
        <v>0</v>
      </c>
      <c r="BF940" s="209">
        <f>IF(N940="snížená",J940,0)</f>
        <v>0</v>
      </c>
      <c r="BG940" s="209">
        <f>IF(N940="zákl. přenesená",J940,0)</f>
        <v>0</v>
      </c>
      <c r="BH940" s="209">
        <f>IF(N940="sníž. přenesená",J940,0)</f>
        <v>0</v>
      </c>
      <c r="BI940" s="209">
        <f>IF(N940="nulová",J940,0)</f>
        <v>0</v>
      </c>
      <c r="BJ940" s="17" t="s">
        <v>79</v>
      </c>
      <c r="BK940" s="209">
        <f>ROUND(I940*H940,2)</f>
        <v>0</v>
      </c>
      <c r="BL940" s="17" t="s">
        <v>248</v>
      </c>
      <c r="BM940" s="208" t="s">
        <v>1567</v>
      </c>
    </row>
    <row r="941" spans="1:47" s="2" customFormat="1" ht="12">
      <c r="A941" s="38"/>
      <c r="B941" s="39"/>
      <c r="C941" s="40"/>
      <c r="D941" s="210" t="s">
        <v>144</v>
      </c>
      <c r="E941" s="40"/>
      <c r="F941" s="211" t="s">
        <v>1568</v>
      </c>
      <c r="G941" s="40"/>
      <c r="H941" s="40"/>
      <c r="I941" s="212"/>
      <c r="J941" s="40"/>
      <c r="K941" s="40"/>
      <c r="L941" s="44"/>
      <c r="M941" s="213"/>
      <c r="N941" s="214"/>
      <c r="O941" s="84"/>
      <c r="P941" s="84"/>
      <c r="Q941" s="84"/>
      <c r="R941" s="84"/>
      <c r="S941" s="84"/>
      <c r="T941" s="85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T941" s="17" t="s">
        <v>144</v>
      </c>
      <c r="AU941" s="17" t="s">
        <v>81</v>
      </c>
    </row>
    <row r="942" spans="1:47" s="2" customFormat="1" ht="12">
      <c r="A942" s="38"/>
      <c r="B942" s="39"/>
      <c r="C942" s="40"/>
      <c r="D942" s="215" t="s">
        <v>146</v>
      </c>
      <c r="E942" s="40"/>
      <c r="F942" s="216" t="s">
        <v>1569</v>
      </c>
      <c r="G942" s="40"/>
      <c r="H942" s="40"/>
      <c r="I942" s="212"/>
      <c r="J942" s="40"/>
      <c r="K942" s="40"/>
      <c r="L942" s="44"/>
      <c r="M942" s="213"/>
      <c r="N942" s="214"/>
      <c r="O942" s="84"/>
      <c r="P942" s="84"/>
      <c r="Q942" s="84"/>
      <c r="R942" s="84"/>
      <c r="S942" s="84"/>
      <c r="T942" s="85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T942" s="17" t="s">
        <v>146</v>
      </c>
      <c r="AU942" s="17" t="s">
        <v>81</v>
      </c>
    </row>
    <row r="943" spans="1:65" s="2" customFormat="1" ht="16.5" customHeight="1">
      <c r="A943" s="38"/>
      <c r="B943" s="39"/>
      <c r="C943" s="197" t="s">
        <v>1570</v>
      </c>
      <c r="D943" s="197" t="s">
        <v>137</v>
      </c>
      <c r="E943" s="198" t="s">
        <v>1571</v>
      </c>
      <c r="F943" s="199" t="s">
        <v>1572</v>
      </c>
      <c r="G943" s="200" t="s">
        <v>328</v>
      </c>
      <c r="H943" s="201">
        <v>1.7</v>
      </c>
      <c r="I943" s="202"/>
      <c r="J943" s="203">
        <f>ROUND(I943*H943,2)</f>
        <v>0</v>
      </c>
      <c r="K943" s="199" t="s">
        <v>141</v>
      </c>
      <c r="L943" s="44"/>
      <c r="M943" s="204" t="s">
        <v>19</v>
      </c>
      <c r="N943" s="205" t="s">
        <v>45</v>
      </c>
      <c r="O943" s="84"/>
      <c r="P943" s="206">
        <f>O943*H943</f>
        <v>0</v>
      </c>
      <c r="Q943" s="206">
        <v>0.0021656</v>
      </c>
      <c r="R943" s="206">
        <f>Q943*H943</f>
        <v>0.00368152</v>
      </c>
      <c r="S943" s="206">
        <v>0</v>
      </c>
      <c r="T943" s="207">
        <f>S943*H943</f>
        <v>0</v>
      </c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R943" s="208" t="s">
        <v>248</v>
      </c>
      <c r="AT943" s="208" t="s">
        <v>137</v>
      </c>
      <c r="AU943" s="208" t="s">
        <v>81</v>
      </c>
      <c r="AY943" s="17" t="s">
        <v>135</v>
      </c>
      <c r="BE943" s="209">
        <f>IF(N943="základní",J943,0)</f>
        <v>0</v>
      </c>
      <c r="BF943" s="209">
        <f>IF(N943="snížená",J943,0)</f>
        <v>0</v>
      </c>
      <c r="BG943" s="209">
        <f>IF(N943="zákl. přenesená",J943,0)</f>
        <v>0</v>
      </c>
      <c r="BH943" s="209">
        <f>IF(N943="sníž. přenesená",J943,0)</f>
        <v>0</v>
      </c>
      <c r="BI943" s="209">
        <f>IF(N943="nulová",J943,0)</f>
        <v>0</v>
      </c>
      <c r="BJ943" s="17" t="s">
        <v>79</v>
      </c>
      <c r="BK943" s="209">
        <f>ROUND(I943*H943,2)</f>
        <v>0</v>
      </c>
      <c r="BL943" s="17" t="s">
        <v>248</v>
      </c>
      <c r="BM943" s="208" t="s">
        <v>1573</v>
      </c>
    </row>
    <row r="944" spans="1:47" s="2" customFormat="1" ht="12">
      <c r="A944" s="38"/>
      <c r="B944" s="39"/>
      <c r="C944" s="40"/>
      <c r="D944" s="210" t="s">
        <v>144</v>
      </c>
      <c r="E944" s="40"/>
      <c r="F944" s="211" t="s">
        <v>1574</v>
      </c>
      <c r="G944" s="40"/>
      <c r="H944" s="40"/>
      <c r="I944" s="212"/>
      <c r="J944" s="40"/>
      <c r="K944" s="40"/>
      <c r="L944" s="44"/>
      <c r="M944" s="213"/>
      <c r="N944" s="214"/>
      <c r="O944" s="84"/>
      <c r="P944" s="84"/>
      <c r="Q944" s="84"/>
      <c r="R944" s="84"/>
      <c r="S944" s="84"/>
      <c r="T944" s="85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T944" s="17" t="s">
        <v>144</v>
      </c>
      <c r="AU944" s="17" t="s">
        <v>81</v>
      </c>
    </row>
    <row r="945" spans="1:47" s="2" customFormat="1" ht="12">
      <c r="A945" s="38"/>
      <c r="B945" s="39"/>
      <c r="C945" s="40"/>
      <c r="D945" s="215" t="s">
        <v>146</v>
      </c>
      <c r="E945" s="40"/>
      <c r="F945" s="216" t="s">
        <v>1575</v>
      </c>
      <c r="G945" s="40"/>
      <c r="H945" s="40"/>
      <c r="I945" s="212"/>
      <c r="J945" s="40"/>
      <c r="K945" s="40"/>
      <c r="L945" s="44"/>
      <c r="M945" s="213"/>
      <c r="N945" s="214"/>
      <c r="O945" s="84"/>
      <c r="P945" s="84"/>
      <c r="Q945" s="84"/>
      <c r="R945" s="84"/>
      <c r="S945" s="84"/>
      <c r="T945" s="85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T945" s="17" t="s">
        <v>146</v>
      </c>
      <c r="AU945" s="17" t="s">
        <v>81</v>
      </c>
    </row>
    <row r="946" spans="1:65" s="2" customFormat="1" ht="16.5" customHeight="1">
      <c r="A946" s="38"/>
      <c r="B946" s="39"/>
      <c r="C946" s="197" t="s">
        <v>1576</v>
      </c>
      <c r="D946" s="197" t="s">
        <v>137</v>
      </c>
      <c r="E946" s="198" t="s">
        <v>1577</v>
      </c>
      <c r="F946" s="199" t="s">
        <v>1578</v>
      </c>
      <c r="G946" s="200" t="s">
        <v>243</v>
      </c>
      <c r="H946" s="201">
        <v>0.128</v>
      </c>
      <c r="I946" s="202"/>
      <c r="J946" s="203">
        <f>ROUND(I946*H946,2)</f>
        <v>0</v>
      </c>
      <c r="K946" s="199" t="s">
        <v>141</v>
      </c>
      <c r="L946" s="44"/>
      <c r="M946" s="204" t="s">
        <v>19</v>
      </c>
      <c r="N946" s="205" t="s">
        <v>45</v>
      </c>
      <c r="O946" s="84"/>
      <c r="P946" s="206">
        <f>O946*H946</f>
        <v>0</v>
      </c>
      <c r="Q946" s="206">
        <v>0</v>
      </c>
      <c r="R946" s="206">
        <f>Q946*H946</f>
        <v>0</v>
      </c>
      <c r="S946" s="206">
        <v>0</v>
      </c>
      <c r="T946" s="207">
        <f>S946*H946</f>
        <v>0</v>
      </c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R946" s="208" t="s">
        <v>248</v>
      </c>
      <c r="AT946" s="208" t="s">
        <v>137</v>
      </c>
      <c r="AU946" s="208" t="s">
        <v>81</v>
      </c>
      <c r="AY946" s="17" t="s">
        <v>135</v>
      </c>
      <c r="BE946" s="209">
        <f>IF(N946="základní",J946,0)</f>
        <v>0</v>
      </c>
      <c r="BF946" s="209">
        <f>IF(N946="snížená",J946,0)</f>
        <v>0</v>
      </c>
      <c r="BG946" s="209">
        <f>IF(N946="zákl. přenesená",J946,0)</f>
        <v>0</v>
      </c>
      <c r="BH946" s="209">
        <f>IF(N946="sníž. přenesená",J946,0)</f>
        <v>0</v>
      </c>
      <c r="BI946" s="209">
        <f>IF(N946="nulová",J946,0)</f>
        <v>0</v>
      </c>
      <c r="BJ946" s="17" t="s">
        <v>79</v>
      </c>
      <c r="BK946" s="209">
        <f>ROUND(I946*H946,2)</f>
        <v>0</v>
      </c>
      <c r="BL946" s="17" t="s">
        <v>248</v>
      </c>
      <c r="BM946" s="208" t="s">
        <v>1579</v>
      </c>
    </row>
    <row r="947" spans="1:47" s="2" customFormat="1" ht="12">
      <c r="A947" s="38"/>
      <c r="B947" s="39"/>
      <c r="C947" s="40"/>
      <c r="D947" s="210" t="s">
        <v>144</v>
      </c>
      <c r="E947" s="40"/>
      <c r="F947" s="211" t="s">
        <v>1580</v>
      </c>
      <c r="G947" s="40"/>
      <c r="H947" s="40"/>
      <c r="I947" s="212"/>
      <c r="J947" s="40"/>
      <c r="K947" s="40"/>
      <c r="L947" s="44"/>
      <c r="M947" s="213"/>
      <c r="N947" s="214"/>
      <c r="O947" s="84"/>
      <c r="P947" s="84"/>
      <c r="Q947" s="84"/>
      <c r="R947" s="84"/>
      <c r="S947" s="84"/>
      <c r="T947" s="85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T947" s="17" t="s">
        <v>144</v>
      </c>
      <c r="AU947" s="17" t="s">
        <v>81</v>
      </c>
    </row>
    <row r="948" spans="1:47" s="2" customFormat="1" ht="12">
      <c r="A948" s="38"/>
      <c r="B948" s="39"/>
      <c r="C948" s="40"/>
      <c r="D948" s="215" t="s">
        <v>146</v>
      </c>
      <c r="E948" s="40"/>
      <c r="F948" s="216" t="s">
        <v>1581</v>
      </c>
      <c r="G948" s="40"/>
      <c r="H948" s="40"/>
      <c r="I948" s="212"/>
      <c r="J948" s="40"/>
      <c r="K948" s="40"/>
      <c r="L948" s="44"/>
      <c r="M948" s="213"/>
      <c r="N948" s="214"/>
      <c r="O948" s="84"/>
      <c r="P948" s="84"/>
      <c r="Q948" s="84"/>
      <c r="R948" s="84"/>
      <c r="S948" s="84"/>
      <c r="T948" s="85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T948" s="17" t="s">
        <v>146</v>
      </c>
      <c r="AU948" s="17" t="s">
        <v>81</v>
      </c>
    </row>
    <row r="949" spans="1:63" s="12" customFormat="1" ht="22.8" customHeight="1">
      <c r="A949" s="12"/>
      <c r="B949" s="181"/>
      <c r="C949" s="182"/>
      <c r="D949" s="183" t="s">
        <v>73</v>
      </c>
      <c r="E949" s="195" t="s">
        <v>1582</v>
      </c>
      <c r="F949" s="195" t="s">
        <v>1583</v>
      </c>
      <c r="G949" s="182"/>
      <c r="H949" s="182"/>
      <c r="I949" s="185"/>
      <c r="J949" s="196">
        <f>BK949</f>
        <v>0</v>
      </c>
      <c r="K949" s="182"/>
      <c r="L949" s="187"/>
      <c r="M949" s="188"/>
      <c r="N949" s="189"/>
      <c r="O949" s="189"/>
      <c r="P949" s="190">
        <f>SUM(P950:P1005)</f>
        <v>0</v>
      </c>
      <c r="Q949" s="189"/>
      <c r="R949" s="190">
        <f>SUM(R950:R1005)</f>
        <v>0.352919398</v>
      </c>
      <c r="S949" s="189"/>
      <c r="T949" s="191">
        <f>SUM(T950:T1005)</f>
        <v>0</v>
      </c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R949" s="192" t="s">
        <v>81</v>
      </c>
      <c r="AT949" s="193" t="s">
        <v>73</v>
      </c>
      <c r="AU949" s="193" t="s">
        <v>79</v>
      </c>
      <c r="AY949" s="192" t="s">
        <v>135</v>
      </c>
      <c r="BK949" s="194">
        <f>SUM(BK950:BK1005)</f>
        <v>0</v>
      </c>
    </row>
    <row r="950" spans="1:65" s="2" customFormat="1" ht="16.5" customHeight="1">
      <c r="A950" s="38"/>
      <c r="B950" s="39"/>
      <c r="C950" s="197" t="s">
        <v>1584</v>
      </c>
      <c r="D950" s="197" t="s">
        <v>137</v>
      </c>
      <c r="E950" s="198" t="s">
        <v>1585</v>
      </c>
      <c r="F950" s="199" t="s">
        <v>1586</v>
      </c>
      <c r="G950" s="200" t="s">
        <v>280</v>
      </c>
      <c r="H950" s="201">
        <v>4</v>
      </c>
      <c r="I950" s="202"/>
      <c r="J950" s="203">
        <f>ROUND(I950*H950,2)</f>
        <v>0</v>
      </c>
      <c r="K950" s="199" t="s">
        <v>141</v>
      </c>
      <c r="L950" s="44"/>
      <c r="M950" s="204" t="s">
        <v>19</v>
      </c>
      <c r="N950" s="205" t="s">
        <v>45</v>
      </c>
      <c r="O950" s="84"/>
      <c r="P950" s="206">
        <f>O950*H950</f>
        <v>0</v>
      </c>
      <c r="Q950" s="206">
        <v>0.00027</v>
      </c>
      <c r="R950" s="206">
        <f>Q950*H950</f>
        <v>0.00108</v>
      </c>
      <c r="S950" s="206">
        <v>0</v>
      </c>
      <c r="T950" s="207">
        <f>S950*H950</f>
        <v>0</v>
      </c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R950" s="208" t="s">
        <v>248</v>
      </c>
      <c r="AT950" s="208" t="s">
        <v>137</v>
      </c>
      <c r="AU950" s="208" t="s">
        <v>81</v>
      </c>
      <c r="AY950" s="17" t="s">
        <v>135</v>
      </c>
      <c r="BE950" s="209">
        <f>IF(N950="základní",J950,0)</f>
        <v>0</v>
      </c>
      <c r="BF950" s="209">
        <f>IF(N950="snížená",J950,0)</f>
        <v>0</v>
      </c>
      <c r="BG950" s="209">
        <f>IF(N950="zákl. přenesená",J950,0)</f>
        <v>0</v>
      </c>
      <c r="BH950" s="209">
        <f>IF(N950="sníž. přenesená",J950,0)</f>
        <v>0</v>
      </c>
      <c r="BI950" s="209">
        <f>IF(N950="nulová",J950,0)</f>
        <v>0</v>
      </c>
      <c r="BJ950" s="17" t="s">
        <v>79</v>
      </c>
      <c r="BK950" s="209">
        <f>ROUND(I950*H950,2)</f>
        <v>0</v>
      </c>
      <c r="BL950" s="17" t="s">
        <v>248</v>
      </c>
      <c r="BM950" s="208" t="s">
        <v>1587</v>
      </c>
    </row>
    <row r="951" spans="1:47" s="2" customFormat="1" ht="12">
      <c r="A951" s="38"/>
      <c r="B951" s="39"/>
      <c r="C951" s="40"/>
      <c r="D951" s="210" t="s">
        <v>144</v>
      </c>
      <c r="E951" s="40"/>
      <c r="F951" s="211" t="s">
        <v>1588</v>
      </c>
      <c r="G951" s="40"/>
      <c r="H951" s="40"/>
      <c r="I951" s="212"/>
      <c r="J951" s="40"/>
      <c r="K951" s="40"/>
      <c r="L951" s="44"/>
      <c r="M951" s="213"/>
      <c r="N951" s="214"/>
      <c r="O951" s="84"/>
      <c r="P951" s="84"/>
      <c r="Q951" s="84"/>
      <c r="R951" s="84"/>
      <c r="S951" s="84"/>
      <c r="T951" s="85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T951" s="17" t="s">
        <v>144</v>
      </c>
      <c r="AU951" s="17" t="s">
        <v>81</v>
      </c>
    </row>
    <row r="952" spans="1:47" s="2" customFormat="1" ht="12">
      <c r="A952" s="38"/>
      <c r="B952" s="39"/>
      <c r="C952" s="40"/>
      <c r="D952" s="215" t="s">
        <v>146</v>
      </c>
      <c r="E952" s="40"/>
      <c r="F952" s="216" t="s">
        <v>1589</v>
      </c>
      <c r="G952" s="40"/>
      <c r="H952" s="40"/>
      <c r="I952" s="212"/>
      <c r="J952" s="40"/>
      <c r="K952" s="40"/>
      <c r="L952" s="44"/>
      <c r="M952" s="213"/>
      <c r="N952" s="214"/>
      <c r="O952" s="84"/>
      <c r="P952" s="84"/>
      <c r="Q952" s="84"/>
      <c r="R952" s="84"/>
      <c r="S952" s="84"/>
      <c r="T952" s="85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T952" s="17" t="s">
        <v>146</v>
      </c>
      <c r="AU952" s="17" t="s">
        <v>81</v>
      </c>
    </row>
    <row r="953" spans="1:65" s="2" customFormat="1" ht="16.5" customHeight="1">
      <c r="A953" s="38"/>
      <c r="B953" s="39"/>
      <c r="C953" s="238" t="s">
        <v>1590</v>
      </c>
      <c r="D953" s="238" t="s">
        <v>398</v>
      </c>
      <c r="E953" s="239" t="s">
        <v>1591</v>
      </c>
      <c r="F953" s="240" t="s">
        <v>1592</v>
      </c>
      <c r="G953" s="241" t="s">
        <v>161</v>
      </c>
      <c r="H953" s="242">
        <v>3</v>
      </c>
      <c r="I953" s="243"/>
      <c r="J953" s="244">
        <f>ROUND(I953*H953,2)</f>
        <v>0</v>
      </c>
      <c r="K953" s="240" t="s">
        <v>141</v>
      </c>
      <c r="L953" s="245"/>
      <c r="M953" s="246" t="s">
        <v>19</v>
      </c>
      <c r="N953" s="247" t="s">
        <v>45</v>
      </c>
      <c r="O953" s="84"/>
      <c r="P953" s="206">
        <f>O953*H953</f>
        <v>0</v>
      </c>
      <c r="Q953" s="206">
        <v>0.03472</v>
      </c>
      <c r="R953" s="206">
        <f>Q953*H953</f>
        <v>0.10416</v>
      </c>
      <c r="S953" s="206">
        <v>0</v>
      </c>
      <c r="T953" s="207">
        <f>S953*H953</f>
        <v>0</v>
      </c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R953" s="208" t="s">
        <v>366</v>
      </c>
      <c r="AT953" s="208" t="s">
        <v>398</v>
      </c>
      <c r="AU953" s="208" t="s">
        <v>81</v>
      </c>
      <c r="AY953" s="17" t="s">
        <v>135</v>
      </c>
      <c r="BE953" s="209">
        <f>IF(N953="základní",J953,0)</f>
        <v>0</v>
      </c>
      <c r="BF953" s="209">
        <f>IF(N953="snížená",J953,0)</f>
        <v>0</v>
      </c>
      <c r="BG953" s="209">
        <f>IF(N953="zákl. přenesená",J953,0)</f>
        <v>0</v>
      </c>
      <c r="BH953" s="209">
        <f>IF(N953="sníž. přenesená",J953,0)</f>
        <v>0</v>
      </c>
      <c r="BI953" s="209">
        <f>IF(N953="nulová",J953,0)</f>
        <v>0</v>
      </c>
      <c r="BJ953" s="17" t="s">
        <v>79</v>
      </c>
      <c r="BK953" s="209">
        <f>ROUND(I953*H953,2)</f>
        <v>0</v>
      </c>
      <c r="BL953" s="17" t="s">
        <v>248</v>
      </c>
      <c r="BM953" s="208" t="s">
        <v>1593</v>
      </c>
    </row>
    <row r="954" spans="1:47" s="2" customFormat="1" ht="12">
      <c r="A954" s="38"/>
      <c r="B954" s="39"/>
      <c r="C954" s="40"/>
      <c r="D954" s="210" t="s">
        <v>144</v>
      </c>
      <c r="E954" s="40"/>
      <c r="F954" s="211" t="s">
        <v>1592</v>
      </c>
      <c r="G954" s="40"/>
      <c r="H954" s="40"/>
      <c r="I954" s="212"/>
      <c r="J954" s="40"/>
      <c r="K954" s="40"/>
      <c r="L954" s="44"/>
      <c r="M954" s="213"/>
      <c r="N954" s="214"/>
      <c r="O954" s="84"/>
      <c r="P954" s="84"/>
      <c r="Q954" s="84"/>
      <c r="R954" s="84"/>
      <c r="S954" s="84"/>
      <c r="T954" s="85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T954" s="17" t="s">
        <v>144</v>
      </c>
      <c r="AU954" s="17" t="s">
        <v>81</v>
      </c>
    </row>
    <row r="955" spans="1:51" s="13" customFormat="1" ht="12">
      <c r="A955" s="13"/>
      <c r="B955" s="217"/>
      <c r="C955" s="218"/>
      <c r="D955" s="210" t="s">
        <v>148</v>
      </c>
      <c r="E955" s="219" t="s">
        <v>19</v>
      </c>
      <c r="F955" s="220" t="s">
        <v>1594</v>
      </c>
      <c r="G955" s="218"/>
      <c r="H955" s="221">
        <v>3</v>
      </c>
      <c r="I955" s="222"/>
      <c r="J955" s="218"/>
      <c r="K955" s="218"/>
      <c r="L955" s="223"/>
      <c r="M955" s="224"/>
      <c r="N955" s="225"/>
      <c r="O955" s="225"/>
      <c r="P955" s="225"/>
      <c r="Q955" s="225"/>
      <c r="R955" s="225"/>
      <c r="S955" s="225"/>
      <c r="T955" s="226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27" t="s">
        <v>148</v>
      </c>
      <c r="AU955" s="227" t="s">
        <v>81</v>
      </c>
      <c r="AV955" s="13" t="s">
        <v>81</v>
      </c>
      <c r="AW955" s="13" t="s">
        <v>34</v>
      </c>
      <c r="AX955" s="13" t="s">
        <v>74</v>
      </c>
      <c r="AY955" s="227" t="s">
        <v>135</v>
      </c>
    </row>
    <row r="956" spans="1:65" s="2" customFormat="1" ht="16.5" customHeight="1">
      <c r="A956" s="38"/>
      <c r="B956" s="39"/>
      <c r="C956" s="197" t="s">
        <v>1595</v>
      </c>
      <c r="D956" s="197" t="s">
        <v>137</v>
      </c>
      <c r="E956" s="198" t="s">
        <v>1596</v>
      </c>
      <c r="F956" s="199" t="s">
        <v>1597</v>
      </c>
      <c r="G956" s="200" t="s">
        <v>280</v>
      </c>
      <c r="H956" s="201">
        <v>3</v>
      </c>
      <c r="I956" s="202"/>
      <c r="J956" s="203">
        <f>ROUND(I956*H956,2)</f>
        <v>0</v>
      </c>
      <c r="K956" s="199" t="s">
        <v>141</v>
      </c>
      <c r="L956" s="44"/>
      <c r="M956" s="204" t="s">
        <v>19</v>
      </c>
      <c r="N956" s="205" t="s">
        <v>45</v>
      </c>
      <c r="O956" s="84"/>
      <c r="P956" s="206">
        <f>O956*H956</f>
        <v>0</v>
      </c>
      <c r="Q956" s="206">
        <v>0</v>
      </c>
      <c r="R956" s="206">
        <f>Q956*H956</f>
        <v>0</v>
      </c>
      <c r="S956" s="206">
        <v>0</v>
      </c>
      <c r="T956" s="207">
        <f>S956*H956</f>
        <v>0</v>
      </c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R956" s="208" t="s">
        <v>248</v>
      </c>
      <c r="AT956" s="208" t="s">
        <v>137</v>
      </c>
      <c r="AU956" s="208" t="s">
        <v>81</v>
      </c>
      <c r="AY956" s="17" t="s">
        <v>135</v>
      </c>
      <c r="BE956" s="209">
        <f>IF(N956="základní",J956,0)</f>
        <v>0</v>
      </c>
      <c r="BF956" s="209">
        <f>IF(N956="snížená",J956,0)</f>
        <v>0</v>
      </c>
      <c r="BG956" s="209">
        <f>IF(N956="zákl. přenesená",J956,0)</f>
        <v>0</v>
      </c>
      <c r="BH956" s="209">
        <f>IF(N956="sníž. přenesená",J956,0)</f>
        <v>0</v>
      </c>
      <c r="BI956" s="209">
        <f>IF(N956="nulová",J956,0)</f>
        <v>0</v>
      </c>
      <c r="BJ956" s="17" t="s">
        <v>79</v>
      </c>
      <c r="BK956" s="209">
        <f>ROUND(I956*H956,2)</f>
        <v>0</v>
      </c>
      <c r="BL956" s="17" t="s">
        <v>248</v>
      </c>
      <c r="BM956" s="208" t="s">
        <v>1598</v>
      </c>
    </row>
    <row r="957" spans="1:47" s="2" customFormat="1" ht="12">
      <c r="A957" s="38"/>
      <c r="B957" s="39"/>
      <c r="C957" s="40"/>
      <c r="D957" s="210" t="s">
        <v>144</v>
      </c>
      <c r="E957" s="40"/>
      <c r="F957" s="211" t="s">
        <v>1599</v>
      </c>
      <c r="G957" s="40"/>
      <c r="H957" s="40"/>
      <c r="I957" s="212"/>
      <c r="J957" s="40"/>
      <c r="K957" s="40"/>
      <c r="L957" s="44"/>
      <c r="M957" s="213"/>
      <c r="N957" s="214"/>
      <c r="O957" s="84"/>
      <c r="P957" s="84"/>
      <c r="Q957" s="84"/>
      <c r="R957" s="84"/>
      <c r="S957" s="84"/>
      <c r="T957" s="85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T957" s="17" t="s">
        <v>144</v>
      </c>
      <c r="AU957" s="17" t="s">
        <v>81</v>
      </c>
    </row>
    <row r="958" spans="1:47" s="2" customFormat="1" ht="12">
      <c r="A958" s="38"/>
      <c r="B958" s="39"/>
      <c r="C958" s="40"/>
      <c r="D958" s="215" t="s">
        <v>146</v>
      </c>
      <c r="E958" s="40"/>
      <c r="F958" s="216" t="s">
        <v>1600</v>
      </c>
      <c r="G958" s="40"/>
      <c r="H958" s="40"/>
      <c r="I958" s="212"/>
      <c r="J958" s="40"/>
      <c r="K958" s="40"/>
      <c r="L958" s="44"/>
      <c r="M958" s="213"/>
      <c r="N958" s="214"/>
      <c r="O958" s="84"/>
      <c r="P958" s="84"/>
      <c r="Q958" s="84"/>
      <c r="R958" s="84"/>
      <c r="S958" s="84"/>
      <c r="T958" s="85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T958" s="17" t="s">
        <v>146</v>
      </c>
      <c r="AU958" s="17" t="s">
        <v>81</v>
      </c>
    </row>
    <row r="959" spans="1:65" s="2" customFormat="1" ht="16.5" customHeight="1">
      <c r="A959" s="38"/>
      <c r="B959" s="39"/>
      <c r="C959" s="238" t="s">
        <v>1601</v>
      </c>
      <c r="D959" s="238" t="s">
        <v>398</v>
      </c>
      <c r="E959" s="239" t="s">
        <v>1602</v>
      </c>
      <c r="F959" s="240" t="s">
        <v>1603</v>
      </c>
      <c r="G959" s="241" t="s">
        <v>280</v>
      </c>
      <c r="H959" s="242">
        <v>3</v>
      </c>
      <c r="I959" s="243"/>
      <c r="J959" s="244">
        <f>ROUND(I959*H959,2)</f>
        <v>0</v>
      </c>
      <c r="K959" s="240" t="s">
        <v>141</v>
      </c>
      <c r="L959" s="245"/>
      <c r="M959" s="246" t="s">
        <v>19</v>
      </c>
      <c r="N959" s="247" t="s">
        <v>45</v>
      </c>
      <c r="O959" s="84"/>
      <c r="P959" s="206">
        <f>O959*H959</f>
        <v>0</v>
      </c>
      <c r="Q959" s="206">
        <v>0.0175</v>
      </c>
      <c r="R959" s="206">
        <f>Q959*H959</f>
        <v>0.052500000000000005</v>
      </c>
      <c r="S959" s="206">
        <v>0</v>
      </c>
      <c r="T959" s="207">
        <f>S959*H959</f>
        <v>0</v>
      </c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R959" s="208" t="s">
        <v>366</v>
      </c>
      <c r="AT959" s="208" t="s">
        <v>398</v>
      </c>
      <c r="AU959" s="208" t="s">
        <v>81</v>
      </c>
      <c r="AY959" s="17" t="s">
        <v>135</v>
      </c>
      <c r="BE959" s="209">
        <f>IF(N959="základní",J959,0)</f>
        <v>0</v>
      </c>
      <c r="BF959" s="209">
        <f>IF(N959="snížená",J959,0)</f>
        <v>0</v>
      </c>
      <c r="BG959" s="209">
        <f>IF(N959="zákl. přenesená",J959,0)</f>
        <v>0</v>
      </c>
      <c r="BH959" s="209">
        <f>IF(N959="sníž. přenesená",J959,0)</f>
        <v>0</v>
      </c>
      <c r="BI959" s="209">
        <f>IF(N959="nulová",J959,0)</f>
        <v>0</v>
      </c>
      <c r="BJ959" s="17" t="s">
        <v>79</v>
      </c>
      <c r="BK959" s="209">
        <f>ROUND(I959*H959,2)</f>
        <v>0</v>
      </c>
      <c r="BL959" s="17" t="s">
        <v>248</v>
      </c>
      <c r="BM959" s="208" t="s">
        <v>1604</v>
      </c>
    </row>
    <row r="960" spans="1:47" s="2" customFormat="1" ht="12">
      <c r="A960" s="38"/>
      <c r="B960" s="39"/>
      <c r="C960" s="40"/>
      <c r="D960" s="210" t="s">
        <v>144</v>
      </c>
      <c r="E960" s="40"/>
      <c r="F960" s="211" t="s">
        <v>1603</v>
      </c>
      <c r="G960" s="40"/>
      <c r="H960" s="40"/>
      <c r="I960" s="212"/>
      <c r="J960" s="40"/>
      <c r="K960" s="40"/>
      <c r="L960" s="44"/>
      <c r="M960" s="213"/>
      <c r="N960" s="214"/>
      <c r="O960" s="84"/>
      <c r="P960" s="84"/>
      <c r="Q960" s="84"/>
      <c r="R960" s="84"/>
      <c r="S960" s="84"/>
      <c r="T960" s="85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T960" s="17" t="s">
        <v>144</v>
      </c>
      <c r="AU960" s="17" t="s">
        <v>81</v>
      </c>
    </row>
    <row r="961" spans="1:65" s="2" customFormat="1" ht="16.5" customHeight="1">
      <c r="A961" s="38"/>
      <c r="B961" s="39"/>
      <c r="C961" s="197" t="s">
        <v>1605</v>
      </c>
      <c r="D961" s="197" t="s">
        <v>137</v>
      </c>
      <c r="E961" s="198" t="s">
        <v>1606</v>
      </c>
      <c r="F961" s="199" t="s">
        <v>1607</v>
      </c>
      <c r="G961" s="200" t="s">
        <v>280</v>
      </c>
      <c r="H961" s="201">
        <v>3</v>
      </c>
      <c r="I961" s="202"/>
      <c r="J961" s="203">
        <f>ROUND(I961*H961,2)</f>
        <v>0</v>
      </c>
      <c r="K961" s="199" t="s">
        <v>141</v>
      </c>
      <c r="L961" s="44"/>
      <c r="M961" s="204" t="s">
        <v>19</v>
      </c>
      <c r="N961" s="205" t="s">
        <v>45</v>
      </c>
      <c r="O961" s="84"/>
      <c r="P961" s="206">
        <f>O961*H961</f>
        <v>0</v>
      </c>
      <c r="Q961" s="206">
        <v>0.0009179</v>
      </c>
      <c r="R961" s="206">
        <f>Q961*H961</f>
        <v>0.0027537</v>
      </c>
      <c r="S961" s="206">
        <v>0</v>
      </c>
      <c r="T961" s="207">
        <f>S961*H961</f>
        <v>0</v>
      </c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R961" s="208" t="s">
        <v>248</v>
      </c>
      <c r="AT961" s="208" t="s">
        <v>137</v>
      </c>
      <c r="AU961" s="208" t="s">
        <v>81</v>
      </c>
      <c r="AY961" s="17" t="s">
        <v>135</v>
      </c>
      <c r="BE961" s="209">
        <f>IF(N961="základní",J961,0)</f>
        <v>0</v>
      </c>
      <c r="BF961" s="209">
        <f>IF(N961="snížená",J961,0)</f>
        <v>0</v>
      </c>
      <c r="BG961" s="209">
        <f>IF(N961="zákl. přenesená",J961,0)</f>
        <v>0</v>
      </c>
      <c r="BH961" s="209">
        <f>IF(N961="sníž. přenesená",J961,0)</f>
        <v>0</v>
      </c>
      <c r="BI961" s="209">
        <f>IF(N961="nulová",J961,0)</f>
        <v>0</v>
      </c>
      <c r="BJ961" s="17" t="s">
        <v>79</v>
      </c>
      <c r="BK961" s="209">
        <f>ROUND(I961*H961,2)</f>
        <v>0</v>
      </c>
      <c r="BL961" s="17" t="s">
        <v>248</v>
      </c>
      <c r="BM961" s="208" t="s">
        <v>1608</v>
      </c>
    </row>
    <row r="962" spans="1:47" s="2" customFormat="1" ht="12">
      <c r="A962" s="38"/>
      <c r="B962" s="39"/>
      <c r="C962" s="40"/>
      <c r="D962" s="210" t="s">
        <v>144</v>
      </c>
      <c r="E962" s="40"/>
      <c r="F962" s="211" t="s">
        <v>1609</v>
      </c>
      <c r="G962" s="40"/>
      <c r="H962" s="40"/>
      <c r="I962" s="212"/>
      <c r="J962" s="40"/>
      <c r="K962" s="40"/>
      <c r="L962" s="44"/>
      <c r="M962" s="213"/>
      <c r="N962" s="214"/>
      <c r="O962" s="84"/>
      <c r="P962" s="84"/>
      <c r="Q962" s="84"/>
      <c r="R962" s="84"/>
      <c r="S962" s="84"/>
      <c r="T962" s="85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T962" s="17" t="s">
        <v>144</v>
      </c>
      <c r="AU962" s="17" t="s">
        <v>81</v>
      </c>
    </row>
    <row r="963" spans="1:47" s="2" customFormat="1" ht="12">
      <c r="A963" s="38"/>
      <c r="B963" s="39"/>
      <c r="C963" s="40"/>
      <c r="D963" s="215" t="s">
        <v>146</v>
      </c>
      <c r="E963" s="40"/>
      <c r="F963" s="216" t="s">
        <v>1610</v>
      </c>
      <c r="G963" s="40"/>
      <c r="H963" s="40"/>
      <c r="I963" s="212"/>
      <c r="J963" s="40"/>
      <c r="K963" s="40"/>
      <c r="L963" s="44"/>
      <c r="M963" s="213"/>
      <c r="N963" s="214"/>
      <c r="O963" s="84"/>
      <c r="P963" s="84"/>
      <c r="Q963" s="84"/>
      <c r="R963" s="84"/>
      <c r="S963" s="84"/>
      <c r="T963" s="85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T963" s="17" t="s">
        <v>146</v>
      </c>
      <c r="AU963" s="17" t="s">
        <v>81</v>
      </c>
    </row>
    <row r="964" spans="1:65" s="2" customFormat="1" ht="16.5" customHeight="1">
      <c r="A964" s="38"/>
      <c r="B964" s="39"/>
      <c r="C964" s="238" t="s">
        <v>1611</v>
      </c>
      <c r="D964" s="238" t="s">
        <v>398</v>
      </c>
      <c r="E964" s="239" t="s">
        <v>1612</v>
      </c>
      <c r="F964" s="240" t="s">
        <v>1613</v>
      </c>
      <c r="G964" s="241" t="s">
        <v>161</v>
      </c>
      <c r="H964" s="242">
        <v>6.563</v>
      </c>
      <c r="I964" s="243"/>
      <c r="J964" s="244">
        <f>ROUND(I964*H964,2)</f>
        <v>0</v>
      </c>
      <c r="K964" s="240" t="s">
        <v>141</v>
      </c>
      <c r="L964" s="245"/>
      <c r="M964" s="246" t="s">
        <v>19</v>
      </c>
      <c r="N964" s="247" t="s">
        <v>45</v>
      </c>
      <c r="O964" s="84"/>
      <c r="P964" s="206">
        <f>O964*H964</f>
        <v>0</v>
      </c>
      <c r="Q964" s="206">
        <v>0.02544</v>
      </c>
      <c r="R964" s="206">
        <f>Q964*H964</f>
        <v>0.16696272</v>
      </c>
      <c r="S964" s="206">
        <v>0</v>
      </c>
      <c r="T964" s="207">
        <f>S964*H964</f>
        <v>0</v>
      </c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R964" s="208" t="s">
        <v>366</v>
      </c>
      <c r="AT964" s="208" t="s">
        <v>398</v>
      </c>
      <c r="AU964" s="208" t="s">
        <v>81</v>
      </c>
      <c r="AY964" s="17" t="s">
        <v>135</v>
      </c>
      <c r="BE964" s="209">
        <f>IF(N964="základní",J964,0)</f>
        <v>0</v>
      </c>
      <c r="BF964" s="209">
        <f>IF(N964="snížená",J964,0)</f>
        <v>0</v>
      </c>
      <c r="BG964" s="209">
        <f>IF(N964="zákl. přenesená",J964,0)</f>
        <v>0</v>
      </c>
      <c r="BH964" s="209">
        <f>IF(N964="sníž. přenesená",J964,0)</f>
        <v>0</v>
      </c>
      <c r="BI964" s="209">
        <f>IF(N964="nulová",J964,0)</f>
        <v>0</v>
      </c>
      <c r="BJ964" s="17" t="s">
        <v>79</v>
      </c>
      <c r="BK964" s="209">
        <f>ROUND(I964*H964,2)</f>
        <v>0</v>
      </c>
      <c r="BL964" s="17" t="s">
        <v>248</v>
      </c>
      <c r="BM964" s="208" t="s">
        <v>1614</v>
      </c>
    </row>
    <row r="965" spans="1:47" s="2" customFormat="1" ht="12">
      <c r="A965" s="38"/>
      <c r="B965" s="39"/>
      <c r="C965" s="40"/>
      <c r="D965" s="210" t="s">
        <v>144</v>
      </c>
      <c r="E965" s="40"/>
      <c r="F965" s="211" t="s">
        <v>1613</v>
      </c>
      <c r="G965" s="40"/>
      <c r="H965" s="40"/>
      <c r="I965" s="212"/>
      <c r="J965" s="40"/>
      <c r="K965" s="40"/>
      <c r="L965" s="44"/>
      <c r="M965" s="213"/>
      <c r="N965" s="214"/>
      <c r="O965" s="84"/>
      <c r="P965" s="84"/>
      <c r="Q965" s="84"/>
      <c r="R965" s="84"/>
      <c r="S965" s="84"/>
      <c r="T965" s="85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T965" s="17" t="s">
        <v>144</v>
      </c>
      <c r="AU965" s="17" t="s">
        <v>81</v>
      </c>
    </row>
    <row r="966" spans="1:51" s="13" customFormat="1" ht="12">
      <c r="A966" s="13"/>
      <c r="B966" s="217"/>
      <c r="C966" s="218"/>
      <c r="D966" s="210" t="s">
        <v>148</v>
      </c>
      <c r="E966" s="219" t="s">
        <v>19</v>
      </c>
      <c r="F966" s="220" t="s">
        <v>1615</v>
      </c>
      <c r="G966" s="218"/>
      <c r="H966" s="221">
        <v>2.363</v>
      </c>
      <c r="I966" s="222"/>
      <c r="J966" s="218"/>
      <c r="K966" s="218"/>
      <c r="L966" s="223"/>
      <c r="M966" s="224"/>
      <c r="N966" s="225"/>
      <c r="O966" s="225"/>
      <c r="P966" s="225"/>
      <c r="Q966" s="225"/>
      <c r="R966" s="225"/>
      <c r="S966" s="225"/>
      <c r="T966" s="226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27" t="s">
        <v>148</v>
      </c>
      <c r="AU966" s="227" t="s">
        <v>81</v>
      </c>
      <c r="AV966" s="13" t="s">
        <v>81</v>
      </c>
      <c r="AW966" s="13" t="s">
        <v>34</v>
      </c>
      <c r="AX966" s="13" t="s">
        <v>74</v>
      </c>
      <c r="AY966" s="227" t="s">
        <v>135</v>
      </c>
    </row>
    <row r="967" spans="1:51" s="13" customFormat="1" ht="12">
      <c r="A967" s="13"/>
      <c r="B967" s="217"/>
      <c r="C967" s="218"/>
      <c r="D967" s="210" t="s">
        <v>148</v>
      </c>
      <c r="E967" s="219" t="s">
        <v>19</v>
      </c>
      <c r="F967" s="220" t="s">
        <v>1616</v>
      </c>
      <c r="G967" s="218"/>
      <c r="H967" s="221">
        <v>4.2</v>
      </c>
      <c r="I967" s="222"/>
      <c r="J967" s="218"/>
      <c r="K967" s="218"/>
      <c r="L967" s="223"/>
      <c r="M967" s="224"/>
      <c r="N967" s="225"/>
      <c r="O967" s="225"/>
      <c r="P967" s="225"/>
      <c r="Q967" s="225"/>
      <c r="R967" s="225"/>
      <c r="S967" s="225"/>
      <c r="T967" s="226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27" t="s">
        <v>148</v>
      </c>
      <c r="AU967" s="227" t="s">
        <v>81</v>
      </c>
      <c r="AV967" s="13" t="s">
        <v>81</v>
      </c>
      <c r="AW967" s="13" t="s">
        <v>34</v>
      </c>
      <c r="AX967" s="13" t="s">
        <v>74</v>
      </c>
      <c r="AY967" s="227" t="s">
        <v>135</v>
      </c>
    </row>
    <row r="968" spans="1:65" s="2" customFormat="1" ht="16.5" customHeight="1">
      <c r="A968" s="38"/>
      <c r="B968" s="39"/>
      <c r="C968" s="197" t="s">
        <v>1617</v>
      </c>
      <c r="D968" s="197" t="s">
        <v>137</v>
      </c>
      <c r="E968" s="198" t="s">
        <v>1618</v>
      </c>
      <c r="F968" s="199" t="s">
        <v>1619</v>
      </c>
      <c r="G968" s="200" t="s">
        <v>280</v>
      </c>
      <c r="H968" s="201">
        <v>1</v>
      </c>
      <c r="I968" s="202"/>
      <c r="J968" s="203">
        <f>ROUND(I968*H968,2)</f>
        <v>0</v>
      </c>
      <c r="K968" s="199" t="s">
        <v>141</v>
      </c>
      <c r="L968" s="44"/>
      <c r="M968" s="204" t="s">
        <v>19</v>
      </c>
      <c r="N968" s="205" t="s">
        <v>45</v>
      </c>
      <c r="O968" s="84"/>
      <c r="P968" s="206">
        <f>O968*H968</f>
        <v>0</v>
      </c>
      <c r="Q968" s="206">
        <v>0</v>
      </c>
      <c r="R968" s="206">
        <f>Q968*H968</f>
        <v>0</v>
      </c>
      <c r="S968" s="206">
        <v>0</v>
      </c>
      <c r="T968" s="207">
        <f>S968*H968</f>
        <v>0</v>
      </c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R968" s="208" t="s">
        <v>248</v>
      </c>
      <c r="AT968" s="208" t="s">
        <v>137</v>
      </c>
      <c r="AU968" s="208" t="s">
        <v>81</v>
      </c>
      <c r="AY968" s="17" t="s">
        <v>135</v>
      </c>
      <c r="BE968" s="209">
        <f>IF(N968="základní",J968,0)</f>
        <v>0</v>
      </c>
      <c r="BF968" s="209">
        <f>IF(N968="snížená",J968,0)</f>
        <v>0</v>
      </c>
      <c r="BG968" s="209">
        <f>IF(N968="zákl. přenesená",J968,0)</f>
        <v>0</v>
      </c>
      <c r="BH968" s="209">
        <f>IF(N968="sníž. přenesená",J968,0)</f>
        <v>0</v>
      </c>
      <c r="BI968" s="209">
        <f>IF(N968="nulová",J968,0)</f>
        <v>0</v>
      </c>
      <c r="BJ968" s="17" t="s">
        <v>79</v>
      </c>
      <c r="BK968" s="209">
        <f>ROUND(I968*H968,2)</f>
        <v>0</v>
      </c>
      <c r="BL968" s="17" t="s">
        <v>248</v>
      </c>
      <c r="BM968" s="208" t="s">
        <v>1620</v>
      </c>
    </row>
    <row r="969" spans="1:47" s="2" customFormat="1" ht="12">
      <c r="A969" s="38"/>
      <c r="B969" s="39"/>
      <c r="C969" s="40"/>
      <c r="D969" s="210" t="s">
        <v>144</v>
      </c>
      <c r="E969" s="40"/>
      <c r="F969" s="211" t="s">
        <v>1621</v>
      </c>
      <c r="G969" s="40"/>
      <c r="H969" s="40"/>
      <c r="I969" s="212"/>
      <c r="J969" s="40"/>
      <c r="K969" s="40"/>
      <c r="L969" s="44"/>
      <c r="M969" s="213"/>
      <c r="N969" s="214"/>
      <c r="O969" s="84"/>
      <c r="P969" s="84"/>
      <c r="Q969" s="84"/>
      <c r="R969" s="84"/>
      <c r="S969" s="84"/>
      <c r="T969" s="85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T969" s="17" t="s">
        <v>144</v>
      </c>
      <c r="AU969" s="17" t="s">
        <v>81</v>
      </c>
    </row>
    <row r="970" spans="1:47" s="2" customFormat="1" ht="12">
      <c r="A970" s="38"/>
      <c r="B970" s="39"/>
      <c r="C970" s="40"/>
      <c r="D970" s="215" t="s">
        <v>146</v>
      </c>
      <c r="E970" s="40"/>
      <c r="F970" s="216" t="s">
        <v>1622</v>
      </c>
      <c r="G970" s="40"/>
      <c r="H970" s="40"/>
      <c r="I970" s="212"/>
      <c r="J970" s="40"/>
      <c r="K970" s="40"/>
      <c r="L970" s="44"/>
      <c r="M970" s="213"/>
      <c r="N970" s="214"/>
      <c r="O970" s="84"/>
      <c r="P970" s="84"/>
      <c r="Q970" s="84"/>
      <c r="R970" s="84"/>
      <c r="S970" s="84"/>
      <c r="T970" s="85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T970" s="17" t="s">
        <v>146</v>
      </c>
      <c r="AU970" s="17" t="s">
        <v>81</v>
      </c>
    </row>
    <row r="971" spans="1:65" s="2" customFormat="1" ht="16.5" customHeight="1">
      <c r="A971" s="38"/>
      <c r="B971" s="39"/>
      <c r="C971" s="238" t="s">
        <v>1623</v>
      </c>
      <c r="D971" s="238" t="s">
        <v>398</v>
      </c>
      <c r="E971" s="239" t="s">
        <v>1624</v>
      </c>
      <c r="F971" s="240" t="s">
        <v>1625</v>
      </c>
      <c r="G971" s="241" t="s">
        <v>280</v>
      </c>
      <c r="H971" s="242">
        <v>1</v>
      </c>
      <c r="I971" s="243"/>
      <c r="J971" s="244">
        <f>ROUND(I971*H971,2)</f>
        <v>0</v>
      </c>
      <c r="K971" s="240" t="s">
        <v>141</v>
      </c>
      <c r="L971" s="245"/>
      <c r="M971" s="246" t="s">
        <v>19</v>
      </c>
      <c r="N971" s="247" t="s">
        <v>45</v>
      </c>
      <c r="O971" s="84"/>
      <c r="P971" s="206">
        <f>O971*H971</f>
        <v>0</v>
      </c>
      <c r="Q971" s="206">
        <v>0.0022</v>
      </c>
      <c r="R971" s="206">
        <f>Q971*H971</f>
        <v>0.0022</v>
      </c>
      <c r="S971" s="206">
        <v>0</v>
      </c>
      <c r="T971" s="207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208" t="s">
        <v>366</v>
      </c>
      <c r="AT971" s="208" t="s">
        <v>398</v>
      </c>
      <c r="AU971" s="208" t="s">
        <v>81</v>
      </c>
      <c r="AY971" s="17" t="s">
        <v>135</v>
      </c>
      <c r="BE971" s="209">
        <f>IF(N971="základní",J971,0)</f>
        <v>0</v>
      </c>
      <c r="BF971" s="209">
        <f>IF(N971="snížená",J971,0)</f>
        <v>0</v>
      </c>
      <c r="BG971" s="209">
        <f>IF(N971="zákl. přenesená",J971,0)</f>
        <v>0</v>
      </c>
      <c r="BH971" s="209">
        <f>IF(N971="sníž. přenesená",J971,0)</f>
        <v>0</v>
      </c>
      <c r="BI971" s="209">
        <f>IF(N971="nulová",J971,0)</f>
        <v>0</v>
      </c>
      <c r="BJ971" s="17" t="s">
        <v>79</v>
      </c>
      <c r="BK971" s="209">
        <f>ROUND(I971*H971,2)</f>
        <v>0</v>
      </c>
      <c r="BL971" s="17" t="s">
        <v>248</v>
      </c>
      <c r="BM971" s="208" t="s">
        <v>1626</v>
      </c>
    </row>
    <row r="972" spans="1:47" s="2" customFormat="1" ht="12">
      <c r="A972" s="38"/>
      <c r="B972" s="39"/>
      <c r="C972" s="40"/>
      <c r="D972" s="210" t="s">
        <v>144</v>
      </c>
      <c r="E972" s="40"/>
      <c r="F972" s="211" t="s">
        <v>1625</v>
      </c>
      <c r="G972" s="40"/>
      <c r="H972" s="40"/>
      <c r="I972" s="212"/>
      <c r="J972" s="40"/>
      <c r="K972" s="40"/>
      <c r="L972" s="44"/>
      <c r="M972" s="213"/>
      <c r="N972" s="214"/>
      <c r="O972" s="84"/>
      <c r="P972" s="84"/>
      <c r="Q972" s="84"/>
      <c r="R972" s="84"/>
      <c r="S972" s="84"/>
      <c r="T972" s="85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T972" s="17" t="s">
        <v>144</v>
      </c>
      <c r="AU972" s="17" t="s">
        <v>81</v>
      </c>
    </row>
    <row r="973" spans="1:65" s="2" customFormat="1" ht="16.5" customHeight="1">
      <c r="A973" s="38"/>
      <c r="B973" s="39"/>
      <c r="C973" s="197" t="s">
        <v>1627</v>
      </c>
      <c r="D973" s="197" t="s">
        <v>137</v>
      </c>
      <c r="E973" s="198" t="s">
        <v>1628</v>
      </c>
      <c r="F973" s="199" t="s">
        <v>1629</v>
      </c>
      <c r="G973" s="200" t="s">
        <v>280</v>
      </c>
      <c r="H973" s="201">
        <v>3</v>
      </c>
      <c r="I973" s="202"/>
      <c r="J973" s="203">
        <f>ROUND(I973*H973,2)</f>
        <v>0</v>
      </c>
      <c r="K973" s="199" t="s">
        <v>141</v>
      </c>
      <c r="L973" s="44"/>
      <c r="M973" s="204" t="s">
        <v>19</v>
      </c>
      <c r="N973" s="205" t="s">
        <v>45</v>
      </c>
      <c r="O973" s="84"/>
      <c r="P973" s="206">
        <f>O973*H973</f>
        <v>0</v>
      </c>
      <c r="Q973" s="206">
        <v>0</v>
      </c>
      <c r="R973" s="206">
        <f>Q973*H973</f>
        <v>0</v>
      </c>
      <c r="S973" s="206">
        <v>0</v>
      </c>
      <c r="T973" s="207">
        <f>S973*H973</f>
        <v>0</v>
      </c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R973" s="208" t="s">
        <v>248</v>
      </c>
      <c r="AT973" s="208" t="s">
        <v>137</v>
      </c>
      <c r="AU973" s="208" t="s">
        <v>81</v>
      </c>
      <c r="AY973" s="17" t="s">
        <v>135</v>
      </c>
      <c r="BE973" s="209">
        <f>IF(N973="základní",J973,0)</f>
        <v>0</v>
      </c>
      <c r="BF973" s="209">
        <f>IF(N973="snížená",J973,0)</f>
        <v>0</v>
      </c>
      <c r="BG973" s="209">
        <f>IF(N973="zákl. přenesená",J973,0)</f>
        <v>0</v>
      </c>
      <c r="BH973" s="209">
        <f>IF(N973="sníž. přenesená",J973,0)</f>
        <v>0</v>
      </c>
      <c r="BI973" s="209">
        <f>IF(N973="nulová",J973,0)</f>
        <v>0</v>
      </c>
      <c r="BJ973" s="17" t="s">
        <v>79</v>
      </c>
      <c r="BK973" s="209">
        <f>ROUND(I973*H973,2)</f>
        <v>0</v>
      </c>
      <c r="BL973" s="17" t="s">
        <v>248</v>
      </c>
      <c r="BM973" s="208" t="s">
        <v>1630</v>
      </c>
    </row>
    <row r="974" spans="1:47" s="2" customFormat="1" ht="12">
      <c r="A974" s="38"/>
      <c r="B974" s="39"/>
      <c r="C974" s="40"/>
      <c r="D974" s="210" t="s">
        <v>144</v>
      </c>
      <c r="E974" s="40"/>
      <c r="F974" s="211" t="s">
        <v>1631</v>
      </c>
      <c r="G974" s="40"/>
      <c r="H974" s="40"/>
      <c r="I974" s="212"/>
      <c r="J974" s="40"/>
      <c r="K974" s="40"/>
      <c r="L974" s="44"/>
      <c r="M974" s="213"/>
      <c r="N974" s="214"/>
      <c r="O974" s="84"/>
      <c r="P974" s="84"/>
      <c r="Q974" s="84"/>
      <c r="R974" s="84"/>
      <c r="S974" s="84"/>
      <c r="T974" s="85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T974" s="17" t="s">
        <v>144</v>
      </c>
      <c r="AU974" s="17" t="s">
        <v>81</v>
      </c>
    </row>
    <row r="975" spans="1:47" s="2" customFormat="1" ht="12">
      <c r="A975" s="38"/>
      <c r="B975" s="39"/>
      <c r="C975" s="40"/>
      <c r="D975" s="215" t="s">
        <v>146</v>
      </c>
      <c r="E975" s="40"/>
      <c r="F975" s="216" t="s">
        <v>1632</v>
      </c>
      <c r="G975" s="40"/>
      <c r="H975" s="40"/>
      <c r="I975" s="212"/>
      <c r="J975" s="40"/>
      <c r="K975" s="40"/>
      <c r="L975" s="44"/>
      <c r="M975" s="213"/>
      <c r="N975" s="214"/>
      <c r="O975" s="84"/>
      <c r="P975" s="84"/>
      <c r="Q975" s="84"/>
      <c r="R975" s="84"/>
      <c r="S975" s="84"/>
      <c r="T975" s="85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T975" s="17" t="s">
        <v>146</v>
      </c>
      <c r="AU975" s="17" t="s">
        <v>81</v>
      </c>
    </row>
    <row r="976" spans="1:65" s="2" customFormat="1" ht="16.5" customHeight="1">
      <c r="A976" s="38"/>
      <c r="B976" s="39"/>
      <c r="C976" s="238" t="s">
        <v>1633</v>
      </c>
      <c r="D976" s="238" t="s">
        <v>398</v>
      </c>
      <c r="E976" s="239" t="s">
        <v>1634</v>
      </c>
      <c r="F976" s="240" t="s">
        <v>1635</v>
      </c>
      <c r="G976" s="241" t="s">
        <v>280</v>
      </c>
      <c r="H976" s="242">
        <v>3</v>
      </c>
      <c r="I976" s="243"/>
      <c r="J976" s="244">
        <f>ROUND(I976*H976,2)</f>
        <v>0</v>
      </c>
      <c r="K976" s="240" t="s">
        <v>141</v>
      </c>
      <c r="L976" s="245"/>
      <c r="M976" s="246" t="s">
        <v>19</v>
      </c>
      <c r="N976" s="247" t="s">
        <v>45</v>
      </c>
      <c r="O976" s="84"/>
      <c r="P976" s="206">
        <f>O976*H976</f>
        <v>0</v>
      </c>
      <c r="Q976" s="206">
        <v>0.0022</v>
      </c>
      <c r="R976" s="206">
        <f>Q976*H976</f>
        <v>0.0066</v>
      </c>
      <c r="S976" s="206">
        <v>0</v>
      </c>
      <c r="T976" s="207">
        <f>S976*H976</f>
        <v>0</v>
      </c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R976" s="208" t="s">
        <v>366</v>
      </c>
      <c r="AT976" s="208" t="s">
        <v>398</v>
      </c>
      <c r="AU976" s="208" t="s">
        <v>81</v>
      </c>
      <c r="AY976" s="17" t="s">
        <v>135</v>
      </c>
      <c r="BE976" s="209">
        <f>IF(N976="základní",J976,0)</f>
        <v>0</v>
      </c>
      <c r="BF976" s="209">
        <f>IF(N976="snížená",J976,0)</f>
        <v>0</v>
      </c>
      <c r="BG976" s="209">
        <f>IF(N976="zákl. přenesená",J976,0)</f>
        <v>0</v>
      </c>
      <c r="BH976" s="209">
        <f>IF(N976="sníž. přenesená",J976,0)</f>
        <v>0</v>
      </c>
      <c r="BI976" s="209">
        <f>IF(N976="nulová",J976,0)</f>
        <v>0</v>
      </c>
      <c r="BJ976" s="17" t="s">
        <v>79</v>
      </c>
      <c r="BK976" s="209">
        <f>ROUND(I976*H976,2)</f>
        <v>0</v>
      </c>
      <c r="BL976" s="17" t="s">
        <v>248</v>
      </c>
      <c r="BM976" s="208" t="s">
        <v>1636</v>
      </c>
    </row>
    <row r="977" spans="1:47" s="2" customFormat="1" ht="12">
      <c r="A977" s="38"/>
      <c r="B977" s="39"/>
      <c r="C977" s="40"/>
      <c r="D977" s="210" t="s">
        <v>144</v>
      </c>
      <c r="E977" s="40"/>
      <c r="F977" s="211" t="s">
        <v>1635</v>
      </c>
      <c r="G977" s="40"/>
      <c r="H977" s="40"/>
      <c r="I977" s="212"/>
      <c r="J977" s="40"/>
      <c r="K977" s="40"/>
      <c r="L977" s="44"/>
      <c r="M977" s="213"/>
      <c r="N977" s="214"/>
      <c r="O977" s="84"/>
      <c r="P977" s="84"/>
      <c r="Q977" s="84"/>
      <c r="R977" s="84"/>
      <c r="S977" s="84"/>
      <c r="T977" s="85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T977" s="17" t="s">
        <v>144</v>
      </c>
      <c r="AU977" s="17" t="s">
        <v>81</v>
      </c>
    </row>
    <row r="978" spans="1:65" s="2" customFormat="1" ht="16.5" customHeight="1">
      <c r="A978" s="38"/>
      <c r="B978" s="39"/>
      <c r="C978" s="197" t="s">
        <v>1637</v>
      </c>
      <c r="D978" s="197" t="s">
        <v>137</v>
      </c>
      <c r="E978" s="198" t="s">
        <v>1638</v>
      </c>
      <c r="F978" s="199" t="s">
        <v>1639</v>
      </c>
      <c r="G978" s="200" t="s">
        <v>280</v>
      </c>
      <c r="H978" s="201">
        <v>3</v>
      </c>
      <c r="I978" s="202"/>
      <c r="J978" s="203">
        <f>ROUND(I978*H978,2)</f>
        <v>0</v>
      </c>
      <c r="K978" s="199" t="s">
        <v>141</v>
      </c>
      <c r="L978" s="44"/>
      <c r="M978" s="204" t="s">
        <v>19</v>
      </c>
      <c r="N978" s="205" t="s">
        <v>45</v>
      </c>
      <c r="O978" s="84"/>
      <c r="P978" s="206">
        <f>O978*H978</f>
        <v>0</v>
      </c>
      <c r="Q978" s="206">
        <v>0</v>
      </c>
      <c r="R978" s="206">
        <f>Q978*H978</f>
        <v>0</v>
      </c>
      <c r="S978" s="206">
        <v>0</v>
      </c>
      <c r="T978" s="207">
        <f>S978*H978</f>
        <v>0</v>
      </c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R978" s="208" t="s">
        <v>248</v>
      </c>
      <c r="AT978" s="208" t="s">
        <v>137</v>
      </c>
      <c r="AU978" s="208" t="s">
        <v>81</v>
      </c>
      <c r="AY978" s="17" t="s">
        <v>135</v>
      </c>
      <c r="BE978" s="209">
        <f>IF(N978="základní",J978,0)</f>
        <v>0</v>
      </c>
      <c r="BF978" s="209">
        <f>IF(N978="snížená",J978,0)</f>
        <v>0</v>
      </c>
      <c r="BG978" s="209">
        <f>IF(N978="zákl. přenesená",J978,0)</f>
        <v>0</v>
      </c>
      <c r="BH978" s="209">
        <f>IF(N978="sníž. přenesená",J978,0)</f>
        <v>0</v>
      </c>
      <c r="BI978" s="209">
        <f>IF(N978="nulová",J978,0)</f>
        <v>0</v>
      </c>
      <c r="BJ978" s="17" t="s">
        <v>79</v>
      </c>
      <c r="BK978" s="209">
        <f>ROUND(I978*H978,2)</f>
        <v>0</v>
      </c>
      <c r="BL978" s="17" t="s">
        <v>248</v>
      </c>
      <c r="BM978" s="208" t="s">
        <v>1640</v>
      </c>
    </row>
    <row r="979" spans="1:47" s="2" customFormat="1" ht="12">
      <c r="A979" s="38"/>
      <c r="B979" s="39"/>
      <c r="C979" s="40"/>
      <c r="D979" s="210" t="s">
        <v>144</v>
      </c>
      <c r="E979" s="40"/>
      <c r="F979" s="211" t="s">
        <v>1641</v>
      </c>
      <c r="G979" s="40"/>
      <c r="H979" s="40"/>
      <c r="I979" s="212"/>
      <c r="J979" s="40"/>
      <c r="K979" s="40"/>
      <c r="L979" s="44"/>
      <c r="M979" s="213"/>
      <c r="N979" s="214"/>
      <c r="O979" s="84"/>
      <c r="P979" s="84"/>
      <c r="Q979" s="84"/>
      <c r="R979" s="84"/>
      <c r="S979" s="84"/>
      <c r="T979" s="85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T979" s="17" t="s">
        <v>144</v>
      </c>
      <c r="AU979" s="17" t="s">
        <v>81</v>
      </c>
    </row>
    <row r="980" spans="1:47" s="2" customFormat="1" ht="12">
      <c r="A980" s="38"/>
      <c r="B980" s="39"/>
      <c r="C980" s="40"/>
      <c r="D980" s="215" t="s">
        <v>146</v>
      </c>
      <c r="E980" s="40"/>
      <c r="F980" s="216" t="s">
        <v>1642</v>
      </c>
      <c r="G980" s="40"/>
      <c r="H980" s="40"/>
      <c r="I980" s="212"/>
      <c r="J980" s="40"/>
      <c r="K980" s="40"/>
      <c r="L980" s="44"/>
      <c r="M980" s="213"/>
      <c r="N980" s="214"/>
      <c r="O980" s="84"/>
      <c r="P980" s="84"/>
      <c r="Q980" s="84"/>
      <c r="R980" s="84"/>
      <c r="S980" s="84"/>
      <c r="T980" s="85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T980" s="17" t="s">
        <v>146</v>
      </c>
      <c r="AU980" s="17" t="s">
        <v>81</v>
      </c>
    </row>
    <row r="981" spans="1:65" s="2" customFormat="1" ht="16.5" customHeight="1">
      <c r="A981" s="38"/>
      <c r="B981" s="39"/>
      <c r="C981" s="238" t="s">
        <v>1643</v>
      </c>
      <c r="D981" s="238" t="s">
        <v>398</v>
      </c>
      <c r="E981" s="239" t="s">
        <v>1644</v>
      </c>
      <c r="F981" s="240" t="s">
        <v>1645</v>
      </c>
      <c r="G981" s="241" t="s">
        <v>280</v>
      </c>
      <c r="H981" s="242">
        <v>3</v>
      </c>
      <c r="I981" s="243"/>
      <c r="J981" s="244">
        <f>ROUND(I981*H981,2)</f>
        <v>0</v>
      </c>
      <c r="K981" s="240" t="s">
        <v>141</v>
      </c>
      <c r="L981" s="245"/>
      <c r="M981" s="246" t="s">
        <v>19</v>
      </c>
      <c r="N981" s="247" t="s">
        <v>45</v>
      </c>
      <c r="O981" s="84"/>
      <c r="P981" s="206">
        <f>O981*H981</f>
        <v>0</v>
      </c>
      <c r="Q981" s="206">
        <v>0.0022</v>
      </c>
      <c r="R981" s="206">
        <f>Q981*H981</f>
        <v>0.0066</v>
      </c>
      <c r="S981" s="206">
        <v>0</v>
      </c>
      <c r="T981" s="207">
        <f>S981*H981</f>
        <v>0</v>
      </c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R981" s="208" t="s">
        <v>366</v>
      </c>
      <c r="AT981" s="208" t="s">
        <v>398</v>
      </c>
      <c r="AU981" s="208" t="s">
        <v>81</v>
      </c>
      <c r="AY981" s="17" t="s">
        <v>135</v>
      </c>
      <c r="BE981" s="209">
        <f>IF(N981="základní",J981,0)</f>
        <v>0</v>
      </c>
      <c r="BF981" s="209">
        <f>IF(N981="snížená",J981,0)</f>
        <v>0</v>
      </c>
      <c r="BG981" s="209">
        <f>IF(N981="zákl. přenesená",J981,0)</f>
        <v>0</v>
      </c>
      <c r="BH981" s="209">
        <f>IF(N981="sníž. přenesená",J981,0)</f>
        <v>0</v>
      </c>
      <c r="BI981" s="209">
        <f>IF(N981="nulová",J981,0)</f>
        <v>0</v>
      </c>
      <c r="BJ981" s="17" t="s">
        <v>79</v>
      </c>
      <c r="BK981" s="209">
        <f>ROUND(I981*H981,2)</f>
        <v>0</v>
      </c>
      <c r="BL981" s="17" t="s">
        <v>248</v>
      </c>
      <c r="BM981" s="208" t="s">
        <v>1646</v>
      </c>
    </row>
    <row r="982" spans="1:47" s="2" customFormat="1" ht="12">
      <c r="A982" s="38"/>
      <c r="B982" s="39"/>
      <c r="C982" s="40"/>
      <c r="D982" s="210" t="s">
        <v>144</v>
      </c>
      <c r="E982" s="40"/>
      <c r="F982" s="211" t="s">
        <v>1645</v>
      </c>
      <c r="G982" s="40"/>
      <c r="H982" s="40"/>
      <c r="I982" s="212"/>
      <c r="J982" s="40"/>
      <c r="K982" s="40"/>
      <c r="L982" s="44"/>
      <c r="M982" s="213"/>
      <c r="N982" s="214"/>
      <c r="O982" s="84"/>
      <c r="P982" s="84"/>
      <c r="Q982" s="84"/>
      <c r="R982" s="84"/>
      <c r="S982" s="84"/>
      <c r="T982" s="85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T982" s="17" t="s">
        <v>144</v>
      </c>
      <c r="AU982" s="17" t="s">
        <v>81</v>
      </c>
    </row>
    <row r="983" spans="1:65" s="2" customFormat="1" ht="16.5" customHeight="1">
      <c r="A983" s="38"/>
      <c r="B983" s="39"/>
      <c r="C983" s="197" t="s">
        <v>1647</v>
      </c>
      <c r="D983" s="197" t="s">
        <v>137</v>
      </c>
      <c r="E983" s="198" t="s">
        <v>1648</v>
      </c>
      <c r="F983" s="199" t="s">
        <v>1649</v>
      </c>
      <c r="G983" s="200" t="s">
        <v>280</v>
      </c>
      <c r="H983" s="201">
        <v>2</v>
      </c>
      <c r="I983" s="202"/>
      <c r="J983" s="203">
        <f>ROUND(I983*H983,2)</f>
        <v>0</v>
      </c>
      <c r="K983" s="199" t="s">
        <v>281</v>
      </c>
      <c r="L983" s="44"/>
      <c r="M983" s="204" t="s">
        <v>19</v>
      </c>
      <c r="N983" s="205" t="s">
        <v>45</v>
      </c>
      <c r="O983" s="84"/>
      <c r="P983" s="206">
        <f>O983*H983</f>
        <v>0</v>
      </c>
      <c r="Q983" s="206">
        <v>0</v>
      </c>
      <c r="R983" s="206">
        <f>Q983*H983</f>
        <v>0</v>
      </c>
      <c r="S983" s="206">
        <v>0</v>
      </c>
      <c r="T983" s="207">
        <f>S983*H983</f>
        <v>0</v>
      </c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R983" s="208" t="s">
        <v>248</v>
      </c>
      <c r="AT983" s="208" t="s">
        <v>137</v>
      </c>
      <c r="AU983" s="208" t="s">
        <v>81</v>
      </c>
      <c r="AY983" s="17" t="s">
        <v>135</v>
      </c>
      <c r="BE983" s="209">
        <f>IF(N983="základní",J983,0)</f>
        <v>0</v>
      </c>
      <c r="BF983" s="209">
        <f>IF(N983="snížená",J983,0)</f>
        <v>0</v>
      </c>
      <c r="BG983" s="209">
        <f>IF(N983="zákl. přenesená",J983,0)</f>
        <v>0</v>
      </c>
      <c r="BH983" s="209">
        <f>IF(N983="sníž. přenesená",J983,0)</f>
        <v>0</v>
      </c>
      <c r="BI983" s="209">
        <f>IF(N983="nulová",J983,0)</f>
        <v>0</v>
      </c>
      <c r="BJ983" s="17" t="s">
        <v>79</v>
      </c>
      <c r="BK983" s="209">
        <f>ROUND(I983*H983,2)</f>
        <v>0</v>
      </c>
      <c r="BL983" s="17" t="s">
        <v>248</v>
      </c>
      <c r="BM983" s="208" t="s">
        <v>1650</v>
      </c>
    </row>
    <row r="984" spans="1:47" s="2" customFormat="1" ht="12">
      <c r="A984" s="38"/>
      <c r="B984" s="39"/>
      <c r="C984" s="40"/>
      <c r="D984" s="210" t="s">
        <v>144</v>
      </c>
      <c r="E984" s="40"/>
      <c r="F984" s="211" t="s">
        <v>1651</v>
      </c>
      <c r="G984" s="40"/>
      <c r="H984" s="40"/>
      <c r="I984" s="212"/>
      <c r="J984" s="40"/>
      <c r="K984" s="40"/>
      <c r="L984" s="44"/>
      <c r="M984" s="213"/>
      <c r="N984" s="214"/>
      <c r="O984" s="84"/>
      <c r="P984" s="84"/>
      <c r="Q984" s="84"/>
      <c r="R984" s="84"/>
      <c r="S984" s="84"/>
      <c r="T984" s="85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T984" s="17" t="s">
        <v>144</v>
      </c>
      <c r="AU984" s="17" t="s">
        <v>81</v>
      </c>
    </row>
    <row r="985" spans="1:65" s="2" customFormat="1" ht="16.5" customHeight="1">
      <c r="A985" s="38"/>
      <c r="B985" s="39"/>
      <c r="C985" s="238" t="s">
        <v>1652</v>
      </c>
      <c r="D985" s="238" t="s">
        <v>398</v>
      </c>
      <c r="E985" s="239" t="s">
        <v>1653</v>
      </c>
      <c r="F985" s="240" t="s">
        <v>1654</v>
      </c>
      <c r="G985" s="241" t="s">
        <v>280</v>
      </c>
      <c r="H985" s="242">
        <v>2</v>
      </c>
      <c r="I985" s="243"/>
      <c r="J985" s="244">
        <f>ROUND(I985*H985,2)</f>
        <v>0</v>
      </c>
      <c r="K985" s="240" t="s">
        <v>141</v>
      </c>
      <c r="L985" s="245"/>
      <c r="M985" s="246" t="s">
        <v>19</v>
      </c>
      <c r="N985" s="247" t="s">
        <v>45</v>
      </c>
      <c r="O985" s="84"/>
      <c r="P985" s="206">
        <f>O985*H985</f>
        <v>0</v>
      </c>
      <c r="Q985" s="206">
        <v>0.0008</v>
      </c>
      <c r="R985" s="206">
        <f>Q985*H985</f>
        <v>0.0016</v>
      </c>
      <c r="S985" s="206">
        <v>0</v>
      </c>
      <c r="T985" s="207">
        <f>S985*H985</f>
        <v>0</v>
      </c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R985" s="208" t="s">
        <v>366</v>
      </c>
      <c r="AT985" s="208" t="s">
        <v>398</v>
      </c>
      <c r="AU985" s="208" t="s">
        <v>81</v>
      </c>
      <c r="AY985" s="17" t="s">
        <v>135</v>
      </c>
      <c r="BE985" s="209">
        <f>IF(N985="základní",J985,0)</f>
        <v>0</v>
      </c>
      <c r="BF985" s="209">
        <f>IF(N985="snížená",J985,0)</f>
        <v>0</v>
      </c>
      <c r="BG985" s="209">
        <f>IF(N985="zákl. přenesená",J985,0)</f>
        <v>0</v>
      </c>
      <c r="BH985" s="209">
        <f>IF(N985="sníž. přenesená",J985,0)</f>
        <v>0</v>
      </c>
      <c r="BI985" s="209">
        <f>IF(N985="nulová",J985,0)</f>
        <v>0</v>
      </c>
      <c r="BJ985" s="17" t="s">
        <v>79</v>
      </c>
      <c r="BK985" s="209">
        <f>ROUND(I985*H985,2)</f>
        <v>0</v>
      </c>
      <c r="BL985" s="17" t="s">
        <v>248</v>
      </c>
      <c r="BM985" s="208" t="s">
        <v>1655</v>
      </c>
    </row>
    <row r="986" spans="1:47" s="2" customFormat="1" ht="12">
      <c r="A986" s="38"/>
      <c r="B986" s="39"/>
      <c r="C986" s="40"/>
      <c r="D986" s="210" t="s">
        <v>144</v>
      </c>
      <c r="E986" s="40"/>
      <c r="F986" s="211" t="s">
        <v>1654</v>
      </c>
      <c r="G986" s="40"/>
      <c r="H986" s="40"/>
      <c r="I986" s="212"/>
      <c r="J986" s="40"/>
      <c r="K986" s="40"/>
      <c r="L986" s="44"/>
      <c r="M986" s="213"/>
      <c r="N986" s="214"/>
      <c r="O986" s="84"/>
      <c r="P986" s="84"/>
      <c r="Q986" s="84"/>
      <c r="R986" s="84"/>
      <c r="S986" s="84"/>
      <c r="T986" s="85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T986" s="17" t="s">
        <v>144</v>
      </c>
      <c r="AU986" s="17" t="s">
        <v>81</v>
      </c>
    </row>
    <row r="987" spans="1:65" s="2" customFormat="1" ht="16.5" customHeight="1">
      <c r="A987" s="38"/>
      <c r="B987" s="39"/>
      <c r="C987" s="197" t="s">
        <v>1656</v>
      </c>
      <c r="D987" s="197" t="s">
        <v>137</v>
      </c>
      <c r="E987" s="198" t="s">
        <v>1657</v>
      </c>
      <c r="F987" s="199" t="s">
        <v>1658</v>
      </c>
      <c r="G987" s="200" t="s">
        <v>328</v>
      </c>
      <c r="H987" s="201">
        <v>4</v>
      </c>
      <c r="I987" s="202"/>
      <c r="J987" s="203">
        <f>ROUND(I987*H987,2)</f>
        <v>0</v>
      </c>
      <c r="K987" s="199" t="s">
        <v>141</v>
      </c>
      <c r="L987" s="44"/>
      <c r="M987" s="204" t="s">
        <v>19</v>
      </c>
      <c r="N987" s="205" t="s">
        <v>45</v>
      </c>
      <c r="O987" s="84"/>
      <c r="P987" s="206">
        <f>O987*H987</f>
        <v>0</v>
      </c>
      <c r="Q987" s="206">
        <v>0</v>
      </c>
      <c r="R987" s="206">
        <f>Q987*H987</f>
        <v>0</v>
      </c>
      <c r="S987" s="206">
        <v>0</v>
      </c>
      <c r="T987" s="207">
        <f>S987*H987</f>
        <v>0</v>
      </c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R987" s="208" t="s">
        <v>248</v>
      </c>
      <c r="AT987" s="208" t="s">
        <v>137</v>
      </c>
      <c r="AU987" s="208" t="s">
        <v>81</v>
      </c>
      <c r="AY987" s="17" t="s">
        <v>135</v>
      </c>
      <c r="BE987" s="209">
        <f>IF(N987="základní",J987,0)</f>
        <v>0</v>
      </c>
      <c r="BF987" s="209">
        <f>IF(N987="snížená",J987,0)</f>
        <v>0</v>
      </c>
      <c r="BG987" s="209">
        <f>IF(N987="zákl. přenesená",J987,0)</f>
        <v>0</v>
      </c>
      <c r="BH987" s="209">
        <f>IF(N987="sníž. přenesená",J987,0)</f>
        <v>0</v>
      </c>
      <c r="BI987" s="209">
        <f>IF(N987="nulová",J987,0)</f>
        <v>0</v>
      </c>
      <c r="BJ987" s="17" t="s">
        <v>79</v>
      </c>
      <c r="BK987" s="209">
        <f>ROUND(I987*H987,2)</f>
        <v>0</v>
      </c>
      <c r="BL987" s="17" t="s">
        <v>248</v>
      </c>
      <c r="BM987" s="208" t="s">
        <v>1659</v>
      </c>
    </row>
    <row r="988" spans="1:47" s="2" customFormat="1" ht="12">
      <c r="A988" s="38"/>
      <c r="B988" s="39"/>
      <c r="C988" s="40"/>
      <c r="D988" s="210" t="s">
        <v>144</v>
      </c>
      <c r="E988" s="40"/>
      <c r="F988" s="211" t="s">
        <v>1660</v>
      </c>
      <c r="G988" s="40"/>
      <c r="H988" s="40"/>
      <c r="I988" s="212"/>
      <c r="J988" s="40"/>
      <c r="K988" s="40"/>
      <c r="L988" s="44"/>
      <c r="M988" s="213"/>
      <c r="N988" s="214"/>
      <c r="O988" s="84"/>
      <c r="P988" s="84"/>
      <c r="Q988" s="84"/>
      <c r="R988" s="84"/>
      <c r="S988" s="84"/>
      <c r="T988" s="85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T988" s="17" t="s">
        <v>144</v>
      </c>
      <c r="AU988" s="17" t="s">
        <v>81</v>
      </c>
    </row>
    <row r="989" spans="1:47" s="2" customFormat="1" ht="12">
      <c r="A989" s="38"/>
      <c r="B989" s="39"/>
      <c r="C989" s="40"/>
      <c r="D989" s="215" t="s">
        <v>146</v>
      </c>
      <c r="E989" s="40"/>
      <c r="F989" s="216" t="s">
        <v>1661</v>
      </c>
      <c r="G989" s="40"/>
      <c r="H989" s="40"/>
      <c r="I989" s="212"/>
      <c r="J989" s="40"/>
      <c r="K989" s="40"/>
      <c r="L989" s="44"/>
      <c r="M989" s="213"/>
      <c r="N989" s="214"/>
      <c r="O989" s="84"/>
      <c r="P989" s="84"/>
      <c r="Q989" s="84"/>
      <c r="R989" s="84"/>
      <c r="S989" s="84"/>
      <c r="T989" s="85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T989" s="17" t="s">
        <v>146</v>
      </c>
      <c r="AU989" s="17" t="s">
        <v>81</v>
      </c>
    </row>
    <row r="990" spans="1:51" s="13" customFormat="1" ht="12">
      <c r="A990" s="13"/>
      <c r="B990" s="217"/>
      <c r="C990" s="218"/>
      <c r="D990" s="210" t="s">
        <v>148</v>
      </c>
      <c r="E990" s="219" t="s">
        <v>19</v>
      </c>
      <c r="F990" s="220" t="s">
        <v>647</v>
      </c>
      <c r="G990" s="218"/>
      <c r="H990" s="221">
        <v>4</v>
      </c>
      <c r="I990" s="222"/>
      <c r="J990" s="218"/>
      <c r="K990" s="218"/>
      <c r="L990" s="223"/>
      <c r="M990" s="224"/>
      <c r="N990" s="225"/>
      <c r="O990" s="225"/>
      <c r="P990" s="225"/>
      <c r="Q990" s="225"/>
      <c r="R990" s="225"/>
      <c r="S990" s="225"/>
      <c r="T990" s="226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27" t="s">
        <v>148</v>
      </c>
      <c r="AU990" s="227" t="s">
        <v>81</v>
      </c>
      <c r="AV990" s="13" t="s">
        <v>81</v>
      </c>
      <c r="AW990" s="13" t="s">
        <v>34</v>
      </c>
      <c r="AX990" s="13" t="s">
        <v>74</v>
      </c>
      <c r="AY990" s="227" t="s">
        <v>135</v>
      </c>
    </row>
    <row r="991" spans="1:65" s="2" customFormat="1" ht="16.5" customHeight="1">
      <c r="A991" s="38"/>
      <c r="B991" s="39"/>
      <c r="C991" s="238" t="s">
        <v>1662</v>
      </c>
      <c r="D991" s="238" t="s">
        <v>398</v>
      </c>
      <c r="E991" s="239" t="s">
        <v>1663</v>
      </c>
      <c r="F991" s="240" t="s">
        <v>1664</v>
      </c>
      <c r="G991" s="241" t="s">
        <v>328</v>
      </c>
      <c r="H991" s="242">
        <v>4</v>
      </c>
      <c r="I991" s="243"/>
      <c r="J991" s="244">
        <f>ROUND(I991*H991,2)</f>
        <v>0</v>
      </c>
      <c r="K991" s="240" t="s">
        <v>141</v>
      </c>
      <c r="L991" s="245"/>
      <c r="M991" s="246" t="s">
        <v>19</v>
      </c>
      <c r="N991" s="247" t="s">
        <v>45</v>
      </c>
      <c r="O991" s="84"/>
      <c r="P991" s="206">
        <f>O991*H991</f>
        <v>0</v>
      </c>
      <c r="Q991" s="206">
        <v>0.0011</v>
      </c>
      <c r="R991" s="206">
        <f>Q991*H991</f>
        <v>0.0044</v>
      </c>
      <c r="S991" s="206">
        <v>0</v>
      </c>
      <c r="T991" s="207">
        <f>S991*H991</f>
        <v>0</v>
      </c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R991" s="208" t="s">
        <v>366</v>
      </c>
      <c r="AT991" s="208" t="s">
        <v>398</v>
      </c>
      <c r="AU991" s="208" t="s">
        <v>81</v>
      </c>
      <c r="AY991" s="17" t="s">
        <v>135</v>
      </c>
      <c r="BE991" s="209">
        <f>IF(N991="základní",J991,0)</f>
        <v>0</v>
      </c>
      <c r="BF991" s="209">
        <f>IF(N991="snížená",J991,0)</f>
        <v>0</v>
      </c>
      <c r="BG991" s="209">
        <f>IF(N991="zákl. přenesená",J991,0)</f>
        <v>0</v>
      </c>
      <c r="BH991" s="209">
        <f>IF(N991="sníž. přenesená",J991,0)</f>
        <v>0</v>
      </c>
      <c r="BI991" s="209">
        <f>IF(N991="nulová",J991,0)</f>
        <v>0</v>
      </c>
      <c r="BJ991" s="17" t="s">
        <v>79</v>
      </c>
      <c r="BK991" s="209">
        <f>ROUND(I991*H991,2)</f>
        <v>0</v>
      </c>
      <c r="BL991" s="17" t="s">
        <v>248</v>
      </c>
      <c r="BM991" s="208" t="s">
        <v>1665</v>
      </c>
    </row>
    <row r="992" spans="1:47" s="2" customFormat="1" ht="12">
      <c r="A992" s="38"/>
      <c r="B992" s="39"/>
      <c r="C992" s="40"/>
      <c r="D992" s="210" t="s">
        <v>144</v>
      </c>
      <c r="E992" s="40"/>
      <c r="F992" s="211" t="s">
        <v>1664</v>
      </c>
      <c r="G992" s="40"/>
      <c r="H992" s="40"/>
      <c r="I992" s="212"/>
      <c r="J992" s="40"/>
      <c r="K992" s="40"/>
      <c r="L992" s="44"/>
      <c r="M992" s="213"/>
      <c r="N992" s="214"/>
      <c r="O992" s="84"/>
      <c r="P992" s="84"/>
      <c r="Q992" s="84"/>
      <c r="R992" s="84"/>
      <c r="S992" s="84"/>
      <c r="T992" s="85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T992" s="17" t="s">
        <v>144</v>
      </c>
      <c r="AU992" s="17" t="s">
        <v>81</v>
      </c>
    </row>
    <row r="993" spans="1:65" s="2" customFormat="1" ht="16.5" customHeight="1">
      <c r="A993" s="38"/>
      <c r="B993" s="39"/>
      <c r="C993" s="238" t="s">
        <v>1666</v>
      </c>
      <c r="D993" s="238" t="s">
        <v>398</v>
      </c>
      <c r="E993" s="239" t="s">
        <v>1667</v>
      </c>
      <c r="F993" s="240" t="s">
        <v>1668</v>
      </c>
      <c r="G993" s="241" t="s">
        <v>280</v>
      </c>
      <c r="H993" s="242">
        <v>8</v>
      </c>
      <c r="I993" s="243"/>
      <c r="J993" s="244">
        <f>ROUND(I993*H993,2)</f>
        <v>0</v>
      </c>
      <c r="K993" s="240" t="s">
        <v>141</v>
      </c>
      <c r="L993" s="245"/>
      <c r="M993" s="246" t="s">
        <v>19</v>
      </c>
      <c r="N993" s="247" t="s">
        <v>45</v>
      </c>
      <c r="O993" s="84"/>
      <c r="P993" s="206">
        <f>O993*H993</f>
        <v>0</v>
      </c>
      <c r="Q993" s="206">
        <v>6E-05</v>
      </c>
      <c r="R993" s="206">
        <f>Q993*H993</f>
        <v>0.00048</v>
      </c>
      <c r="S993" s="206">
        <v>0</v>
      </c>
      <c r="T993" s="207">
        <f>S993*H993</f>
        <v>0</v>
      </c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R993" s="208" t="s">
        <v>366</v>
      </c>
      <c r="AT993" s="208" t="s">
        <v>398</v>
      </c>
      <c r="AU993" s="208" t="s">
        <v>81</v>
      </c>
      <c r="AY993" s="17" t="s">
        <v>135</v>
      </c>
      <c r="BE993" s="209">
        <f>IF(N993="základní",J993,0)</f>
        <v>0</v>
      </c>
      <c r="BF993" s="209">
        <f>IF(N993="snížená",J993,0)</f>
        <v>0</v>
      </c>
      <c r="BG993" s="209">
        <f>IF(N993="zákl. přenesená",J993,0)</f>
        <v>0</v>
      </c>
      <c r="BH993" s="209">
        <f>IF(N993="sníž. přenesená",J993,0)</f>
        <v>0</v>
      </c>
      <c r="BI993" s="209">
        <f>IF(N993="nulová",J993,0)</f>
        <v>0</v>
      </c>
      <c r="BJ993" s="17" t="s">
        <v>79</v>
      </c>
      <c r="BK993" s="209">
        <f>ROUND(I993*H993,2)</f>
        <v>0</v>
      </c>
      <c r="BL993" s="17" t="s">
        <v>248</v>
      </c>
      <c r="BM993" s="208" t="s">
        <v>1669</v>
      </c>
    </row>
    <row r="994" spans="1:47" s="2" customFormat="1" ht="12">
      <c r="A994" s="38"/>
      <c r="B994" s="39"/>
      <c r="C994" s="40"/>
      <c r="D994" s="210" t="s">
        <v>144</v>
      </c>
      <c r="E994" s="40"/>
      <c r="F994" s="211" t="s">
        <v>1668</v>
      </c>
      <c r="G994" s="40"/>
      <c r="H994" s="40"/>
      <c r="I994" s="212"/>
      <c r="J994" s="40"/>
      <c r="K994" s="40"/>
      <c r="L994" s="44"/>
      <c r="M994" s="213"/>
      <c r="N994" s="214"/>
      <c r="O994" s="84"/>
      <c r="P994" s="84"/>
      <c r="Q994" s="84"/>
      <c r="R994" s="84"/>
      <c r="S994" s="84"/>
      <c r="T994" s="85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T994" s="17" t="s">
        <v>144</v>
      </c>
      <c r="AU994" s="17" t="s">
        <v>81</v>
      </c>
    </row>
    <row r="995" spans="1:65" s="2" customFormat="1" ht="16.5" customHeight="1">
      <c r="A995" s="38"/>
      <c r="B995" s="39"/>
      <c r="C995" s="197" t="s">
        <v>1670</v>
      </c>
      <c r="D995" s="197" t="s">
        <v>137</v>
      </c>
      <c r="E995" s="198" t="s">
        <v>1671</v>
      </c>
      <c r="F995" s="199" t="s">
        <v>1672</v>
      </c>
      <c r="G995" s="200" t="s">
        <v>328</v>
      </c>
      <c r="H995" s="201">
        <v>25.725</v>
      </c>
      <c r="I995" s="202"/>
      <c r="J995" s="203">
        <f>ROUND(I995*H995,2)</f>
        <v>0</v>
      </c>
      <c r="K995" s="199" t="s">
        <v>141</v>
      </c>
      <c r="L995" s="44"/>
      <c r="M995" s="204" t="s">
        <v>19</v>
      </c>
      <c r="N995" s="205" t="s">
        <v>45</v>
      </c>
      <c r="O995" s="84"/>
      <c r="P995" s="206">
        <f>O995*H995</f>
        <v>0</v>
      </c>
      <c r="Q995" s="206">
        <v>6.454E-05</v>
      </c>
      <c r="R995" s="206">
        <f>Q995*H995</f>
        <v>0.0016602915</v>
      </c>
      <c r="S995" s="206">
        <v>0</v>
      </c>
      <c r="T995" s="207">
        <f>S995*H995</f>
        <v>0</v>
      </c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R995" s="208" t="s">
        <v>248</v>
      </c>
      <c r="AT995" s="208" t="s">
        <v>137</v>
      </c>
      <c r="AU995" s="208" t="s">
        <v>81</v>
      </c>
      <c r="AY995" s="17" t="s">
        <v>135</v>
      </c>
      <c r="BE995" s="209">
        <f>IF(N995="základní",J995,0)</f>
        <v>0</v>
      </c>
      <c r="BF995" s="209">
        <f>IF(N995="snížená",J995,0)</f>
        <v>0</v>
      </c>
      <c r="BG995" s="209">
        <f>IF(N995="zákl. přenesená",J995,0)</f>
        <v>0</v>
      </c>
      <c r="BH995" s="209">
        <f>IF(N995="sníž. přenesená",J995,0)</f>
        <v>0</v>
      </c>
      <c r="BI995" s="209">
        <f>IF(N995="nulová",J995,0)</f>
        <v>0</v>
      </c>
      <c r="BJ995" s="17" t="s">
        <v>79</v>
      </c>
      <c r="BK995" s="209">
        <f>ROUND(I995*H995,2)</f>
        <v>0</v>
      </c>
      <c r="BL995" s="17" t="s">
        <v>248</v>
      </c>
      <c r="BM995" s="208" t="s">
        <v>1673</v>
      </c>
    </row>
    <row r="996" spans="1:47" s="2" customFormat="1" ht="12">
      <c r="A996" s="38"/>
      <c r="B996" s="39"/>
      <c r="C996" s="40"/>
      <c r="D996" s="210" t="s">
        <v>144</v>
      </c>
      <c r="E996" s="40"/>
      <c r="F996" s="211" t="s">
        <v>1674</v>
      </c>
      <c r="G996" s="40"/>
      <c r="H996" s="40"/>
      <c r="I996" s="212"/>
      <c r="J996" s="40"/>
      <c r="K996" s="40"/>
      <c r="L996" s="44"/>
      <c r="M996" s="213"/>
      <c r="N996" s="214"/>
      <c r="O996" s="84"/>
      <c r="P996" s="84"/>
      <c r="Q996" s="84"/>
      <c r="R996" s="84"/>
      <c r="S996" s="84"/>
      <c r="T996" s="85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T996" s="17" t="s">
        <v>144</v>
      </c>
      <c r="AU996" s="17" t="s">
        <v>81</v>
      </c>
    </row>
    <row r="997" spans="1:47" s="2" customFormat="1" ht="12">
      <c r="A997" s="38"/>
      <c r="B997" s="39"/>
      <c r="C997" s="40"/>
      <c r="D997" s="215" t="s">
        <v>146</v>
      </c>
      <c r="E997" s="40"/>
      <c r="F997" s="216" t="s">
        <v>1675</v>
      </c>
      <c r="G997" s="40"/>
      <c r="H997" s="40"/>
      <c r="I997" s="212"/>
      <c r="J997" s="40"/>
      <c r="K997" s="40"/>
      <c r="L997" s="44"/>
      <c r="M997" s="213"/>
      <c r="N997" s="214"/>
      <c r="O997" s="84"/>
      <c r="P997" s="84"/>
      <c r="Q997" s="84"/>
      <c r="R997" s="84"/>
      <c r="S997" s="84"/>
      <c r="T997" s="85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T997" s="17" t="s">
        <v>146</v>
      </c>
      <c r="AU997" s="17" t="s">
        <v>81</v>
      </c>
    </row>
    <row r="998" spans="1:51" s="13" customFormat="1" ht="12">
      <c r="A998" s="13"/>
      <c r="B998" s="217"/>
      <c r="C998" s="218"/>
      <c r="D998" s="210" t="s">
        <v>148</v>
      </c>
      <c r="E998" s="219" t="s">
        <v>19</v>
      </c>
      <c r="F998" s="220" t="s">
        <v>622</v>
      </c>
      <c r="G998" s="218"/>
      <c r="H998" s="221">
        <v>10</v>
      </c>
      <c r="I998" s="222"/>
      <c r="J998" s="218"/>
      <c r="K998" s="218"/>
      <c r="L998" s="223"/>
      <c r="M998" s="224"/>
      <c r="N998" s="225"/>
      <c r="O998" s="225"/>
      <c r="P998" s="225"/>
      <c r="Q998" s="225"/>
      <c r="R998" s="225"/>
      <c r="S998" s="225"/>
      <c r="T998" s="226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27" t="s">
        <v>148</v>
      </c>
      <c r="AU998" s="227" t="s">
        <v>81</v>
      </c>
      <c r="AV998" s="13" t="s">
        <v>81</v>
      </c>
      <c r="AW998" s="13" t="s">
        <v>34</v>
      </c>
      <c r="AX998" s="13" t="s">
        <v>74</v>
      </c>
      <c r="AY998" s="227" t="s">
        <v>135</v>
      </c>
    </row>
    <row r="999" spans="1:51" s="13" customFormat="1" ht="12">
      <c r="A999" s="13"/>
      <c r="B999" s="217"/>
      <c r="C999" s="218"/>
      <c r="D999" s="210" t="s">
        <v>148</v>
      </c>
      <c r="E999" s="219" t="s">
        <v>19</v>
      </c>
      <c r="F999" s="220" t="s">
        <v>623</v>
      </c>
      <c r="G999" s="218"/>
      <c r="H999" s="221">
        <v>15.725</v>
      </c>
      <c r="I999" s="222"/>
      <c r="J999" s="218"/>
      <c r="K999" s="218"/>
      <c r="L999" s="223"/>
      <c r="M999" s="224"/>
      <c r="N999" s="225"/>
      <c r="O999" s="225"/>
      <c r="P999" s="225"/>
      <c r="Q999" s="225"/>
      <c r="R999" s="225"/>
      <c r="S999" s="225"/>
      <c r="T999" s="226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27" t="s">
        <v>148</v>
      </c>
      <c r="AU999" s="227" t="s">
        <v>81</v>
      </c>
      <c r="AV999" s="13" t="s">
        <v>81</v>
      </c>
      <c r="AW999" s="13" t="s">
        <v>34</v>
      </c>
      <c r="AX999" s="13" t="s">
        <v>74</v>
      </c>
      <c r="AY999" s="227" t="s">
        <v>135</v>
      </c>
    </row>
    <row r="1000" spans="1:65" s="2" customFormat="1" ht="16.5" customHeight="1">
      <c r="A1000" s="38"/>
      <c r="B1000" s="39"/>
      <c r="C1000" s="197" t="s">
        <v>1676</v>
      </c>
      <c r="D1000" s="197" t="s">
        <v>137</v>
      </c>
      <c r="E1000" s="198" t="s">
        <v>1677</v>
      </c>
      <c r="F1000" s="199" t="s">
        <v>1678</v>
      </c>
      <c r="G1000" s="200" t="s">
        <v>328</v>
      </c>
      <c r="H1000" s="201">
        <v>25.725</v>
      </c>
      <c r="I1000" s="202"/>
      <c r="J1000" s="203">
        <f>ROUND(I1000*H1000,2)</f>
        <v>0</v>
      </c>
      <c r="K1000" s="199" t="s">
        <v>141</v>
      </c>
      <c r="L1000" s="44"/>
      <c r="M1000" s="204" t="s">
        <v>19</v>
      </c>
      <c r="N1000" s="205" t="s">
        <v>45</v>
      </c>
      <c r="O1000" s="84"/>
      <c r="P1000" s="206">
        <f>O1000*H1000</f>
        <v>0</v>
      </c>
      <c r="Q1000" s="206">
        <v>7.474E-05</v>
      </c>
      <c r="R1000" s="206">
        <f>Q1000*H1000</f>
        <v>0.0019226865000000002</v>
      </c>
      <c r="S1000" s="206">
        <v>0</v>
      </c>
      <c r="T1000" s="207">
        <f>S1000*H1000</f>
        <v>0</v>
      </c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R1000" s="208" t="s">
        <v>248</v>
      </c>
      <c r="AT1000" s="208" t="s">
        <v>137</v>
      </c>
      <c r="AU1000" s="208" t="s">
        <v>81</v>
      </c>
      <c r="AY1000" s="17" t="s">
        <v>135</v>
      </c>
      <c r="BE1000" s="209">
        <f>IF(N1000="základní",J1000,0)</f>
        <v>0</v>
      </c>
      <c r="BF1000" s="209">
        <f>IF(N1000="snížená",J1000,0)</f>
        <v>0</v>
      </c>
      <c r="BG1000" s="209">
        <f>IF(N1000="zákl. přenesená",J1000,0)</f>
        <v>0</v>
      </c>
      <c r="BH1000" s="209">
        <f>IF(N1000="sníž. přenesená",J1000,0)</f>
        <v>0</v>
      </c>
      <c r="BI1000" s="209">
        <f>IF(N1000="nulová",J1000,0)</f>
        <v>0</v>
      </c>
      <c r="BJ1000" s="17" t="s">
        <v>79</v>
      </c>
      <c r="BK1000" s="209">
        <f>ROUND(I1000*H1000,2)</f>
        <v>0</v>
      </c>
      <c r="BL1000" s="17" t="s">
        <v>248</v>
      </c>
      <c r="BM1000" s="208" t="s">
        <v>1679</v>
      </c>
    </row>
    <row r="1001" spans="1:47" s="2" customFormat="1" ht="12">
      <c r="A1001" s="38"/>
      <c r="B1001" s="39"/>
      <c r="C1001" s="40"/>
      <c r="D1001" s="210" t="s">
        <v>144</v>
      </c>
      <c r="E1001" s="40"/>
      <c r="F1001" s="211" t="s">
        <v>1680</v>
      </c>
      <c r="G1001" s="40"/>
      <c r="H1001" s="40"/>
      <c r="I1001" s="212"/>
      <c r="J1001" s="40"/>
      <c r="K1001" s="40"/>
      <c r="L1001" s="44"/>
      <c r="M1001" s="213"/>
      <c r="N1001" s="214"/>
      <c r="O1001" s="84"/>
      <c r="P1001" s="84"/>
      <c r="Q1001" s="84"/>
      <c r="R1001" s="84"/>
      <c r="S1001" s="84"/>
      <c r="T1001" s="85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T1001" s="17" t="s">
        <v>144</v>
      </c>
      <c r="AU1001" s="17" t="s">
        <v>81</v>
      </c>
    </row>
    <row r="1002" spans="1:47" s="2" customFormat="1" ht="12">
      <c r="A1002" s="38"/>
      <c r="B1002" s="39"/>
      <c r="C1002" s="40"/>
      <c r="D1002" s="215" t="s">
        <v>146</v>
      </c>
      <c r="E1002" s="40"/>
      <c r="F1002" s="216" t="s">
        <v>1681</v>
      </c>
      <c r="G1002" s="40"/>
      <c r="H1002" s="40"/>
      <c r="I1002" s="212"/>
      <c r="J1002" s="40"/>
      <c r="K1002" s="40"/>
      <c r="L1002" s="44"/>
      <c r="M1002" s="213"/>
      <c r="N1002" s="214"/>
      <c r="O1002" s="84"/>
      <c r="P1002" s="84"/>
      <c r="Q1002" s="84"/>
      <c r="R1002" s="84"/>
      <c r="S1002" s="84"/>
      <c r="T1002" s="85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T1002" s="17" t="s">
        <v>146</v>
      </c>
      <c r="AU1002" s="17" t="s">
        <v>81</v>
      </c>
    </row>
    <row r="1003" spans="1:65" s="2" customFormat="1" ht="16.5" customHeight="1">
      <c r="A1003" s="38"/>
      <c r="B1003" s="39"/>
      <c r="C1003" s="197" t="s">
        <v>1682</v>
      </c>
      <c r="D1003" s="197" t="s">
        <v>137</v>
      </c>
      <c r="E1003" s="198" t="s">
        <v>1683</v>
      </c>
      <c r="F1003" s="199" t="s">
        <v>1684</v>
      </c>
      <c r="G1003" s="200" t="s">
        <v>243</v>
      </c>
      <c r="H1003" s="201">
        <v>0.353</v>
      </c>
      <c r="I1003" s="202"/>
      <c r="J1003" s="203">
        <f>ROUND(I1003*H1003,2)</f>
        <v>0</v>
      </c>
      <c r="K1003" s="199" t="s">
        <v>141</v>
      </c>
      <c r="L1003" s="44"/>
      <c r="M1003" s="204" t="s">
        <v>19</v>
      </c>
      <c r="N1003" s="205" t="s">
        <v>45</v>
      </c>
      <c r="O1003" s="84"/>
      <c r="P1003" s="206">
        <f>O1003*H1003</f>
        <v>0</v>
      </c>
      <c r="Q1003" s="206">
        <v>0</v>
      </c>
      <c r="R1003" s="206">
        <f>Q1003*H1003</f>
        <v>0</v>
      </c>
      <c r="S1003" s="206">
        <v>0</v>
      </c>
      <c r="T1003" s="207">
        <f>S1003*H1003</f>
        <v>0</v>
      </c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R1003" s="208" t="s">
        <v>248</v>
      </c>
      <c r="AT1003" s="208" t="s">
        <v>137</v>
      </c>
      <c r="AU1003" s="208" t="s">
        <v>81</v>
      </c>
      <c r="AY1003" s="17" t="s">
        <v>135</v>
      </c>
      <c r="BE1003" s="209">
        <f>IF(N1003="základní",J1003,0)</f>
        <v>0</v>
      </c>
      <c r="BF1003" s="209">
        <f>IF(N1003="snížená",J1003,0)</f>
        <v>0</v>
      </c>
      <c r="BG1003" s="209">
        <f>IF(N1003="zákl. přenesená",J1003,0)</f>
        <v>0</v>
      </c>
      <c r="BH1003" s="209">
        <f>IF(N1003="sníž. přenesená",J1003,0)</f>
        <v>0</v>
      </c>
      <c r="BI1003" s="209">
        <f>IF(N1003="nulová",J1003,0)</f>
        <v>0</v>
      </c>
      <c r="BJ1003" s="17" t="s">
        <v>79</v>
      </c>
      <c r="BK1003" s="209">
        <f>ROUND(I1003*H1003,2)</f>
        <v>0</v>
      </c>
      <c r="BL1003" s="17" t="s">
        <v>248</v>
      </c>
      <c r="BM1003" s="208" t="s">
        <v>1685</v>
      </c>
    </row>
    <row r="1004" spans="1:47" s="2" customFormat="1" ht="12">
      <c r="A1004" s="38"/>
      <c r="B1004" s="39"/>
      <c r="C1004" s="40"/>
      <c r="D1004" s="210" t="s">
        <v>144</v>
      </c>
      <c r="E1004" s="40"/>
      <c r="F1004" s="211" t="s">
        <v>1686</v>
      </c>
      <c r="G1004" s="40"/>
      <c r="H1004" s="40"/>
      <c r="I1004" s="212"/>
      <c r="J1004" s="40"/>
      <c r="K1004" s="40"/>
      <c r="L1004" s="44"/>
      <c r="M1004" s="213"/>
      <c r="N1004" s="214"/>
      <c r="O1004" s="84"/>
      <c r="P1004" s="84"/>
      <c r="Q1004" s="84"/>
      <c r="R1004" s="84"/>
      <c r="S1004" s="84"/>
      <c r="T1004" s="85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T1004" s="17" t="s">
        <v>144</v>
      </c>
      <c r="AU1004" s="17" t="s">
        <v>81</v>
      </c>
    </row>
    <row r="1005" spans="1:47" s="2" customFormat="1" ht="12">
      <c r="A1005" s="38"/>
      <c r="B1005" s="39"/>
      <c r="C1005" s="40"/>
      <c r="D1005" s="215" t="s">
        <v>146</v>
      </c>
      <c r="E1005" s="40"/>
      <c r="F1005" s="216" t="s">
        <v>1687</v>
      </c>
      <c r="G1005" s="40"/>
      <c r="H1005" s="40"/>
      <c r="I1005" s="212"/>
      <c r="J1005" s="40"/>
      <c r="K1005" s="40"/>
      <c r="L1005" s="44"/>
      <c r="M1005" s="213"/>
      <c r="N1005" s="214"/>
      <c r="O1005" s="84"/>
      <c r="P1005" s="84"/>
      <c r="Q1005" s="84"/>
      <c r="R1005" s="84"/>
      <c r="S1005" s="84"/>
      <c r="T1005" s="85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T1005" s="17" t="s">
        <v>146</v>
      </c>
      <c r="AU1005" s="17" t="s">
        <v>81</v>
      </c>
    </row>
    <row r="1006" spans="1:63" s="12" customFormat="1" ht="22.8" customHeight="1">
      <c r="A1006" s="12"/>
      <c r="B1006" s="181"/>
      <c r="C1006" s="182"/>
      <c r="D1006" s="183" t="s">
        <v>73</v>
      </c>
      <c r="E1006" s="195" t="s">
        <v>1688</v>
      </c>
      <c r="F1006" s="195" t="s">
        <v>1689</v>
      </c>
      <c r="G1006" s="182"/>
      <c r="H1006" s="182"/>
      <c r="I1006" s="185"/>
      <c r="J1006" s="196">
        <f>BK1006</f>
        <v>0</v>
      </c>
      <c r="K1006" s="182"/>
      <c r="L1006" s="187"/>
      <c r="M1006" s="188"/>
      <c r="N1006" s="189"/>
      <c r="O1006" s="189"/>
      <c r="P1006" s="190">
        <f>SUM(P1007:P1019)</f>
        <v>0</v>
      </c>
      <c r="Q1006" s="189"/>
      <c r="R1006" s="190">
        <f>SUM(R1007:R1019)</f>
        <v>0.07524</v>
      </c>
      <c r="S1006" s="189"/>
      <c r="T1006" s="191">
        <f>SUM(T1007:T1019)</f>
        <v>0</v>
      </c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R1006" s="192" t="s">
        <v>81</v>
      </c>
      <c r="AT1006" s="193" t="s">
        <v>73</v>
      </c>
      <c r="AU1006" s="193" t="s">
        <v>79</v>
      </c>
      <c r="AY1006" s="192" t="s">
        <v>135</v>
      </c>
      <c r="BK1006" s="194">
        <f>SUM(BK1007:BK1019)</f>
        <v>0</v>
      </c>
    </row>
    <row r="1007" spans="1:65" s="2" customFormat="1" ht="16.5" customHeight="1">
      <c r="A1007" s="38"/>
      <c r="B1007" s="39"/>
      <c r="C1007" s="197" t="s">
        <v>1690</v>
      </c>
      <c r="D1007" s="197" t="s">
        <v>137</v>
      </c>
      <c r="E1007" s="198" t="s">
        <v>1691</v>
      </c>
      <c r="F1007" s="199" t="s">
        <v>1692</v>
      </c>
      <c r="G1007" s="200" t="s">
        <v>328</v>
      </c>
      <c r="H1007" s="201">
        <v>12</v>
      </c>
      <c r="I1007" s="202"/>
      <c r="J1007" s="203">
        <f>ROUND(I1007*H1007,2)</f>
        <v>0</v>
      </c>
      <c r="K1007" s="199" t="s">
        <v>141</v>
      </c>
      <c r="L1007" s="44"/>
      <c r="M1007" s="204" t="s">
        <v>19</v>
      </c>
      <c r="N1007" s="205" t="s">
        <v>45</v>
      </c>
      <c r="O1007" s="84"/>
      <c r="P1007" s="206">
        <f>O1007*H1007</f>
        <v>0</v>
      </c>
      <c r="Q1007" s="206">
        <v>0</v>
      </c>
      <c r="R1007" s="206">
        <f>Q1007*H1007</f>
        <v>0</v>
      </c>
      <c r="S1007" s="206">
        <v>0</v>
      </c>
      <c r="T1007" s="207">
        <f>S1007*H1007</f>
        <v>0</v>
      </c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R1007" s="208" t="s">
        <v>248</v>
      </c>
      <c r="AT1007" s="208" t="s">
        <v>137</v>
      </c>
      <c r="AU1007" s="208" t="s">
        <v>81</v>
      </c>
      <c r="AY1007" s="17" t="s">
        <v>135</v>
      </c>
      <c r="BE1007" s="209">
        <f>IF(N1007="základní",J1007,0)</f>
        <v>0</v>
      </c>
      <c r="BF1007" s="209">
        <f>IF(N1007="snížená",J1007,0)</f>
        <v>0</v>
      </c>
      <c r="BG1007" s="209">
        <f>IF(N1007="zákl. přenesená",J1007,0)</f>
        <v>0</v>
      </c>
      <c r="BH1007" s="209">
        <f>IF(N1007="sníž. přenesená",J1007,0)</f>
        <v>0</v>
      </c>
      <c r="BI1007" s="209">
        <f>IF(N1007="nulová",J1007,0)</f>
        <v>0</v>
      </c>
      <c r="BJ1007" s="17" t="s">
        <v>79</v>
      </c>
      <c r="BK1007" s="209">
        <f>ROUND(I1007*H1007,2)</f>
        <v>0</v>
      </c>
      <c r="BL1007" s="17" t="s">
        <v>248</v>
      </c>
      <c r="BM1007" s="208" t="s">
        <v>1693</v>
      </c>
    </row>
    <row r="1008" spans="1:47" s="2" customFormat="1" ht="12">
      <c r="A1008" s="38"/>
      <c r="B1008" s="39"/>
      <c r="C1008" s="40"/>
      <c r="D1008" s="210" t="s">
        <v>144</v>
      </c>
      <c r="E1008" s="40"/>
      <c r="F1008" s="211" t="s">
        <v>1694</v>
      </c>
      <c r="G1008" s="40"/>
      <c r="H1008" s="40"/>
      <c r="I1008" s="212"/>
      <c r="J1008" s="40"/>
      <c r="K1008" s="40"/>
      <c r="L1008" s="44"/>
      <c r="M1008" s="213"/>
      <c r="N1008" s="214"/>
      <c r="O1008" s="84"/>
      <c r="P1008" s="84"/>
      <c r="Q1008" s="84"/>
      <c r="R1008" s="84"/>
      <c r="S1008" s="84"/>
      <c r="T1008" s="85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T1008" s="17" t="s">
        <v>144</v>
      </c>
      <c r="AU1008" s="17" t="s">
        <v>81</v>
      </c>
    </row>
    <row r="1009" spans="1:47" s="2" customFormat="1" ht="12">
      <c r="A1009" s="38"/>
      <c r="B1009" s="39"/>
      <c r="C1009" s="40"/>
      <c r="D1009" s="215" t="s">
        <v>146</v>
      </c>
      <c r="E1009" s="40"/>
      <c r="F1009" s="216" t="s">
        <v>1695</v>
      </c>
      <c r="G1009" s="40"/>
      <c r="H1009" s="40"/>
      <c r="I1009" s="212"/>
      <c r="J1009" s="40"/>
      <c r="K1009" s="40"/>
      <c r="L1009" s="44"/>
      <c r="M1009" s="213"/>
      <c r="N1009" s="214"/>
      <c r="O1009" s="84"/>
      <c r="P1009" s="84"/>
      <c r="Q1009" s="84"/>
      <c r="R1009" s="84"/>
      <c r="S1009" s="84"/>
      <c r="T1009" s="85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T1009" s="17" t="s">
        <v>146</v>
      </c>
      <c r="AU1009" s="17" t="s">
        <v>81</v>
      </c>
    </row>
    <row r="1010" spans="1:51" s="13" customFormat="1" ht="12">
      <c r="A1010" s="13"/>
      <c r="B1010" s="217"/>
      <c r="C1010" s="218"/>
      <c r="D1010" s="210" t="s">
        <v>148</v>
      </c>
      <c r="E1010" s="219" t="s">
        <v>19</v>
      </c>
      <c r="F1010" s="220" t="s">
        <v>1696</v>
      </c>
      <c r="G1010" s="218"/>
      <c r="H1010" s="221">
        <v>12</v>
      </c>
      <c r="I1010" s="222"/>
      <c r="J1010" s="218"/>
      <c r="K1010" s="218"/>
      <c r="L1010" s="223"/>
      <c r="M1010" s="224"/>
      <c r="N1010" s="225"/>
      <c r="O1010" s="225"/>
      <c r="P1010" s="225"/>
      <c r="Q1010" s="225"/>
      <c r="R1010" s="225"/>
      <c r="S1010" s="225"/>
      <c r="T1010" s="226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27" t="s">
        <v>148</v>
      </c>
      <c r="AU1010" s="227" t="s">
        <v>81</v>
      </c>
      <c r="AV1010" s="13" t="s">
        <v>81</v>
      </c>
      <c r="AW1010" s="13" t="s">
        <v>34</v>
      </c>
      <c r="AX1010" s="13" t="s">
        <v>74</v>
      </c>
      <c r="AY1010" s="227" t="s">
        <v>135</v>
      </c>
    </row>
    <row r="1011" spans="1:65" s="2" customFormat="1" ht="16.5" customHeight="1">
      <c r="A1011" s="38"/>
      <c r="B1011" s="39"/>
      <c r="C1011" s="238" t="s">
        <v>1697</v>
      </c>
      <c r="D1011" s="238" t="s">
        <v>398</v>
      </c>
      <c r="E1011" s="239" t="s">
        <v>1698</v>
      </c>
      <c r="F1011" s="240" t="s">
        <v>1699</v>
      </c>
      <c r="G1011" s="241" t="s">
        <v>328</v>
      </c>
      <c r="H1011" s="242">
        <v>13.2</v>
      </c>
      <c r="I1011" s="243"/>
      <c r="J1011" s="244">
        <f>ROUND(I1011*H1011,2)</f>
        <v>0</v>
      </c>
      <c r="K1011" s="240" t="s">
        <v>141</v>
      </c>
      <c r="L1011" s="245"/>
      <c r="M1011" s="246" t="s">
        <v>19</v>
      </c>
      <c r="N1011" s="247" t="s">
        <v>45</v>
      </c>
      <c r="O1011" s="84"/>
      <c r="P1011" s="206">
        <f>O1011*H1011</f>
        <v>0</v>
      </c>
      <c r="Q1011" s="206">
        <v>0.0002</v>
      </c>
      <c r="R1011" s="206">
        <f>Q1011*H1011</f>
        <v>0.00264</v>
      </c>
      <c r="S1011" s="206">
        <v>0</v>
      </c>
      <c r="T1011" s="207">
        <f>S1011*H1011</f>
        <v>0</v>
      </c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R1011" s="208" t="s">
        <v>366</v>
      </c>
      <c r="AT1011" s="208" t="s">
        <v>398</v>
      </c>
      <c r="AU1011" s="208" t="s">
        <v>81</v>
      </c>
      <c r="AY1011" s="17" t="s">
        <v>135</v>
      </c>
      <c r="BE1011" s="209">
        <f>IF(N1011="základní",J1011,0)</f>
        <v>0</v>
      </c>
      <c r="BF1011" s="209">
        <f>IF(N1011="snížená",J1011,0)</f>
        <v>0</v>
      </c>
      <c r="BG1011" s="209">
        <f>IF(N1011="zákl. přenesená",J1011,0)</f>
        <v>0</v>
      </c>
      <c r="BH1011" s="209">
        <f>IF(N1011="sníž. přenesená",J1011,0)</f>
        <v>0</v>
      </c>
      <c r="BI1011" s="209">
        <f>IF(N1011="nulová",J1011,0)</f>
        <v>0</v>
      </c>
      <c r="BJ1011" s="17" t="s">
        <v>79</v>
      </c>
      <c r="BK1011" s="209">
        <f>ROUND(I1011*H1011,2)</f>
        <v>0</v>
      </c>
      <c r="BL1011" s="17" t="s">
        <v>248</v>
      </c>
      <c r="BM1011" s="208" t="s">
        <v>1700</v>
      </c>
    </row>
    <row r="1012" spans="1:47" s="2" customFormat="1" ht="12">
      <c r="A1012" s="38"/>
      <c r="B1012" s="39"/>
      <c r="C1012" s="40"/>
      <c r="D1012" s="210" t="s">
        <v>144</v>
      </c>
      <c r="E1012" s="40"/>
      <c r="F1012" s="211" t="s">
        <v>1699</v>
      </c>
      <c r="G1012" s="40"/>
      <c r="H1012" s="40"/>
      <c r="I1012" s="212"/>
      <c r="J1012" s="40"/>
      <c r="K1012" s="40"/>
      <c r="L1012" s="44"/>
      <c r="M1012" s="213"/>
      <c r="N1012" s="214"/>
      <c r="O1012" s="84"/>
      <c r="P1012" s="84"/>
      <c r="Q1012" s="84"/>
      <c r="R1012" s="84"/>
      <c r="S1012" s="84"/>
      <c r="T1012" s="85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T1012" s="17" t="s">
        <v>144</v>
      </c>
      <c r="AU1012" s="17" t="s">
        <v>81</v>
      </c>
    </row>
    <row r="1013" spans="1:51" s="13" customFormat="1" ht="12">
      <c r="A1013" s="13"/>
      <c r="B1013" s="217"/>
      <c r="C1013" s="218"/>
      <c r="D1013" s="210" t="s">
        <v>148</v>
      </c>
      <c r="E1013" s="218"/>
      <c r="F1013" s="220" t="s">
        <v>1701</v>
      </c>
      <c r="G1013" s="218"/>
      <c r="H1013" s="221">
        <v>13.2</v>
      </c>
      <c r="I1013" s="222"/>
      <c r="J1013" s="218"/>
      <c r="K1013" s="218"/>
      <c r="L1013" s="223"/>
      <c r="M1013" s="224"/>
      <c r="N1013" s="225"/>
      <c r="O1013" s="225"/>
      <c r="P1013" s="225"/>
      <c r="Q1013" s="225"/>
      <c r="R1013" s="225"/>
      <c r="S1013" s="225"/>
      <c r="T1013" s="226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27" t="s">
        <v>148</v>
      </c>
      <c r="AU1013" s="227" t="s">
        <v>81</v>
      </c>
      <c r="AV1013" s="13" t="s">
        <v>81</v>
      </c>
      <c r="AW1013" s="13" t="s">
        <v>4</v>
      </c>
      <c r="AX1013" s="13" t="s">
        <v>79</v>
      </c>
      <c r="AY1013" s="227" t="s">
        <v>135</v>
      </c>
    </row>
    <row r="1014" spans="1:65" s="2" customFormat="1" ht="16.5" customHeight="1">
      <c r="A1014" s="38"/>
      <c r="B1014" s="39"/>
      <c r="C1014" s="238" t="s">
        <v>1702</v>
      </c>
      <c r="D1014" s="238" t="s">
        <v>398</v>
      </c>
      <c r="E1014" s="239" t="s">
        <v>1703</v>
      </c>
      <c r="F1014" s="240" t="s">
        <v>1704</v>
      </c>
      <c r="G1014" s="241" t="s">
        <v>161</v>
      </c>
      <c r="H1014" s="242">
        <v>3.3</v>
      </c>
      <c r="I1014" s="243"/>
      <c r="J1014" s="244">
        <f>ROUND(I1014*H1014,2)</f>
        <v>0</v>
      </c>
      <c r="K1014" s="240" t="s">
        <v>141</v>
      </c>
      <c r="L1014" s="245"/>
      <c r="M1014" s="246" t="s">
        <v>19</v>
      </c>
      <c r="N1014" s="247" t="s">
        <v>45</v>
      </c>
      <c r="O1014" s="84"/>
      <c r="P1014" s="206">
        <f>O1014*H1014</f>
        <v>0</v>
      </c>
      <c r="Q1014" s="206">
        <v>0.022</v>
      </c>
      <c r="R1014" s="206">
        <f>Q1014*H1014</f>
        <v>0.0726</v>
      </c>
      <c r="S1014" s="206">
        <v>0</v>
      </c>
      <c r="T1014" s="207">
        <f>S1014*H1014</f>
        <v>0</v>
      </c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R1014" s="208" t="s">
        <v>366</v>
      </c>
      <c r="AT1014" s="208" t="s">
        <v>398</v>
      </c>
      <c r="AU1014" s="208" t="s">
        <v>81</v>
      </c>
      <c r="AY1014" s="17" t="s">
        <v>135</v>
      </c>
      <c r="BE1014" s="209">
        <f>IF(N1014="základní",J1014,0)</f>
        <v>0</v>
      </c>
      <c r="BF1014" s="209">
        <f>IF(N1014="snížená",J1014,0)</f>
        <v>0</v>
      </c>
      <c r="BG1014" s="209">
        <f>IF(N1014="zákl. přenesená",J1014,0)</f>
        <v>0</v>
      </c>
      <c r="BH1014" s="209">
        <f>IF(N1014="sníž. přenesená",J1014,0)</f>
        <v>0</v>
      </c>
      <c r="BI1014" s="209">
        <f>IF(N1014="nulová",J1014,0)</f>
        <v>0</v>
      </c>
      <c r="BJ1014" s="17" t="s">
        <v>79</v>
      </c>
      <c r="BK1014" s="209">
        <f>ROUND(I1014*H1014,2)</f>
        <v>0</v>
      </c>
      <c r="BL1014" s="17" t="s">
        <v>248</v>
      </c>
      <c r="BM1014" s="208" t="s">
        <v>1705</v>
      </c>
    </row>
    <row r="1015" spans="1:47" s="2" customFormat="1" ht="12">
      <c r="A1015" s="38"/>
      <c r="B1015" s="39"/>
      <c r="C1015" s="40"/>
      <c r="D1015" s="210" t="s">
        <v>144</v>
      </c>
      <c r="E1015" s="40"/>
      <c r="F1015" s="211" t="s">
        <v>1704</v>
      </c>
      <c r="G1015" s="40"/>
      <c r="H1015" s="40"/>
      <c r="I1015" s="212"/>
      <c r="J1015" s="40"/>
      <c r="K1015" s="40"/>
      <c r="L1015" s="44"/>
      <c r="M1015" s="213"/>
      <c r="N1015" s="214"/>
      <c r="O1015" s="84"/>
      <c r="P1015" s="84"/>
      <c r="Q1015" s="84"/>
      <c r="R1015" s="84"/>
      <c r="S1015" s="84"/>
      <c r="T1015" s="85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T1015" s="17" t="s">
        <v>144</v>
      </c>
      <c r="AU1015" s="17" t="s">
        <v>81</v>
      </c>
    </row>
    <row r="1016" spans="1:51" s="13" customFormat="1" ht="12">
      <c r="A1016" s="13"/>
      <c r="B1016" s="217"/>
      <c r="C1016" s="218"/>
      <c r="D1016" s="210" t="s">
        <v>148</v>
      </c>
      <c r="E1016" s="218"/>
      <c r="F1016" s="220" t="s">
        <v>1706</v>
      </c>
      <c r="G1016" s="218"/>
      <c r="H1016" s="221">
        <v>3.3</v>
      </c>
      <c r="I1016" s="222"/>
      <c r="J1016" s="218"/>
      <c r="K1016" s="218"/>
      <c r="L1016" s="223"/>
      <c r="M1016" s="224"/>
      <c r="N1016" s="225"/>
      <c r="O1016" s="225"/>
      <c r="P1016" s="225"/>
      <c r="Q1016" s="225"/>
      <c r="R1016" s="225"/>
      <c r="S1016" s="225"/>
      <c r="T1016" s="226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27" t="s">
        <v>148</v>
      </c>
      <c r="AU1016" s="227" t="s">
        <v>81</v>
      </c>
      <c r="AV1016" s="13" t="s">
        <v>81</v>
      </c>
      <c r="AW1016" s="13" t="s">
        <v>4</v>
      </c>
      <c r="AX1016" s="13" t="s">
        <v>79</v>
      </c>
      <c r="AY1016" s="227" t="s">
        <v>135</v>
      </c>
    </row>
    <row r="1017" spans="1:65" s="2" customFormat="1" ht="16.5" customHeight="1">
      <c r="A1017" s="38"/>
      <c r="B1017" s="39"/>
      <c r="C1017" s="197" t="s">
        <v>1707</v>
      </c>
      <c r="D1017" s="197" t="s">
        <v>137</v>
      </c>
      <c r="E1017" s="198" t="s">
        <v>1708</v>
      </c>
      <c r="F1017" s="199" t="s">
        <v>1709</v>
      </c>
      <c r="G1017" s="200" t="s">
        <v>243</v>
      </c>
      <c r="H1017" s="201">
        <v>0.075</v>
      </c>
      <c r="I1017" s="202"/>
      <c r="J1017" s="203">
        <f>ROUND(I1017*H1017,2)</f>
        <v>0</v>
      </c>
      <c r="K1017" s="199" t="s">
        <v>141</v>
      </c>
      <c r="L1017" s="44"/>
      <c r="M1017" s="204" t="s">
        <v>19</v>
      </c>
      <c r="N1017" s="205" t="s">
        <v>45</v>
      </c>
      <c r="O1017" s="84"/>
      <c r="P1017" s="206">
        <f>O1017*H1017</f>
        <v>0</v>
      </c>
      <c r="Q1017" s="206">
        <v>0</v>
      </c>
      <c r="R1017" s="206">
        <f>Q1017*H1017</f>
        <v>0</v>
      </c>
      <c r="S1017" s="206">
        <v>0</v>
      </c>
      <c r="T1017" s="207">
        <f>S1017*H1017</f>
        <v>0</v>
      </c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R1017" s="208" t="s">
        <v>248</v>
      </c>
      <c r="AT1017" s="208" t="s">
        <v>137</v>
      </c>
      <c r="AU1017" s="208" t="s">
        <v>81</v>
      </c>
      <c r="AY1017" s="17" t="s">
        <v>135</v>
      </c>
      <c r="BE1017" s="209">
        <f>IF(N1017="základní",J1017,0)</f>
        <v>0</v>
      </c>
      <c r="BF1017" s="209">
        <f>IF(N1017="snížená",J1017,0)</f>
        <v>0</v>
      </c>
      <c r="BG1017" s="209">
        <f>IF(N1017="zákl. přenesená",J1017,0)</f>
        <v>0</v>
      </c>
      <c r="BH1017" s="209">
        <f>IF(N1017="sníž. přenesená",J1017,0)</f>
        <v>0</v>
      </c>
      <c r="BI1017" s="209">
        <f>IF(N1017="nulová",J1017,0)</f>
        <v>0</v>
      </c>
      <c r="BJ1017" s="17" t="s">
        <v>79</v>
      </c>
      <c r="BK1017" s="209">
        <f>ROUND(I1017*H1017,2)</f>
        <v>0</v>
      </c>
      <c r="BL1017" s="17" t="s">
        <v>248</v>
      </c>
      <c r="BM1017" s="208" t="s">
        <v>1710</v>
      </c>
    </row>
    <row r="1018" spans="1:47" s="2" customFormat="1" ht="12">
      <c r="A1018" s="38"/>
      <c r="B1018" s="39"/>
      <c r="C1018" s="40"/>
      <c r="D1018" s="210" t="s">
        <v>144</v>
      </c>
      <c r="E1018" s="40"/>
      <c r="F1018" s="211" t="s">
        <v>1711</v>
      </c>
      <c r="G1018" s="40"/>
      <c r="H1018" s="40"/>
      <c r="I1018" s="212"/>
      <c r="J1018" s="40"/>
      <c r="K1018" s="40"/>
      <c r="L1018" s="44"/>
      <c r="M1018" s="213"/>
      <c r="N1018" s="214"/>
      <c r="O1018" s="84"/>
      <c r="P1018" s="84"/>
      <c r="Q1018" s="84"/>
      <c r="R1018" s="84"/>
      <c r="S1018" s="84"/>
      <c r="T1018" s="85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T1018" s="17" t="s">
        <v>144</v>
      </c>
      <c r="AU1018" s="17" t="s">
        <v>81</v>
      </c>
    </row>
    <row r="1019" spans="1:47" s="2" customFormat="1" ht="12">
      <c r="A1019" s="38"/>
      <c r="B1019" s="39"/>
      <c r="C1019" s="40"/>
      <c r="D1019" s="215" t="s">
        <v>146</v>
      </c>
      <c r="E1019" s="40"/>
      <c r="F1019" s="216" t="s">
        <v>1712</v>
      </c>
      <c r="G1019" s="40"/>
      <c r="H1019" s="40"/>
      <c r="I1019" s="212"/>
      <c r="J1019" s="40"/>
      <c r="K1019" s="40"/>
      <c r="L1019" s="44"/>
      <c r="M1019" s="213"/>
      <c r="N1019" s="214"/>
      <c r="O1019" s="84"/>
      <c r="P1019" s="84"/>
      <c r="Q1019" s="84"/>
      <c r="R1019" s="84"/>
      <c r="S1019" s="84"/>
      <c r="T1019" s="85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T1019" s="17" t="s">
        <v>146</v>
      </c>
      <c r="AU1019" s="17" t="s">
        <v>81</v>
      </c>
    </row>
    <row r="1020" spans="1:63" s="12" customFormat="1" ht="22.8" customHeight="1">
      <c r="A1020" s="12"/>
      <c r="B1020" s="181"/>
      <c r="C1020" s="182"/>
      <c r="D1020" s="183" t="s">
        <v>73</v>
      </c>
      <c r="E1020" s="195" t="s">
        <v>1713</v>
      </c>
      <c r="F1020" s="195" t="s">
        <v>1714</v>
      </c>
      <c r="G1020" s="182"/>
      <c r="H1020" s="182"/>
      <c r="I1020" s="185"/>
      <c r="J1020" s="196">
        <f>BK1020</f>
        <v>0</v>
      </c>
      <c r="K1020" s="182"/>
      <c r="L1020" s="187"/>
      <c r="M1020" s="188"/>
      <c r="N1020" s="189"/>
      <c r="O1020" s="189"/>
      <c r="P1020" s="190">
        <f>SUM(P1021:P1052)</f>
        <v>0</v>
      </c>
      <c r="Q1020" s="189"/>
      <c r="R1020" s="190">
        <f>SUM(R1021:R1052)</f>
        <v>0.8787003599999998</v>
      </c>
      <c r="S1020" s="189"/>
      <c r="T1020" s="191">
        <f>SUM(T1021:T1052)</f>
        <v>0</v>
      </c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R1020" s="192" t="s">
        <v>81</v>
      </c>
      <c r="AT1020" s="193" t="s">
        <v>73</v>
      </c>
      <c r="AU1020" s="193" t="s">
        <v>79</v>
      </c>
      <c r="AY1020" s="192" t="s">
        <v>135</v>
      </c>
      <c r="BK1020" s="194">
        <f>SUM(BK1021:BK1052)</f>
        <v>0</v>
      </c>
    </row>
    <row r="1021" spans="1:65" s="2" customFormat="1" ht="16.5" customHeight="1">
      <c r="A1021" s="38"/>
      <c r="B1021" s="39"/>
      <c r="C1021" s="197" t="s">
        <v>1715</v>
      </c>
      <c r="D1021" s="197" t="s">
        <v>137</v>
      </c>
      <c r="E1021" s="198" t="s">
        <v>1716</v>
      </c>
      <c r="F1021" s="199" t="s">
        <v>1717</v>
      </c>
      <c r="G1021" s="200" t="s">
        <v>161</v>
      </c>
      <c r="H1021" s="201">
        <v>24.03</v>
      </c>
      <c r="I1021" s="202"/>
      <c r="J1021" s="203">
        <f>ROUND(I1021*H1021,2)</f>
        <v>0</v>
      </c>
      <c r="K1021" s="199" t="s">
        <v>141</v>
      </c>
      <c r="L1021" s="44"/>
      <c r="M1021" s="204" t="s">
        <v>19</v>
      </c>
      <c r="N1021" s="205" t="s">
        <v>45</v>
      </c>
      <c r="O1021" s="84"/>
      <c r="P1021" s="206">
        <f>O1021*H1021</f>
        <v>0</v>
      </c>
      <c r="Q1021" s="206">
        <v>0</v>
      </c>
      <c r="R1021" s="206">
        <f>Q1021*H1021</f>
        <v>0</v>
      </c>
      <c r="S1021" s="206">
        <v>0</v>
      </c>
      <c r="T1021" s="207">
        <f>S1021*H1021</f>
        <v>0</v>
      </c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R1021" s="208" t="s">
        <v>248</v>
      </c>
      <c r="AT1021" s="208" t="s">
        <v>137</v>
      </c>
      <c r="AU1021" s="208" t="s">
        <v>81</v>
      </c>
      <c r="AY1021" s="17" t="s">
        <v>135</v>
      </c>
      <c r="BE1021" s="209">
        <f>IF(N1021="základní",J1021,0)</f>
        <v>0</v>
      </c>
      <c r="BF1021" s="209">
        <f>IF(N1021="snížená",J1021,0)</f>
        <v>0</v>
      </c>
      <c r="BG1021" s="209">
        <f>IF(N1021="zákl. přenesená",J1021,0)</f>
        <v>0</v>
      </c>
      <c r="BH1021" s="209">
        <f>IF(N1021="sníž. přenesená",J1021,0)</f>
        <v>0</v>
      </c>
      <c r="BI1021" s="209">
        <f>IF(N1021="nulová",J1021,0)</f>
        <v>0</v>
      </c>
      <c r="BJ1021" s="17" t="s">
        <v>79</v>
      </c>
      <c r="BK1021" s="209">
        <f>ROUND(I1021*H1021,2)</f>
        <v>0</v>
      </c>
      <c r="BL1021" s="17" t="s">
        <v>248</v>
      </c>
      <c r="BM1021" s="208" t="s">
        <v>1718</v>
      </c>
    </row>
    <row r="1022" spans="1:47" s="2" customFormat="1" ht="12">
      <c r="A1022" s="38"/>
      <c r="B1022" s="39"/>
      <c r="C1022" s="40"/>
      <c r="D1022" s="210" t="s">
        <v>144</v>
      </c>
      <c r="E1022" s="40"/>
      <c r="F1022" s="211" t="s">
        <v>1719</v>
      </c>
      <c r="G1022" s="40"/>
      <c r="H1022" s="40"/>
      <c r="I1022" s="212"/>
      <c r="J1022" s="40"/>
      <c r="K1022" s="40"/>
      <c r="L1022" s="44"/>
      <c r="M1022" s="213"/>
      <c r="N1022" s="214"/>
      <c r="O1022" s="84"/>
      <c r="P1022" s="84"/>
      <c r="Q1022" s="84"/>
      <c r="R1022" s="84"/>
      <c r="S1022" s="84"/>
      <c r="T1022" s="85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T1022" s="17" t="s">
        <v>144</v>
      </c>
      <c r="AU1022" s="17" t="s">
        <v>81</v>
      </c>
    </row>
    <row r="1023" spans="1:47" s="2" customFormat="1" ht="12">
      <c r="A1023" s="38"/>
      <c r="B1023" s="39"/>
      <c r="C1023" s="40"/>
      <c r="D1023" s="215" t="s">
        <v>146</v>
      </c>
      <c r="E1023" s="40"/>
      <c r="F1023" s="216" t="s">
        <v>1720</v>
      </c>
      <c r="G1023" s="40"/>
      <c r="H1023" s="40"/>
      <c r="I1023" s="212"/>
      <c r="J1023" s="40"/>
      <c r="K1023" s="40"/>
      <c r="L1023" s="44"/>
      <c r="M1023" s="213"/>
      <c r="N1023" s="214"/>
      <c r="O1023" s="84"/>
      <c r="P1023" s="84"/>
      <c r="Q1023" s="84"/>
      <c r="R1023" s="84"/>
      <c r="S1023" s="84"/>
      <c r="T1023" s="85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T1023" s="17" t="s">
        <v>146</v>
      </c>
      <c r="AU1023" s="17" t="s">
        <v>81</v>
      </c>
    </row>
    <row r="1024" spans="1:51" s="13" customFormat="1" ht="12">
      <c r="A1024" s="13"/>
      <c r="B1024" s="217"/>
      <c r="C1024" s="218"/>
      <c r="D1024" s="210" t="s">
        <v>148</v>
      </c>
      <c r="E1024" s="219" t="s">
        <v>19</v>
      </c>
      <c r="F1024" s="220" t="s">
        <v>504</v>
      </c>
      <c r="G1024" s="218"/>
      <c r="H1024" s="221">
        <v>24.03</v>
      </c>
      <c r="I1024" s="222"/>
      <c r="J1024" s="218"/>
      <c r="K1024" s="218"/>
      <c r="L1024" s="223"/>
      <c r="M1024" s="224"/>
      <c r="N1024" s="225"/>
      <c r="O1024" s="225"/>
      <c r="P1024" s="225"/>
      <c r="Q1024" s="225"/>
      <c r="R1024" s="225"/>
      <c r="S1024" s="225"/>
      <c r="T1024" s="226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27" t="s">
        <v>148</v>
      </c>
      <c r="AU1024" s="227" t="s">
        <v>81</v>
      </c>
      <c r="AV1024" s="13" t="s">
        <v>81</v>
      </c>
      <c r="AW1024" s="13" t="s">
        <v>34</v>
      </c>
      <c r="AX1024" s="13" t="s">
        <v>74</v>
      </c>
      <c r="AY1024" s="227" t="s">
        <v>135</v>
      </c>
    </row>
    <row r="1025" spans="1:65" s="2" customFormat="1" ht="16.5" customHeight="1">
      <c r="A1025" s="38"/>
      <c r="B1025" s="39"/>
      <c r="C1025" s="197" t="s">
        <v>1721</v>
      </c>
      <c r="D1025" s="197" t="s">
        <v>137</v>
      </c>
      <c r="E1025" s="198" t="s">
        <v>1722</v>
      </c>
      <c r="F1025" s="199" t="s">
        <v>1723</v>
      </c>
      <c r="G1025" s="200" t="s">
        <v>161</v>
      </c>
      <c r="H1025" s="201">
        <v>24.03</v>
      </c>
      <c r="I1025" s="202"/>
      <c r="J1025" s="203">
        <f>ROUND(I1025*H1025,2)</f>
        <v>0</v>
      </c>
      <c r="K1025" s="199" t="s">
        <v>141</v>
      </c>
      <c r="L1025" s="44"/>
      <c r="M1025" s="204" t="s">
        <v>19</v>
      </c>
      <c r="N1025" s="205" t="s">
        <v>45</v>
      </c>
      <c r="O1025" s="84"/>
      <c r="P1025" s="206">
        <f>O1025*H1025</f>
        <v>0</v>
      </c>
      <c r="Q1025" s="206">
        <v>0.0003</v>
      </c>
      <c r="R1025" s="206">
        <f>Q1025*H1025</f>
        <v>0.007209</v>
      </c>
      <c r="S1025" s="206">
        <v>0</v>
      </c>
      <c r="T1025" s="207">
        <f>S1025*H1025</f>
        <v>0</v>
      </c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R1025" s="208" t="s">
        <v>248</v>
      </c>
      <c r="AT1025" s="208" t="s">
        <v>137</v>
      </c>
      <c r="AU1025" s="208" t="s">
        <v>81</v>
      </c>
      <c r="AY1025" s="17" t="s">
        <v>135</v>
      </c>
      <c r="BE1025" s="209">
        <f>IF(N1025="základní",J1025,0)</f>
        <v>0</v>
      </c>
      <c r="BF1025" s="209">
        <f>IF(N1025="snížená",J1025,0)</f>
        <v>0</v>
      </c>
      <c r="BG1025" s="209">
        <f>IF(N1025="zákl. přenesená",J1025,0)</f>
        <v>0</v>
      </c>
      <c r="BH1025" s="209">
        <f>IF(N1025="sníž. přenesená",J1025,0)</f>
        <v>0</v>
      </c>
      <c r="BI1025" s="209">
        <f>IF(N1025="nulová",J1025,0)</f>
        <v>0</v>
      </c>
      <c r="BJ1025" s="17" t="s">
        <v>79</v>
      </c>
      <c r="BK1025" s="209">
        <f>ROUND(I1025*H1025,2)</f>
        <v>0</v>
      </c>
      <c r="BL1025" s="17" t="s">
        <v>248</v>
      </c>
      <c r="BM1025" s="208" t="s">
        <v>1724</v>
      </c>
    </row>
    <row r="1026" spans="1:47" s="2" customFormat="1" ht="12">
      <c r="A1026" s="38"/>
      <c r="B1026" s="39"/>
      <c r="C1026" s="40"/>
      <c r="D1026" s="210" t="s">
        <v>144</v>
      </c>
      <c r="E1026" s="40"/>
      <c r="F1026" s="211" t="s">
        <v>1725</v>
      </c>
      <c r="G1026" s="40"/>
      <c r="H1026" s="40"/>
      <c r="I1026" s="212"/>
      <c r="J1026" s="40"/>
      <c r="K1026" s="40"/>
      <c r="L1026" s="44"/>
      <c r="M1026" s="213"/>
      <c r="N1026" s="214"/>
      <c r="O1026" s="84"/>
      <c r="P1026" s="84"/>
      <c r="Q1026" s="84"/>
      <c r="R1026" s="84"/>
      <c r="S1026" s="84"/>
      <c r="T1026" s="85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T1026" s="17" t="s">
        <v>144</v>
      </c>
      <c r="AU1026" s="17" t="s">
        <v>81</v>
      </c>
    </row>
    <row r="1027" spans="1:47" s="2" customFormat="1" ht="12">
      <c r="A1027" s="38"/>
      <c r="B1027" s="39"/>
      <c r="C1027" s="40"/>
      <c r="D1027" s="215" t="s">
        <v>146</v>
      </c>
      <c r="E1027" s="40"/>
      <c r="F1027" s="216" t="s">
        <v>1726</v>
      </c>
      <c r="G1027" s="40"/>
      <c r="H1027" s="40"/>
      <c r="I1027" s="212"/>
      <c r="J1027" s="40"/>
      <c r="K1027" s="40"/>
      <c r="L1027" s="44"/>
      <c r="M1027" s="213"/>
      <c r="N1027" s="214"/>
      <c r="O1027" s="84"/>
      <c r="P1027" s="84"/>
      <c r="Q1027" s="84"/>
      <c r="R1027" s="84"/>
      <c r="S1027" s="84"/>
      <c r="T1027" s="85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T1027" s="17" t="s">
        <v>146</v>
      </c>
      <c r="AU1027" s="17" t="s">
        <v>81</v>
      </c>
    </row>
    <row r="1028" spans="1:65" s="2" customFormat="1" ht="16.5" customHeight="1">
      <c r="A1028" s="38"/>
      <c r="B1028" s="39"/>
      <c r="C1028" s="197" t="s">
        <v>1727</v>
      </c>
      <c r="D1028" s="197" t="s">
        <v>137</v>
      </c>
      <c r="E1028" s="198" t="s">
        <v>1728</v>
      </c>
      <c r="F1028" s="199" t="s">
        <v>1729</v>
      </c>
      <c r="G1028" s="200" t="s">
        <v>161</v>
      </c>
      <c r="H1028" s="201">
        <v>24.03</v>
      </c>
      <c r="I1028" s="202"/>
      <c r="J1028" s="203">
        <f>ROUND(I1028*H1028,2)</f>
        <v>0</v>
      </c>
      <c r="K1028" s="199" t="s">
        <v>141</v>
      </c>
      <c r="L1028" s="44"/>
      <c r="M1028" s="204" t="s">
        <v>19</v>
      </c>
      <c r="N1028" s="205" t="s">
        <v>45</v>
      </c>
      <c r="O1028" s="84"/>
      <c r="P1028" s="206">
        <f>O1028*H1028</f>
        <v>0</v>
      </c>
      <c r="Q1028" s="206">
        <v>0.007582</v>
      </c>
      <c r="R1028" s="206">
        <f>Q1028*H1028</f>
        <v>0.18219546</v>
      </c>
      <c r="S1028" s="206">
        <v>0</v>
      </c>
      <c r="T1028" s="207">
        <f>S1028*H1028</f>
        <v>0</v>
      </c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R1028" s="208" t="s">
        <v>248</v>
      </c>
      <c r="AT1028" s="208" t="s">
        <v>137</v>
      </c>
      <c r="AU1028" s="208" t="s">
        <v>81</v>
      </c>
      <c r="AY1028" s="17" t="s">
        <v>135</v>
      </c>
      <c r="BE1028" s="209">
        <f>IF(N1028="základní",J1028,0)</f>
        <v>0</v>
      </c>
      <c r="BF1028" s="209">
        <f>IF(N1028="snížená",J1028,0)</f>
        <v>0</v>
      </c>
      <c r="BG1028" s="209">
        <f>IF(N1028="zákl. přenesená",J1028,0)</f>
        <v>0</v>
      </c>
      <c r="BH1028" s="209">
        <f>IF(N1028="sníž. přenesená",J1028,0)</f>
        <v>0</v>
      </c>
      <c r="BI1028" s="209">
        <f>IF(N1028="nulová",J1028,0)</f>
        <v>0</v>
      </c>
      <c r="BJ1028" s="17" t="s">
        <v>79</v>
      </c>
      <c r="BK1028" s="209">
        <f>ROUND(I1028*H1028,2)</f>
        <v>0</v>
      </c>
      <c r="BL1028" s="17" t="s">
        <v>248</v>
      </c>
      <c r="BM1028" s="208" t="s">
        <v>1730</v>
      </c>
    </row>
    <row r="1029" spans="1:47" s="2" customFormat="1" ht="12">
      <c r="A1029" s="38"/>
      <c r="B1029" s="39"/>
      <c r="C1029" s="40"/>
      <c r="D1029" s="210" t="s">
        <v>144</v>
      </c>
      <c r="E1029" s="40"/>
      <c r="F1029" s="211" t="s">
        <v>1731</v>
      </c>
      <c r="G1029" s="40"/>
      <c r="H1029" s="40"/>
      <c r="I1029" s="212"/>
      <c r="J1029" s="40"/>
      <c r="K1029" s="40"/>
      <c r="L1029" s="44"/>
      <c r="M1029" s="213"/>
      <c r="N1029" s="214"/>
      <c r="O1029" s="84"/>
      <c r="P1029" s="84"/>
      <c r="Q1029" s="84"/>
      <c r="R1029" s="84"/>
      <c r="S1029" s="84"/>
      <c r="T1029" s="85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T1029" s="17" t="s">
        <v>144</v>
      </c>
      <c r="AU1029" s="17" t="s">
        <v>81</v>
      </c>
    </row>
    <row r="1030" spans="1:47" s="2" customFormat="1" ht="12">
      <c r="A1030" s="38"/>
      <c r="B1030" s="39"/>
      <c r="C1030" s="40"/>
      <c r="D1030" s="215" t="s">
        <v>146</v>
      </c>
      <c r="E1030" s="40"/>
      <c r="F1030" s="216" t="s">
        <v>1732</v>
      </c>
      <c r="G1030" s="40"/>
      <c r="H1030" s="40"/>
      <c r="I1030" s="212"/>
      <c r="J1030" s="40"/>
      <c r="K1030" s="40"/>
      <c r="L1030" s="44"/>
      <c r="M1030" s="213"/>
      <c r="N1030" s="214"/>
      <c r="O1030" s="84"/>
      <c r="P1030" s="84"/>
      <c r="Q1030" s="84"/>
      <c r="R1030" s="84"/>
      <c r="S1030" s="84"/>
      <c r="T1030" s="85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T1030" s="17" t="s">
        <v>146</v>
      </c>
      <c r="AU1030" s="17" t="s">
        <v>81</v>
      </c>
    </row>
    <row r="1031" spans="1:65" s="2" customFormat="1" ht="24.15" customHeight="1">
      <c r="A1031" s="38"/>
      <c r="B1031" s="39"/>
      <c r="C1031" s="197" t="s">
        <v>1733</v>
      </c>
      <c r="D1031" s="197" t="s">
        <v>137</v>
      </c>
      <c r="E1031" s="198" t="s">
        <v>1734</v>
      </c>
      <c r="F1031" s="199" t="s">
        <v>1735</v>
      </c>
      <c r="G1031" s="200" t="s">
        <v>161</v>
      </c>
      <c r="H1031" s="201">
        <v>24.03</v>
      </c>
      <c r="I1031" s="202"/>
      <c r="J1031" s="203">
        <f>ROUND(I1031*H1031,2)</f>
        <v>0</v>
      </c>
      <c r="K1031" s="199" t="s">
        <v>141</v>
      </c>
      <c r="L1031" s="44"/>
      <c r="M1031" s="204" t="s">
        <v>19</v>
      </c>
      <c r="N1031" s="205" t="s">
        <v>45</v>
      </c>
      <c r="O1031" s="84"/>
      <c r="P1031" s="206">
        <f>O1031*H1031</f>
        <v>0</v>
      </c>
      <c r="Q1031" s="206">
        <v>0.00689</v>
      </c>
      <c r="R1031" s="206">
        <f>Q1031*H1031</f>
        <v>0.1655667</v>
      </c>
      <c r="S1031" s="206">
        <v>0</v>
      </c>
      <c r="T1031" s="207">
        <f>S1031*H1031</f>
        <v>0</v>
      </c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R1031" s="208" t="s">
        <v>248</v>
      </c>
      <c r="AT1031" s="208" t="s">
        <v>137</v>
      </c>
      <c r="AU1031" s="208" t="s">
        <v>81</v>
      </c>
      <c r="AY1031" s="17" t="s">
        <v>135</v>
      </c>
      <c r="BE1031" s="209">
        <f>IF(N1031="základní",J1031,0)</f>
        <v>0</v>
      </c>
      <c r="BF1031" s="209">
        <f>IF(N1031="snížená",J1031,0)</f>
        <v>0</v>
      </c>
      <c r="BG1031" s="209">
        <f>IF(N1031="zákl. přenesená",J1031,0)</f>
        <v>0</v>
      </c>
      <c r="BH1031" s="209">
        <f>IF(N1031="sníž. přenesená",J1031,0)</f>
        <v>0</v>
      </c>
      <c r="BI1031" s="209">
        <f>IF(N1031="nulová",J1031,0)</f>
        <v>0</v>
      </c>
      <c r="BJ1031" s="17" t="s">
        <v>79</v>
      </c>
      <c r="BK1031" s="209">
        <f>ROUND(I1031*H1031,2)</f>
        <v>0</v>
      </c>
      <c r="BL1031" s="17" t="s">
        <v>248</v>
      </c>
      <c r="BM1031" s="208" t="s">
        <v>1736</v>
      </c>
    </row>
    <row r="1032" spans="1:47" s="2" customFormat="1" ht="12">
      <c r="A1032" s="38"/>
      <c r="B1032" s="39"/>
      <c r="C1032" s="40"/>
      <c r="D1032" s="210" t="s">
        <v>144</v>
      </c>
      <c r="E1032" s="40"/>
      <c r="F1032" s="211" t="s">
        <v>1737</v>
      </c>
      <c r="G1032" s="40"/>
      <c r="H1032" s="40"/>
      <c r="I1032" s="212"/>
      <c r="J1032" s="40"/>
      <c r="K1032" s="40"/>
      <c r="L1032" s="44"/>
      <c r="M1032" s="213"/>
      <c r="N1032" s="214"/>
      <c r="O1032" s="84"/>
      <c r="P1032" s="84"/>
      <c r="Q1032" s="84"/>
      <c r="R1032" s="84"/>
      <c r="S1032" s="84"/>
      <c r="T1032" s="85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T1032" s="17" t="s">
        <v>144</v>
      </c>
      <c r="AU1032" s="17" t="s">
        <v>81</v>
      </c>
    </row>
    <row r="1033" spans="1:47" s="2" customFormat="1" ht="12">
      <c r="A1033" s="38"/>
      <c r="B1033" s="39"/>
      <c r="C1033" s="40"/>
      <c r="D1033" s="215" t="s">
        <v>146</v>
      </c>
      <c r="E1033" s="40"/>
      <c r="F1033" s="216" t="s">
        <v>1738</v>
      </c>
      <c r="G1033" s="40"/>
      <c r="H1033" s="40"/>
      <c r="I1033" s="212"/>
      <c r="J1033" s="40"/>
      <c r="K1033" s="40"/>
      <c r="L1033" s="44"/>
      <c r="M1033" s="213"/>
      <c r="N1033" s="214"/>
      <c r="O1033" s="84"/>
      <c r="P1033" s="84"/>
      <c r="Q1033" s="84"/>
      <c r="R1033" s="84"/>
      <c r="S1033" s="84"/>
      <c r="T1033" s="85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T1033" s="17" t="s">
        <v>146</v>
      </c>
      <c r="AU1033" s="17" t="s">
        <v>81</v>
      </c>
    </row>
    <row r="1034" spans="1:51" s="13" customFormat="1" ht="12">
      <c r="A1034" s="13"/>
      <c r="B1034" s="217"/>
      <c r="C1034" s="218"/>
      <c r="D1034" s="210" t="s">
        <v>148</v>
      </c>
      <c r="E1034" s="219" t="s">
        <v>19</v>
      </c>
      <c r="F1034" s="220" t="s">
        <v>504</v>
      </c>
      <c r="G1034" s="218"/>
      <c r="H1034" s="221">
        <v>24.03</v>
      </c>
      <c r="I1034" s="222"/>
      <c r="J1034" s="218"/>
      <c r="K1034" s="218"/>
      <c r="L1034" s="223"/>
      <c r="M1034" s="224"/>
      <c r="N1034" s="225"/>
      <c r="O1034" s="225"/>
      <c r="P1034" s="225"/>
      <c r="Q1034" s="225"/>
      <c r="R1034" s="225"/>
      <c r="S1034" s="225"/>
      <c r="T1034" s="226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27" t="s">
        <v>148</v>
      </c>
      <c r="AU1034" s="227" t="s">
        <v>81</v>
      </c>
      <c r="AV1034" s="13" t="s">
        <v>81</v>
      </c>
      <c r="AW1034" s="13" t="s">
        <v>34</v>
      </c>
      <c r="AX1034" s="13" t="s">
        <v>74</v>
      </c>
      <c r="AY1034" s="227" t="s">
        <v>135</v>
      </c>
    </row>
    <row r="1035" spans="1:65" s="2" customFormat="1" ht="24.15" customHeight="1">
      <c r="A1035" s="38"/>
      <c r="B1035" s="39"/>
      <c r="C1035" s="238" t="s">
        <v>1739</v>
      </c>
      <c r="D1035" s="238" t="s">
        <v>398</v>
      </c>
      <c r="E1035" s="239" t="s">
        <v>1740</v>
      </c>
      <c r="F1035" s="240" t="s">
        <v>1741</v>
      </c>
      <c r="G1035" s="241" t="s">
        <v>161</v>
      </c>
      <c r="H1035" s="242">
        <v>26.433</v>
      </c>
      <c r="I1035" s="243"/>
      <c r="J1035" s="244">
        <f>ROUND(I1035*H1035,2)</f>
        <v>0</v>
      </c>
      <c r="K1035" s="240" t="s">
        <v>141</v>
      </c>
      <c r="L1035" s="245"/>
      <c r="M1035" s="246" t="s">
        <v>19</v>
      </c>
      <c r="N1035" s="247" t="s">
        <v>45</v>
      </c>
      <c r="O1035" s="84"/>
      <c r="P1035" s="206">
        <f>O1035*H1035</f>
        <v>0</v>
      </c>
      <c r="Q1035" s="206">
        <v>0.0192</v>
      </c>
      <c r="R1035" s="206">
        <f>Q1035*H1035</f>
        <v>0.5075135999999999</v>
      </c>
      <c r="S1035" s="206">
        <v>0</v>
      </c>
      <c r="T1035" s="207">
        <f>S1035*H1035</f>
        <v>0</v>
      </c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R1035" s="208" t="s">
        <v>366</v>
      </c>
      <c r="AT1035" s="208" t="s">
        <v>398</v>
      </c>
      <c r="AU1035" s="208" t="s">
        <v>81</v>
      </c>
      <c r="AY1035" s="17" t="s">
        <v>135</v>
      </c>
      <c r="BE1035" s="209">
        <f>IF(N1035="základní",J1035,0)</f>
        <v>0</v>
      </c>
      <c r="BF1035" s="209">
        <f>IF(N1035="snížená",J1035,0)</f>
        <v>0</v>
      </c>
      <c r="BG1035" s="209">
        <f>IF(N1035="zákl. přenesená",J1035,0)</f>
        <v>0</v>
      </c>
      <c r="BH1035" s="209">
        <f>IF(N1035="sníž. přenesená",J1035,0)</f>
        <v>0</v>
      </c>
      <c r="BI1035" s="209">
        <f>IF(N1035="nulová",J1035,0)</f>
        <v>0</v>
      </c>
      <c r="BJ1035" s="17" t="s">
        <v>79</v>
      </c>
      <c r="BK1035" s="209">
        <f>ROUND(I1035*H1035,2)</f>
        <v>0</v>
      </c>
      <c r="BL1035" s="17" t="s">
        <v>248</v>
      </c>
      <c r="BM1035" s="208" t="s">
        <v>1742</v>
      </c>
    </row>
    <row r="1036" spans="1:47" s="2" customFormat="1" ht="12">
      <c r="A1036" s="38"/>
      <c r="B1036" s="39"/>
      <c r="C1036" s="40"/>
      <c r="D1036" s="210" t="s">
        <v>144</v>
      </c>
      <c r="E1036" s="40"/>
      <c r="F1036" s="211" t="s">
        <v>1741</v>
      </c>
      <c r="G1036" s="40"/>
      <c r="H1036" s="40"/>
      <c r="I1036" s="212"/>
      <c r="J1036" s="40"/>
      <c r="K1036" s="40"/>
      <c r="L1036" s="44"/>
      <c r="M1036" s="213"/>
      <c r="N1036" s="214"/>
      <c r="O1036" s="84"/>
      <c r="P1036" s="84"/>
      <c r="Q1036" s="84"/>
      <c r="R1036" s="84"/>
      <c r="S1036" s="84"/>
      <c r="T1036" s="85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T1036" s="17" t="s">
        <v>144</v>
      </c>
      <c r="AU1036" s="17" t="s">
        <v>81</v>
      </c>
    </row>
    <row r="1037" spans="1:51" s="13" customFormat="1" ht="12">
      <c r="A1037" s="13"/>
      <c r="B1037" s="217"/>
      <c r="C1037" s="218"/>
      <c r="D1037" s="210" t="s">
        <v>148</v>
      </c>
      <c r="E1037" s="218"/>
      <c r="F1037" s="220" t="s">
        <v>1743</v>
      </c>
      <c r="G1037" s="218"/>
      <c r="H1037" s="221">
        <v>26.433</v>
      </c>
      <c r="I1037" s="222"/>
      <c r="J1037" s="218"/>
      <c r="K1037" s="218"/>
      <c r="L1037" s="223"/>
      <c r="M1037" s="224"/>
      <c r="N1037" s="225"/>
      <c r="O1037" s="225"/>
      <c r="P1037" s="225"/>
      <c r="Q1037" s="225"/>
      <c r="R1037" s="225"/>
      <c r="S1037" s="225"/>
      <c r="T1037" s="226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27" t="s">
        <v>148</v>
      </c>
      <c r="AU1037" s="227" t="s">
        <v>81</v>
      </c>
      <c r="AV1037" s="13" t="s">
        <v>81</v>
      </c>
      <c r="AW1037" s="13" t="s">
        <v>4</v>
      </c>
      <c r="AX1037" s="13" t="s">
        <v>79</v>
      </c>
      <c r="AY1037" s="227" t="s">
        <v>135</v>
      </c>
    </row>
    <row r="1038" spans="1:65" s="2" customFormat="1" ht="21.75" customHeight="1">
      <c r="A1038" s="38"/>
      <c r="B1038" s="39"/>
      <c r="C1038" s="197" t="s">
        <v>1744</v>
      </c>
      <c r="D1038" s="197" t="s">
        <v>137</v>
      </c>
      <c r="E1038" s="198" t="s">
        <v>1745</v>
      </c>
      <c r="F1038" s="199" t="s">
        <v>1746</v>
      </c>
      <c r="G1038" s="200" t="s">
        <v>161</v>
      </c>
      <c r="H1038" s="201">
        <v>24.03</v>
      </c>
      <c r="I1038" s="202"/>
      <c r="J1038" s="203">
        <f>ROUND(I1038*H1038,2)</f>
        <v>0</v>
      </c>
      <c r="K1038" s="199" t="s">
        <v>141</v>
      </c>
      <c r="L1038" s="44"/>
      <c r="M1038" s="204" t="s">
        <v>19</v>
      </c>
      <c r="N1038" s="205" t="s">
        <v>45</v>
      </c>
      <c r="O1038" s="84"/>
      <c r="P1038" s="206">
        <f>O1038*H1038</f>
        <v>0</v>
      </c>
      <c r="Q1038" s="206">
        <v>0.00062</v>
      </c>
      <c r="R1038" s="206">
        <f>Q1038*H1038</f>
        <v>0.014898600000000001</v>
      </c>
      <c r="S1038" s="206">
        <v>0</v>
      </c>
      <c r="T1038" s="207">
        <f>S1038*H1038</f>
        <v>0</v>
      </c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R1038" s="208" t="s">
        <v>248</v>
      </c>
      <c r="AT1038" s="208" t="s">
        <v>137</v>
      </c>
      <c r="AU1038" s="208" t="s">
        <v>81</v>
      </c>
      <c r="AY1038" s="17" t="s">
        <v>135</v>
      </c>
      <c r="BE1038" s="209">
        <f>IF(N1038="základní",J1038,0)</f>
        <v>0</v>
      </c>
      <c r="BF1038" s="209">
        <f>IF(N1038="snížená",J1038,0)</f>
        <v>0</v>
      </c>
      <c r="BG1038" s="209">
        <f>IF(N1038="zákl. přenesená",J1038,0)</f>
        <v>0</v>
      </c>
      <c r="BH1038" s="209">
        <f>IF(N1038="sníž. přenesená",J1038,0)</f>
        <v>0</v>
      </c>
      <c r="BI1038" s="209">
        <f>IF(N1038="nulová",J1038,0)</f>
        <v>0</v>
      </c>
      <c r="BJ1038" s="17" t="s">
        <v>79</v>
      </c>
      <c r="BK1038" s="209">
        <f>ROUND(I1038*H1038,2)</f>
        <v>0</v>
      </c>
      <c r="BL1038" s="17" t="s">
        <v>248</v>
      </c>
      <c r="BM1038" s="208" t="s">
        <v>1747</v>
      </c>
    </row>
    <row r="1039" spans="1:47" s="2" customFormat="1" ht="12">
      <c r="A1039" s="38"/>
      <c r="B1039" s="39"/>
      <c r="C1039" s="40"/>
      <c r="D1039" s="210" t="s">
        <v>144</v>
      </c>
      <c r="E1039" s="40"/>
      <c r="F1039" s="211" t="s">
        <v>1748</v>
      </c>
      <c r="G1039" s="40"/>
      <c r="H1039" s="40"/>
      <c r="I1039" s="212"/>
      <c r="J1039" s="40"/>
      <c r="K1039" s="40"/>
      <c r="L1039" s="44"/>
      <c r="M1039" s="213"/>
      <c r="N1039" s="214"/>
      <c r="O1039" s="84"/>
      <c r="P1039" s="84"/>
      <c r="Q1039" s="84"/>
      <c r="R1039" s="84"/>
      <c r="S1039" s="84"/>
      <c r="T1039" s="85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T1039" s="17" t="s">
        <v>144</v>
      </c>
      <c r="AU1039" s="17" t="s">
        <v>81</v>
      </c>
    </row>
    <row r="1040" spans="1:47" s="2" customFormat="1" ht="12">
      <c r="A1040" s="38"/>
      <c r="B1040" s="39"/>
      <c r="C1040" s="40"/>
      <c r="D1040" s="215" t="s">
        <v>146</v>
      </c>
      <c r="E1040" s="40"/>
      <c r="F1040" s="216" t="s">
        <v>1749</v>
      </c>
      <c r="G1040" s="40"/>
      <c r="H1040" s="40"/>
      <c r="I1040" s="212"/>
      <c r="J1040" s="40"/>
      <c r="K1040" s="40"/>
      <c r="L1040" s="44"/>
      <c r="M1040" s="213"/>
      <c r="N1040" s="214"/>
      <c r="O1040" s="84"/>
      <c r="P1040" s="84"/>
      <c r="Q1040" s="84"/>
      <c r="R1040" s="84"/>
      <c r="S1040" s="84"/>
      <c r="T1040" s="85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T1040" s="17" t="s">
        <v>146</v>
      </c>
      <c r="AU1040" s="17" t="s">
        <v>81</v>
      </c>
    </row>
    <row r="1041" spans="1:65" s="2" customFormat="1" ht="16.5" customHeight="1">
      <c r="A1041" s="38"/>
      <c r="B1041" s="39"/>
      <c r="C1041" s="197" t="s">
        <v>1750</v>
      </c>
      <c r="D1041" s="197" t="s">
        <v>137</v>
      </c>
      <c r="E1041" s="198" t="s">
        <v>1751</v>
      </c>
      <c r="F1041" s="199" t="s">
        <v>1752</v>
      </c>
      <c r="G1041" s="200" t="s">
        <v>328</v>
      </c>
      <c r="H1041" s="201">
        <v>43.9</v>
      </c>
      <c r="I1041" s="202"/>
      <c r="J1041" s="203">
        <f>ROUND(I1041*H1041,2)</f>
        <v>0</v>
      </c>
      <c r="K1041" s="199" t="s">
        <v>141</v>
      </c>
      <c r="L1041" s="44"/>
      <c r="M1041" s="204" t="s">
        <v>19</v>
      </c>
      <c r="N1041" s="205" t="s">
        <v>45</v>
      </c>
      <c r="O1041" s="84"/>
      <c r="P1041" s="206">
        <f>O1041*H1041</f>
        <v>0</v>
      </c>
      <c r="Q1041" s="206">
        <v>3E-05</v>
      </c>
      <c r="R1041" s="206">
        <f>Q1041*H1041</f>
        <v>0.001317</v>
      </c>
      <c r="S1041" s="206">
        <v>0</v>
      </c>
      <c r="T1041" s="207">
        <f>S1041*H1041</f>
        <v>0</v>
      </c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R1041" s="208" t="s">
        <v>248</v>
      </c>
      <c r="AT1041" s="208" t="s">
        <v>137</v>
      </c>
      <c r="AU1041" s="208" t="s">
        <v>81</v>
      </c>
      <c r="AY1041" s="17" t="s">
        <v>135</v>
      </c>
      <c r="BE1041" s="209">
        <f>IF(N1041="základní",J1041,0)</f>
        <v>0</v>
      </c>
      <c r="BF1041" s="209">
        <f>IF(N1041="snížená",J1041,0)</f>
        <v>0</v>
      </c>
      <c r="BG1041" s="209">
        <f>IF(N1041="zákl. přenesená",J1041,0)</f>
        <v>0</v>
      </c>
      <c r="BH1041" s="209">
        <f>IF(N1041="sníž. přenesená",J1041,0)</f>
        <v>0</v>
      </c>
      <c r="BI1041" s="209">
        <f>IF(N1041="nulová",J1041,0)</f>
        <v>0</v>
      </c>
      <c r="BJ1041" s="17" t="s">
        <v>79</v>
      </c>
      <c r="BK1041" s="209">
        <f>ROUND(I1041*H1041,2)</f>
        <v>0</v>
      </c>
      <c r="BL1041" s="17" t="s">
        <v>248</v>
      </c>
      <c r="BM1041" s="208" t="s">
        <v>1753</v>
      </c>
    </row>
    <row r="1042" spans="1:47" s="2" customFormat="1" ht="12">
      <c r="A1042" s="38"/>
      <c r="B1042" s="39"/>
      <c r="C1042" s="40"/>
      <c r="D1042" s="210" t="s">
        <v>144</v>
      </c>
      <c r="E1042" s="40"/>
      <c r="F1042" s="211" t="s">
        <v>1754</v>
      </c>
      <c r="G1042" s="40"/>
      <c r="H1042" s="40"/>
      <c r="I1042" s="212"/>
      <c r="J1042" s="40"/>
      <c r="K1042" s="40"/>
      <c r="L1042" s="44"/>
      <c r="M1042" s="213"/>
      <c r="N1042" s="214"/>
      <c r="O1042" s="84"/>
      <c r="P1042" s="84"/>
      <c r="Q1042" s="84"/>
      <c r="R1042" s="84"/>
      <c r="S1042" s="84"/>
      <c r="T1042" s="85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T1042" s="17" t="s">
        <v>144</v>
      </c>
      <c r="AU1042" s="17" t="s">
        <v>81</v>
      </c>
    </row>
    <row r="1043" spans="1:47" s="2" customFormat="1" ht="12">
      <c r="A1043" s="38"/>
      <c r="B1043" s="39"/>
      <c r="C1043" s="40"/>
      <c r="D1043" s="215" t="s">
        <v>146</v>
      </c>
      <c r="E1043" s="40"/>
      <c r="F1043" s="216" t="s">
        <v>1755</v>
      </c>
      <c r="G1043" s="40"/>
      <c r="H1043" s="40"/>
      <c r="I1043" s="212"/>
      <c r="J1043" s="40"/>
      <c r="K1043" s="40"/>
      <c r="L1043" s="44"/>
      <c r="M1043" s="213"/>
      <c r="N1043" s="214"/>
      <c r="O1043" s="84"/>
      <c r="P1043" s="84"/>
      <c r="Q1043" s="84"/>
      <c r="R1043" s="84"/>
      <c r="S1043" s="84"/>
      <c r="T1043" s="85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T1043" s="17" t="s">
        <v>146</v>
      </c>
      <c r="AU1043" s="17" t="s">
        <v>81</v>
      </c>
    </row>
    <row r="1044" spans="1:51" s="14" customFormat="1" ht="12">
      <c r="A1044" s="14"/>
      <c r="B1044" s="228"/>
      <c r="C1044" s="229"/>
      <c r="D1044" s="210" t="s">
        <v>148</v>
      </c>
      <c r="E1044" s="230" t="s">
        <v>19</v>
      </c>
      <c r="F1044" s="231" t="s">
        <v>1756</v>
      </c>
      <c r="G1044" s="229"/>
      <c r="H1044" s="230" t="s">
        <v>19</v>
      </c>
      <c r="I1044" s="232"/>
      <c r="J1044" s="229"/>
      <c r="K1044" s="229"/>
      <c r="L1044" s="233"/>
      <c r="M1044" s="234"/>
      <c r="N1044" s="235"/>
      <c r="O1044" s="235"/>
      <c r="P1044" s="235"/>
      <c r="Q1044" s="235"/>
      <c r="R1044" s="235"/>
      <c r="S1044" s="235"/>
      <c r="T1044" s="236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37" t="s">
        <v>148</v>
      </c>
      <c r="AU1044" s="237" t="s">
        <v>81</v>
      </c>
      <c r="AV1044" s="14" t="s">
        <v>79</v>
      </c>
      <c r="AW1044" s="14" t="s">
        <v>34</v>
      </c>
      <c r="AX1044" s="14" t="s">
        <v>74</v>
      </c>
      <c r="AY1044" s="237" t="s">
        <v>135</v>
      </c>
    </row>
    <row r="1045" spans="1:51" s="13" customFormat="1" ht="12">
      <c r="A1045" s="13"/>
      <c r="B1045" s="217"/>
      <c r="C1045" s="218"/>
      <c r="D1045" s="210" t="s">
        <v>148</v>
      </c>
      <c r="E1045" s="219" t="s">
        <v>19</v>
      </c>
      <c r="F1045" s="220" t="s">
        <v>1086</v>
      </c>
      <c r="G1045" s="218"/>
      <c r="H1045" s="221">
        <v>48.1</v>
      </c>
      <c r="I1045" s="222"/>
      <c r="J1045" s="218"/>
      <c r="K1045" s="218"/>
      <c r="L1045" s="223"/>
      <c r="M1045" s="224"/>
      <c r="N1045" s="225"/>
      <c r="O1045" s="225"/>
      <c r="P1045" s="225"/>
      <c r="Q1045" s="225"/>
      <c r="R1045" s="225"/>
      <c r="S1045" s="225"/>
      <c r="T1045" s="226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27" t="s">
        <v>148</v>
      </c>
      <c r="AU1045" s="227" t="s">
        <v>81</v>
      </c>
      <c r="AV1045" s="13" t="s">
        <v>81</v>
      </c>
      <c r="AW1045" s="13" t="s">
        <v>34</v>
      </c>
      <c r="AX1045" s="13" t="s">
        <v>74</v>
      </c>
      <c r="AY1045" s="227" t="s">
        <v>135</v>
      </c>
    </row>
    <row r="1046" spans="1:51" s="13" customFormat="1" ht="12">
      <c r="A1046" s="13"/>
      <c r="B1046" s="217"/>
      <c r="C1046" s="218"/>
      <c r="D1046" s="210" t="s">
        <v>148</v>
      </c>
      <c r="E1046" s="219" t="s">
        <v>19</v>
      </c>
      <c r="F1046" s="220" t="s">
        <v>1757</v>
      </c>
      <c r="G1046" s="218"/>
      <c r="H1046" s="221">
        <v>-4.2</v>
      </c>
      <c r="I1046" s="222"/>
      <c r="J1046" s="218"/>
      <c r="K1046" s="218"/>
      <c r="L1046" s="223"/>
      <c r="M1046" s="224"/>
      <c r="N1046" s="225"/>
      <c r="O1046" s="225"/>
      <c r="P1046" s="225"/>
      <c r="Q1046" s="225"/>
      <c r="R1046" s="225"/>
      <c r="S1046" s="225"/>
      <c r="T1046" s="226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27" t="s">
        <v>148</v>
      </c>
      <c r="AU1046" s="227" t="s">
        <v>81</v>
      </c>
      <c r="AV1046" s="13" t="s">
        <v>81</v>
      </c>
      <c r="AW1046" s="13" t="s">
        <v>34</v>
      </c>
      <c r="AX1046" s="13" t="s">
        <v>74</v>
      </c>
      <c r="AY1046" s="227" t="s">
        <v>135</v>
      </c>
    </row>
    <row r="1047" spans="1:65" s="2" customFormat="1" ht="16.5" customHeight="1">
      <c r="A1047" s="38"/>
      <c r="B1047" s="39"/>
      <c r="C1047" s="197" t="s">
        <v>1758</v>
      </c>
      <c r="D1047" s="197" t="s">
        <v>137</v>
      </c>
      <c r="E1047" s="198" t="s">
        <v>1759</v>
      </c>
      <c r="F1047" s="199" t="s">
        <v>1760</v>
      </c>
      <c r="G1047" s="200" t="s">
        <v>328</v>
      </c>
      <c r="H1047" s="201">
        <v>3</v>
      </c>
      <c r="I1047" s="202"/>
      <c r="J1047" s="203">
        <f>ROUND(I1047*H1047,2)</f>
        <v>0</v>
      </c>
      <c r="K1047" s="199" t="s">
        <v>141</v>
      </c>
      <c r="L1047" s="44"/>
      <c r="M1047" s="204" t="s">
        <v>19</v>
      </c>
      <c r="N1047" s="205" t="s">
        <v>45</v>
      </c>
      <c r="O1047" s="84"/>
      <c r="P1047" s="206">
        <f>O1047*H1047</f>
        <v>0</v>
      </c>
      <c r="Q1047" s="206">
        <v>0</v>
      </c>
      <c r="R1047" s="206">
        <f>Q1047*H1047</f>
        <v>0</v>
      </c>
      <c r="S1047" s="206">
        <v>0</v>
      </c>
      <c r="T1047" s="207">
        <f>S1047*H1047</f>
        <v>0</v>
      </c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R1047" s="208" t="s">
        <v>248</v>
      </c>
      <c r="AT1047" s="208" t="s">
        <v>137</v>
      </c>
      <c r="AU1047" s="208" t="s">
        <v>81</v>
      </c>
      <c r="AY1047" s="17" t="s">
        <v>135</v>
      </c>
      <c r="BE1047" s="209">
        <f>IF(N1047="základní",J1047,0)</f>
        <v>0</v>
      </c>
      <c r="BF1047" s="209">
        <f>IF(N1047="snížená",J1047,0)</f>
        <v>0</v>
      </c>
      <c r="BG1047" s="209">
        <f>IF(N1047="zákl. přenesená",J1047,0)</f>
        <v>0</v>
      </c>
      <c r="BH1047" s="209">
        <f>IF(N1047="sníž. přenesená",J1047,0)</f>
        <v>0</v>
      </c>
      <c r="BI1047" s="209">
        <f>IF(N1047="nulová",J1047,0)</f>
        <v>0</v>
      </c>
      <c r="BJ1047" s="17" t="s">
        <v>79</v>
      </c>
      <c r="BK1047" s="209">
        <f>ROUND(I1047*H1047,2)</f>
        <v>0</v>
      </c>
      <c r="BL1047" s="17" t="s">
        <v>248</v>
      </c>
      <c r="BM1047" s="208" t="s">
        <v>1761</v>
      </c>
    </row>
    <row r="1048" spans="1:47" s="2" customFormat="1" ht="12">
      <c r="A1048" s="38"/>
      <c r="B1048" s="39"/>
      <c r="C1048" s="40"/>
      <c r="D1048" s="210" t="s">
        <v>144</v>
      </c>
      <c r="E1048" s="40"/>
      <c r="F1048" s="211" t="s">
        <v>1762</v>
      </c>
      <c r="G1048" s="40"/>
      <c r="H1048" s="40"/>
      <c r="I1048" s="212"/>
      <c r="J1048" s="40"/>
      <c r="K1048" s="40"/>
      <c r="L1048" s="44"/>
      <c r="M1048" s="213"/>
      <c r="N1048" s="214"/>
      <c r="O1048" s="84"/>
      <c r="P1048" s="84"/>
      <c r="Q1048" s="84"/>
      <c r="R1048" s="84"/>
      <c r="S1048" s="84"/>
      <c r="T1048" s="85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T1048" s="17" t="s">
        <v>144</v>
      </c>
      <c r="AU1048" s="17" t="s">
        <v>81</v>
      </c>
    </row>
    <row r="1049" spans="1:47" s="2" customFormat="1" ht="12">
      <c r="A1049" s="38"/>
      <c r="B1049" s="39"/>
      <c r="C1049" s="40"/>
      <c r="D1049" s="215" t="s">
        <v>146</v>
      </c>
      <c r="E1049" s="40"/>
      <c r="F1049" s="216" t="s">
        <v>1763</v>
      </c>
      <c r="G1049" s="40"/>
      <c r="H1049" s="40"/>
      <c r="I1049" s="212"/>
      <c r="J1049" s="40"/>
      <c r="K1049" s="40"/>
      <c r="L1049" s="44"/>
      <c r="M1049" s="213"/>
      <c r="N1049" s="214"/>
      <c r="O1049" s="84"/>
      <c r="P1049" s="84"/>
      <c r="Q1049" s="84"/>
      <c r="R1049" s="84"/>
      <c r="S1049" s="84"/>
      <c r="T1049" s="85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T1049" s="17" t="s">
        <v>146</v>
      </c>
      <c r="AU1049" s="17" t="s">
        <v>81</v>
      </c>
    </row>
    <row r="1050" spans="1:65" s="2" customFormat="1" ht="16.5" customHeight="1">
      <c r="A1050" s="38"/>
      <c r="B1050" s="39"/>
      <c r="C1050" s="197" t="s">
        <v>1764</v>
      </c>
      <c r="D1050" s="197" t="s">
        <v>137</v>
      </c>
      <c r="E1050" s="198" t="s">
        <v>1765</v>
      </c>
      <c r="F1050" s="199" t="s">
        <v>1766</v>
      </c>
      <c r="G1050" s="200" t="s">
        <v>243</v>
      </c>
      <c r="H1050" s="201">
        <v>0.879</v>
      </c>
      <c r="I1050" s="202"/>
      <c r="J1050" s="203">
        <f>ROUND(I1050*H1050,2)</f>
        <v>0</v>
      </c>
      <c r="K1050" s="199" t="s">
        <v>141</v>
      </c>
      <c r="L1050" s="44"/>
      <c r="M1050" s="204" t="s">
        <v>19</v>
      </c>
      <c r="N1050" s="205" t="s">
        <v>45</v>
      </c>
      <c r="O1050" s="84"/>
      <c r="P1050" s="206">
        <f>O1050*H1050</f>
        <v>0</v>
      </c>
      <c r="Q1050" s="206">
        <v>0</v>
      </c>
      <c r="R1050" s="206">
        <f>Q1050*H1050</f>
        <v>0</v>
      </c>
      <c r="S1050" s="206">
        <v>0</v>
      </c>
      <c r="T1050" s="207">
        <f>S1050*H1050</f>
        <v>0</v>
      </c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R1050" s="208" t="s">
        <v>248</v>
      </c>
      <c r="AT1050" s="208" t="s">
        <v>137</v>
      </c>
      <c r="AU1050" s="208" t="s">
        <v>81</v>
      </c>
      <c r="AY1050" s="17" t="s">
        <v>135</v>
      </c>
      <c r="BE1050" s="209">
        <f>IF(N1050="základní",J1050,0)</f>
        <v>0</v>
      </c>
      <c r="BF1050" s="209">
        <f>IF(N1050="snížená",J1050,0)</f>
        <v>0</v>
      </c>
      <c r="BG1050" s="209">
        <f>IF(N1050="zákl. přenesená",J1050,0)</f>
        <v>0</v>
      </c>
      <c r="BH1050" s="209">
        <f>IF(N1050="sníž. přenesená",J1050,0)</f>
        <v>0</v>
      </c>
      <c r="BI1050" s="209">
        <f>IF(N1050="nulová",J1050,0)</f>
        <v>0</v>
      </c>
      <c r="BJ1050" s="17" t="s">
        <v>79</v>
      </c>
      <c r="BK1050" s="209">
        <f>ROUND(I1050*H1050,2)</f>
        <v>0</v>
      </c>
      <c r="BL1050" s="17" t="s">
        <v>248</v>
      </c>
      <c r="BM1050" s="208" t="s">
        <v>1767</v>
      </c>
    </row>
    <row r="1051" spans="1:47" s="2" customFormat="1" ht="12">
      <c r="A1051" s="38"/>
      <c r="B1051" s="39"/>
      <c r="C1051" s="40"/>
      <c r="D1051" s="210" t="s">
        <v>144</v>
      </c>
      <c r="E1051" s="40"/>
      <c r="F1051" s="211" t="s">
        <v>1768</v>
      </c>
      <c r="G1051" s="40"/>
      <c r="H1051" s="40"/>
      <c r="I1051" s="212"/>
      <c r="J1051" s="40"/>
      <c r="K1051" s="40"/>
      <c r="L1051" s="44"/>
      <c r="M1051" s="213"/>
      <c r="N1051" s="214"/>
      <c r="O1051" s="84"/>
      <c r="P1051" s="84"/>
      <c r="Q1051" s="84"/>
      <c r="R1051" s="84"/>
      <c r="S1051" s="84"/>
      <c r="T1051" s="85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T1051" s="17" t="s">
        <v>144</v>
      </c>
      <c r="AU1051" s="17" t="s">
        <v>81</v>
      </c>
    </row>
    <row r="1052" spans="1:47" s="2" customFormat="1" ht="12">
      <c r="A1052" s="38"/>
      <c r="B1052" s="39"/>
      <c r="C1052" s="40"/>
      <c r="D1052" s="215" t="s">
        <v>146</v>
      </c>
      <c r="E1052" s="40"/>
      <c r="F1052" s="216" t="s">
        <v>1769</v>
      </c>
      <c r="G1052" s="40"/>
      <c r="H1052" s="40"/>
      <c r="I1052" s="212"/>
      <c r="J1052" s="40"/>
      <c r="K1052" s="40"/>
      <c r="L1052" s="44"/>
      <c r="M1052" s="213"/>
      <c r="N1052" s="214"/>
      <c r="O1052" s="84"/>
      <c r="P1052" s="84"/>
      <c r="Q1052" s="84"/>
      <c r="R1052" s="84"/>
      <c r="S1052" s="84"/>
      <c r="T1052" s="85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T1052" s="17" t="s">
        <v>146</v>
      </c>
      <c r="AU1052" s="17" t="s">
        <v>81</v>
      </c>
    </row>
    <row r="1053" spans="1:63" s="12" customFormat="1" ht="22.8" customHeight="1">
      <c r="A1053" s="12"/>
      <c r="B1053" s="181"/>
      <c r="C1053" s="182"/>
      <c r="D1053" s="183" t="s">
        <v>73</v>
      </c>
      <c r="E1053" s="195" t="s">
        <v>1770</v>
      </c>
      <c r="F1053" s="195" t="s">
        <v>1771</v>
      </c>
      <c r="G1053" s="182"/>
      <c r="H1053" s="182"/>
      <c r="I1053" s="185"/>
      <c r="J1053" s="196">
        <f>BK1053</f>
        <v>0</v>
      </c>
      <c r="K1053" s="182"/>
      <c r="L1053" s="187"/>
      <c r="M1053" s="188"/>
      <c r="N1053" s="189"/>
      <c r="O1053" s="189"/>
      <c r="P1053" s="190">
        <f>SUM(P1054:P1112)</f>
        <v>0</v>
      </c>
      <c r="Q1053" s="189"/>
      <c r="R1053" s="190">
        <f>SUM(R1054:R1112)</f>
        <v>1.63198825</v>
      </c>
      <c r="S1053" s="189"/>
      <c r="T1053" s="191">
        <f>SUM(T1054:T1112)</f>
        <v>0</v>
      </c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R1053" s="192" t="s">
        <v>81</v>
      </c>
      <c r="AT1053" s="193" t="s">
        <v>73</v>
      </c>
      <c r="AU1053" s="193" t="s">
        <v>79</v>
      </c>
      <c r="AY1053" s="192" t="s">
        <v>135</v>
      </c>
      <c r="BK1053" s="194">
        <f>SUM(BK1054:BK1112)</f>
        <v>0</v>
      </c>
    </row>
    <row r="1054" spans="1:65" s="2" customFormat="1" ht="16.5" customHeight="1">
      <c r="A1054" s="38"/>
      <c r="B1054" s="39"/>
      <c r="C1054" s="197" t="s">
        <v>1772</v>
      </c>
      <c r="D1054" s="197" t="s">
        <v>137</v>
      </c>
      <c r="E1054" s="198" t="s">
        <v>1773</v>
      </c>
      <c r="F1054" s="199" t="s">
        <v>1774</v>
      </c>
      <c r="G1054" s="200" t="s">
        <v>328</v>
      </c>
      <c r="H1054" s="201">
        <v>43.9</v>
      </c>
      <c r="I1054" s="202"/>
      <c r="J1054" s="203">
        <f>ROUND(I1054*H1054,2)</f>
        <v>0</v>
      </c>
      <c r="K1054" s="199" t="s">
        <v>141</v>
      </c>
      <c r="L1054" s="44"/>
      <c r="M1054" s="204" t="s">
        <v>19</v>
      </c>
      <c r="N1054" s="205" t="s">
        <v>45</v>
      </c>
      <c r="O1054" s="84"/>
      <c r="P1054" s="206">
        <f>O1054*H1054</f>
        <v>0</v>
      </c>
      <c r="Q1054" s="206">
        <v>0.000322</v>
      </c>
      <c r="R1054" s="206">
        <f>Q1054*H1054</f>
        <v>0.0141358</v>
      </c>
      <c r="S1054" s="206">
        <v>0</v>
      </c>
      <c r="T1054" s="207">
        <f>S1054*H1054</f>
        <v>0</v>
      </c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R1054" s="208" t="s">
        <v>248</v>
      </c>
      <c r="AT1054" s="208" t="s">
        <v>137</v>
      </c>
      <c r="AU1054" s="208" t="s">
        <v>81</v>
      </c>
      <c r="AY1054" s="17" t="s">
        <v>135</v>
      </c>
      <c r="BE1054" s="209">
        <f>IF(N1054="základní",J1054,0)</f>
        <v>0</v>
      </c>
      <c r="BF1054" s="209">
        <f>IF(N1054="snížená",J1054,0)</f>
        <v>0</v>
      </c>
      <c r="BG1054" s="209">
        <f>IF(N1054="zákl. přenesená",J1054,0)</f>
        <v>0</v>
      </c>
      <c r="BH1054" s="209">
        <f>IF(N1054="sníž. přenesená",J1054,0)</f>
        <v>0</v>
      </c>
      <c r="BI1054" s="209">
        <f>IF(N1054="nulová",J1054,0)</f>
        <v>0</v>
      </c>
      <c r="BJ1054" s="17" t="s">
        <v>79</v>
      </c>
      <c r="BK1054" s="209">
        <f>ROUND(I1054*H1054,2)</f>
        <v>0</v>
      </c>
      <c r="BL1054" s="17" t="s">
        <v>248</v>
      </c>
      <c r="BM1054" s="208" t="s">
        <v>1775</v>
      </c>
    </row>
    <row r="1055" spans="1:47" s="2" customFormat="1" ht="12">
      <c r="A1055" s="38"/>
      <c r="B1055" s="39"/>
      <c r="C1055" s="40"/>
      <c r="D1055" s="210" t="s">
        <v>144</v>
      </c>
      <c r="E1055" s="40"/>
      <c r="F1055" s="211" t="s">
        <v>1776</v>
      </c>
      <c r="G1055" s="40"/>
      <c r="H1055" s="40"/>
      <c r="I1055" s="212"/>
      <c r="J1055" s="40"/>
      <c r="K1055" s="40"/>
      <c r="L1055" s="44"/>
      <c r="M1055" s="213"/>
      <c r="N1055" s="214"/>
      <c r="O1055" s="84"/>
      <c r="P1055" s="84"/>
      <c r="Q1055" s="84"/>
      <c r="R1055" s="84"/>
      <c r="S1055" s="84"/>
      <c r="T1055" s="85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T1055" s="17" t="s">
        <v>144</v>
      </c>
      <c r="AU1055" s="17" t="s">
        <v>81</v>
      </c>
    </row>
    <row r="1056" spans="1:47" s="2" customFormat="1" ht="12">
      <c r="A1056" s="38"/>
      <c r="B1056" s="39"/>
      <c r="C1056" s="40"/>
      <c r="D1056" s="215" t="s">
        <v>146</v>
      </c>
      <c r="E1056" s="40"/>
      <c r="F1056" s="216" t="s">
        <v>1777</v>
      </c>
      <c r="G1056" s="40"/>
      <c r="H1056" s="40"/>
      <c r="I1056" s="212"/>
      <c r="J1056" s="40"/>
      <c r="K1056" s="40"/>
      <c r="L1056" s="44"/>
      <c r="M1056" s="213"/>
      <c r="N1056" s="214"/>
      <c r="O1056" s="84"/>
      <c r="P1056" s="84"/>
      <c r="Q1056" s="84"/>
      <c r="R1056" s="84"/>
      <c r="S1056" s="84"/>
      <c r="T1056" s="85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T1056" s="17" t="s">
        <v>146</v>
      </c>
      <c r="AU1056" s="17" t="s">
        <v>81</v>
      </c>
    </row>
    <row r="1057" spans="1:51" s="13" customFormat="1" ht="12">
      <c r="A1057" s="13"/>
      <c r="B1057" s="217"/>
      <c r="C1057" s="218"/>
      <c r="D1057" s="210" t="s">
        <v>148</v>
      </c>
      <c r="E1057" s="219" t="s">
        <v>19</v>
      </c>
      <c r="F1057" s="220" t="s">
        <v>1086</v>
      </c>
      <c r="G1057" s="218"/>
      <c r="H1057" s="221">
        <v>48.1</v>
      </c>
      <c r="I1057" s="222"/>
      <c r="J1057" s="218"/>
      <c r="K1057" s="218"/>
      <c r="L1057" s="223"/>
      <c r="M1057" s="224"/>
      <c r="N1057" s="225"/>
      <c r="O1057" s="225"/>
      <c r="P1057" s="225"/>
      <c r="Q1057" s="225"/>
      <c r="R1057" s="225"/>
      <c r="S1057" s="225"/>
      <c r="T1057" s="226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27" t="s">
        <v>148</v>
      </c>
      <c r="AU1057" s="227" t="s">
        <v>81</v>
      </c>
      <c r="AV1057" s="13" t="s">
        <v>81</v>
      </c>
      <c r="AW1057" s="13" t="s">
        <v>34</v>
      </c>
      <c r="AX1057" s="13" t="s">
        <v>74</v>
      </c>
      <c r="AY1057" s="227" t="s">
        <v>135</v>
      </c>
    </row>
    <row r="1058" spans="1:51" s="13" customFormat="1" ht="12">
      <c r="A1058" s="13"/>
      <c r="B1058" s="217"/>
      <c r="C1058" s="218"/>
      <c r="D1058" s="210" t="s">
        <v>148</v>
      </c>
      <c r="E1058" s="219" t="s">
        <v>19</v>
      </c>
      <c r="F1058" s="220" t="s">
        <v>1757</v>
      </c>
      <c r="G1058" s="218"/>
      <c r="H1058" s="221">
        <v>-4.2</v>
      </c>
      <c r="I1058" s="222"/>
      <c r="J1058" s="218"/>
      <c r="K1058" s="218"/>
      <c r="L1058" s="223"/>
      <c r="M1058" s="224"/>
      <c r="N1058" s="225"/>
      <c r="O1058" s="225"/>
      <c r="P1058" s="225"/>
      <c r="Q1058" s="225"/>
      <c r="R1058" s="225"/>
      <c r="S1058" s="225"/>
      <c r="T1058" s="226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27" t="s">
        <v>148</v>
      </c>
      <c r="AU1058" s="227" t="s">
        <v>81</v>
      </c>
      <c r="AV1058" s="13" t="s">
        <v>81</v>
      </c>
      <c r="AW1058" s="13" t="s">
        <v>34</v>
      </c>
      <c r="AX1058" s="13" t="s">
        <v>74</v>
      </c>
      <c r="AY1058" s="227" t="s">
        <v>135</v>
      </c>
    </row>
    <row r="1059" spans="1:65" s="2" customFormat="1" ht="21.75" customHeight="1">
      <c r="A1059" s="38"/>
      <c r="B1059" s="39"/>
      <c r="C1059" s="197" t="s">
        <v>1778</v>
      </c>
      <c r="D1059" s="197" t="s">
        <v>137</v>
      </c>
      <c r="E1059" s="198" t="s">
        <v>1779</v>
      </c>
      <c r="F1059" s="199" t="s">
        <v>1780</v>
      </c>
      <c r="G1059" s="200" t="s">
        <v>161</v>
      </c>
      <c r="H1059" s="201">
        <v>78.846</v>
      </c>
      <c r="I1059" s="202"/>
      <c r="J1059" s="203">
        <f>ROUND(I1059*H1059,2)</f>
        <v>0</v>
      </c>
      <c r="K1059" s="199" t="s">
        <v>141</v>
      </c>
      <c r="L1059" s="44"/>
      <c r="M1059" s="204" t="s">
        <v>19</v>
      </c>
      <c r="N1059" s="205" t="s">
        <v>45</v>
      </c>
      <c r="O1059" s="84"/>
      <c r="P1059" s="206">
        <f>O1059*H1059</f>
        <v>0</v>
      </c>
      <c r="Q1059" s="206">
        <v>0.0053</v>
      </c>
      <c r="R1059" s="206">
        <f>Q1059*H1059</f>
        <v>0.4178838</v>
      </c>
      <c r="S1059" s="206">
        <v>0</v>
      </c>
      <c r="T1059" s="207">
        <f>S1059*H1059</f>
        <v>0</v>
      </c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R1059" s="208" t="s">
        <v>248</v>
      </c>
      <c r="AT1059" s="208" t="s">
        <v>137</v>
      </c>
      <c r="AU1059" s="208" t="s">
        <v>81</v>
      </c>
      <c r="AY1059" s="17" t="s">
        <v>135</v>
      </c>
      <c r="BE1059" s="209">
        <f>IF(N1059="základní",J1059,0)</f>
        <v>0</v>
      </c>
      <c r="BF1059" s="209">
        <f>IF(N1059="snížená",J1059,0)</f>
        <v>0</v>
      </c>
      <c r="BG1059" s="209">
        <f>IF(N1059="zákl. přenesená",J1059,0)</f>
        <v>0</v>
      </c>
      <c r="BH1059" s="209">
        <f>IF(N1059="sníž. přenesená",J1059,0)</f>
        <v>0</v>
      </c>
      <c r="BI1059" s="209">
        <f>IF(N1059="nulová",J1059,0)</f>
        <v>0</v>
      </c>
      <c r="BJ1059" s="17" t="s">
        <v>79</v>
      </c>
      <c r="BK1059" s="209">
        <f>ROUND(I1059*H1059,2)</f>
        <v>0</v>
      </c>
      <c r="BL1059" s="17" t="s">
        <v>248</v>
      </c>
      <c r="BM1059" s="208" t="s">
        <v>1781</v>
      </c>
    </row>
    <row r="1060" spans="1:47" s="2" customFormat="1" ht="12">
      <c r="A1060" s="38"/>
      <c r="B1060" s="39"/>
      <c r="C1060" s="40"/>
      <c r="D1060" s="210" t="s">
        <v>144</v>
      </c>
      <c r="E1060" s="40"/>
      <c r="F1060" s="211" t="s">
        <v>1782</v>
      </c>
      <c r="G1060" s="40"/>
      <c r="H1060" s="40"/>
      <c r="I1060" s="212"/>
      <c r="J1060" s="40"/>
      <c r="K1060" s="40"/>
      <c r="L1060" s="44"/>
      <c r="M1060" s="213"/>
      <c r="N1060" s="214"/>
      <c r="O1060" s="84"/>
      <c r="P1060" s="84"/>
      <c r="Q1060" s="84"/>
      <c r="R1060" s="84"/>
      <c r="S1060" s="84"/>
      <c r="T1060" s="85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T1060" s="17" t="s">
        <v>144</v>
      </c>
      <c r="AU1060" s="17" t="s">
        <v>81</v>
      </c>
    </row>
    <row r="1061" spans="1:47" s="2" customFormat="1" ht="12">
      <c r="A1061" s="38"/>
      <c r="B1061" s="39"/>
      <c r="C1061" s="40"/>
      <c r="D1061" s="215" t="s">
        <v>146</v>
      </c>
      <c r="E1061" s="40"/>
      <c r="F1061" s="216" t="s">
        <v>1783</v>
      </c>
      <c r="G1061" s="40"/>
      <c r="H1061" s="40"/>
      <c r="I1061" s="212"/>
      <c r="J1061" s="40"/>
      <c r="K1061" s="40"/>
      <c r="L1061" s="44"/>
      <c r="M1061" s="213"/>
      <c r="N1061" s="214"/>
      <c r="O1061" s="84"/>
      <c r="P1061" s="84"/>
      <c r="Q1061" s="84"/>
      <c r="R1061" s="84"/>
      <c r="S1061" s="84"/>
      <c r="T1061" s="85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T1061" s="17" t="s">
        <v>146</v>
      </c>
      <c r="AU1061" s="17" t="s">
        <v>81</v>
      </c>
    </row>
    <row r="1062" spans="1:51" s="14" customFormat="1" ht="12">
      <c r="A1062" s="14"/>
      <c r="B1062" s="228"/>
      <c r="C1062" s="229"/>
      <c r="D1062" s="210" t="s">
        <v>148</v>
      </c>
      <c r="E1062" s="230" t="s">
        <v>19</v>
      </c>
      <c r="F1062" s="231" t="s">
        <v>539</v>
      </c>
      <c r="G1062" s="229"/>
      <c r="H1062" s="230" t="s">
        <v>19</v>
      </c>
      <c r="I1062" s="232"/>
      <c r="J1062" s="229"/>
      <c r="K1062" s="229"/>
      <c r="L1062" s="233"/>
      <c r="M1062" s="234"/>
      <c r="N1062" s="235"/>
      <c r="O1062" s="235"/>
      <c r="P1062" s="235"/>
      <c r="Q1062" s="235"/>
      <c r="R1062" s="235"/>
      <c r="S1062" s="235"/>
      <c r="T1062" s="236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37" t="s">
        <v>148</v>
      </c>
      <c r="AU1062" s="237" t="s">
        <v>81</v>
      </c>
      <c r="AV1062" s="14" t="s">
        <v>79</v>
      </c>
      <c r="AW1062" s="14" t="s">
        <v>34</v>
      </c>
      <c r="AX1062" s="14" t="s">
        <v>74</v>
      </c>
      <c r="AY1062" s="237" t="s">
        <v>135</v>
      </c>
    </row>
    <row r="1063" spans="1:51" s="13" customFormat="1" ht="12">
      <c r="A1063" s="13"/>
      <c r="B1063" s="217"/>
      <c r="C1063" s="218"/>
      <c r="D1063" s="210" t="s">
        <v>148</v>
      </c>
      <c r="E1063" s="219" t="s">
        <v>19</v>
      </c>
      <c r="F1063" s="220" t="s">
        <v>1784</v>
      </c>
      <c r="G1063" s="218"/>
      <c r="H1063" s="221">
        <v>16.79</v>
      </c>
      <c r="I1063" s="222"/>
      <c r="J1063" s="218"/>
      <c r="K1063" s="218"/>
      <c r="L1063" s="223"/>
      <c r="M1063" s="224"/>
      <c r="N1063" s="225"/>
      <c r="O1063" s="225"/>
      <c r="P1063" s="225"/>
      <c r="Q1063" s="225"/>
      <c r="R1063" s="225"/>
      <c r="S1063" s="225"/>
      <c r="T1063" s="226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27" t="s">
        <v>148</v>
      </c>
      <c r="AU1063" s="227" t="s">
        <v>81</v>
      </c>
      <c r="AV1063" s="13" t="s">
        <v>81</v>
      </c>
      <c r="AW1063" s="13" t="s">
        <v>34</v>
      </c>
      <c r="AX1063" s="13" t="s">
        <v>74</v>
      </c>
      <c r="AY1063" s="227" t="s">
        <v>135</v>
      </c>
    </row>
    <row r="1064" spans="1:51" s="14" customFormat="1" ht="12">
      <c r="A1064" s="14"/>
      <c r="B1064" s="228"/>
      <c r="C1064" s="229"/>
      <c r="D1064" s="210" t="s">
        <v>148</v>
      </c>
      <c r="E1064" s="230" t="s">
        <v>19</v>
      </c>
      <c r="F1064" s="231" t="s">
        <v>541</v>
      </c>
      <c r="G1064" s="229"/>
      <c r="H1064" s="230" t="s">
        <v>19</v>
      </c>
      <c r="I1064" s="232"/>
      <c r="J1064" s="229"/>
      <c r="K1064" s="229"/>
      <c r="L1064" s="233"/>
      <c r="M1064" s="234"/>
      <c r="N1064" s="235"/>
      <c r="O1064" s="235"/>
      <c r="P1064" s="235"/>
      <c r="Q1064" s="235"/>
      <c r="R1064" s="235"/>
      <c r="S1064" s="235"/>
      <c r="T1064" s="236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37" t="s">
        <v>148</v>
      </c>
      <c r="AU1064" s="237" t="s">
        <v>81</v>
      </c>
      <c r="AV1064" s="14" t="s">
        <v>79</v>
      </c>
      <c r="AW1064" s="14" t="s">
        <v>34</v>
      </c>
      <c r="AX1064" s="14" t="s">
        <v>74</v>
      </c>
      <c r="AY1064" s="237" t="s">
        <v>135</v>
      </c>
    </row>
    <row r="1065" spans="1:51" s="13" customFormat="1" ht="12">
      <c r="A1065" s="13"/>
      <c r="B1065" s="217"/>
      <c r="C1065" s="218"/>
      <c r="D1065" s="210" t="s">
        <v>148</v>
      </c>
      <c r="E1065" s="219" t="s">
        <v>19</v>
      </c>
      <c r="F1065" s="220" t="s">
        <v>1785</v>
      </c>
      <c r="G1065" s="218"/>
      <c r="H1065" s="221">
        <v>11.49</v>
      </c>
      <c r="I1065" s="222"/>
      <c r="J1065" s="218"/>
      <c r="K1065" s="218"/>
      <c r="L1065" s="223"/>
      <c r="M1065" s="224"/>
      <c r="N1065" s="225"/>
      <c r="O1065" s="225"/>
      <c r="P1065" s="225"/>
      <c r="Q1065" s="225"/>
      <c r="R1065" s="225"/>
      <c r="S1065" s="225"/>
      <c r="T1065" s="226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27" t="s">
        <v>148</v>
      </c>
      <c r="AU1065" s="227" t="s">
        <v>81</v>
      </c>
      <c r="AV1065" s="13" t="s">
        <v>81</v>
      </c>
      <c r="AW1065" s="13" t="s">
        <v>34</v>
      </c>
      <c r="AX1065" s="13" t="s">
        <v>74</v>
      </c>
      <c r="AY1065" s="227" t="s">
        <v>135</v>
      </c>
    </row>
    <row r="1066" spans="1:51" s="14" customFormat="1" ht="12">
      <c r="A1066" s="14"/>
      <c r="B1066" s="228"/>
      <c r="C1066" s="229"/>
      <c r="D1066" s="210" t="s">
        <v>148</v>
      </c>
      <c r="E1066" s="230" t="s">
        <v>19</v>
      </c>
      <c r="F1066" s="231" t="s">
        <v>543</v>
      </c>
      <c r="G1066" s="229"/>
      <c r="H1066" s="230" t="s">
        <v>19</v>
      </c>
      <c r="I1066" s="232"/>
      <c r="J1066" s="229"/>
      <c r="K1066" s="229"/>
      <c r="L1066" s="233"/>
      <c r="M1066" s="234"/>
      <c r="N1066" s="235"/>
      <c r="O1066" s="235"/>
      <c r="P1066" s="235"/>
      <c r="Q1066" s="235"/>
      <c r="R1066" s="235"/>
      <c r="S1066" s="235"/>
      <c r="T1066" s="236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37" t="s">
        <v>148</v>
      </c>
      <c r="AU1066" s="237" t="s">
        <v>81</v>
      </c>
      <c r="AV1066" s="14" t="s">
        <v>79</v>
      </c>
      <c r="AW1066" s="14" t="s">
        <v>34</v>
      </c>
      <c r="AX1066" s="14" t="s">
        <v>74</v>
      </c>
      <c r="AY1066" s="237" t="s">
        <v>135</v>
      </c>
    </row>
    <row r="1067" spans="1:51" s="13" customFormat="1" ht="12">
      <c r="A1067" s="13"/>
      <c r="B1067" s="217"/>
      <c r="C1067" s="218"/>
      <c r="D1067" s="210" t="s">
        <v>148</v>
      </c>
      <c r="E1067" s="219" t="s">
        <v>19</v>
      </c>
      <c r="F1067" s="220" t="s">
        <v>1786</v>
      </c>
      <c r="G1067" s="218"/>
      <c r="H1067" s="221">
        <v>19.45</v>
      </c>
      <c r="I1067" s="222"/>
      <c r="J1067" s="218"/>
      <c r="K1067" s="218"/>
      <c r="L1067" s="223"/>
      <c r="M1067" s="224"/>
      <c r="N1067" s="225"/>
      <c r="O1067" s="225"/>
      <c r="P1067" s="225"/>
      <c r="Q1067" s="225"/>
      <c r="R1067" s="225"/>
      <c r="S1067" s="225"/>
      <c r="T1067" s="226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27" t="s">
        <v>148</v>
      </c>
      <c r="AU1067" s="227" t="s">
        <v>81</v>
      </c>
      <c r="AV1067" s="13" t="s">
        <v>81</v>
      </c>
      <c r="AW1067" s="13" t="s">
        <v>34</v>
      </c>
      <c r="AX1067" s="13" t="s">
        <v>74</v>
      </c>
      <c r="AY1067" s="227" t="s">
        <v>135</v>
      </c>
    </row>
    <row r="1068" spans="1:51" s="14" customFormat="1" ht="12">
      <c r="A1068" s="14"/>
      <c r="B1068" s="228"/>
      <c r="C1068" s="229"/>
      <c r="D1068" s="210" t="s">
        <v>148</v>
      </c>
      <c r="E1068" s="230" t="s">
        <v>19</v>
      </c>
      <c r="F1068" s="231" t="s">
        <v>545</v>
      </c>
      <c r="G1068" s="229"/>
      <c r="H1068" s="230" t="s">
        <v>19</v>
      </c>
      <c r="I1068" s="232"/>
      <c r="J1068" s="229"/>
      <c r="K1068" s="229"/>
      <c r="L1068" s="233"/>
      <c r="M1068" s="234"/>
      <c r="N1068" s="235"/>
      <c r="O1068" s="235"/>
      <c r="P1068" s="235"/>
      <c r="Q1068" s="235"/>
      <c r="R1068" s="235"/>
      <c r="S1068" s="235"/>
      <c r="T1068" s="236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37" t="s">
        <v>148</v>
      </c>
      <c r="AU1068" s="237" t="s">
        <v>81</v>
      </c>
      <c r="AV1068" s="14" t="s">
        <v>79</v>
      </c>
      <c r="AW1068" s="14" t="s">
        <v>34</v>
      </c>
      <c r="AX1068" s="14" t="s">
        <v>74</v>
      </c>
      <c r="AY1068" s="237" t="s">
        <v>135</v>
      </c>
    </row>
    <row r="1069" spans="1:51" s="13" customFormat="1" ht="12">
      <c r="A1069" s="13"/>
      <c r="B1069" s="217"/>
      <c r="C1069" s="218"/>
      <c r="D1069" s="210" t="s">
        <v>148</v>
      </c>
      <c r="E1069" s="219" t="s">
        <v>19</v>
      </c>
      <c r="F1069" s="220" t="s">
        <v>1787</v>
      </c>
      <c r="G1069" s="218"/>
      <c r="H1069" s="221">
        <v>10.378</v>
      </c>
      <c r="I1069" s="222"/>
      <c r="J1069" s="218"/>
      <c r="K1069" s="218"/>
      <c r="L1069" s="223"/>
      <c r="M1069" s="224"/>
      <c r="N1069" s="225"/>
      <c r="O1069" s="225"/>
      <c r="P1069" s="225"/>
      <c r="Q1069" s="225"/>
      <c r="R1069" s="225"/>
      <c r="S1069" s="225"/>
      <c r="T1069" s="226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27" t="s">
        <v>148</v>
      </c>
      <c r="AU1069" s="227" t="s">
        <v>81</v>
      </c>
      <c r="AV1069" s="13" t="s">
        <v>81</v>
      </c>
      <c r="AW1069" s="13" t="s">
        <v>34</v>
      </c>
      <c r="AX1069" s="13" t="s">
        <v>74</v>
      </c>
      <c r="AY1069" s="227" t="s">
        <v>135</v>
      </c>
    </row>
    <row r="1070" spans="1:51" s="14" customFormat="1" ht="12">
      <c r="A1070" s="14"/>
      <c r="B1070" s="228"/>
      <c r="C1070" s="229"/>
      <c r="D1070" s="210" t="s">
        <v>148</v>
      </c>
      <c r="E1070" s="230" t="s">
        <v>19</v>
      </c>
      <c r="F1070" s="231" t="s">
        <v>547</v>
      </c>
      <c r="G1070" s="229"/>
      <c r="H1070" s="230" t="s">
        <v>19</v>
      </c>
      <c r="I1070" s="232"/>
      <c r="J1070" s="229"/>
      <c r="K1070" s="229"/>
      <c r="L1070" s="233"/>
      <c r="M1070" s="234"/>
      <c r="N1070" s="235"/>
      <c r="O1070" s="235"/>
      <c r="P1070" s="235"/>
      <c r="Q1070" s="235"/>
      <c r="R1070" s="235"/>
      <c r="S1070" s="235"/>
      <c r="T1070" s="236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37" t="s">
        <v>148</v>
      </c>
      <c r="AU1070" s="237" t="s">
        <v>81</v>
      </c>
      <c r="AV1070" s="14" t="s">
        <v>79</v>
      </c>
      <c r="AW1070" s="14" t="s">
        <v>34</v>
      </c>
      <c r="AX1070" s="14" t="s">
        <v>74</v>
      </c>
      <c r="AY1070" s="237" t="s">
        <v>135</v>
      </c>
    </row>
    <row r="1071" spans="1:51" s="13" customFormat="1" ht="12">
      <c r="A1071" s="13"/>
      <c r="B1071" s="217"/>
      <c r="C1071" s="218"/>
      <c r="D1071" s="210" t="s">
        <v>148</v>
      </c>
      <c r="E1071" s="219" t="s">
        <v>19</v>
      </c>
      <c r="F1071" s="220" t="s">
        <v>1788</v>
      </c>
      <c r="G1071" s="218"/>
      <c r="H1071" s="221">
        <v>20.738</v>
      </c>
      <c r="I1071" s="222"/>
      <c r="J1071" s="218"/>
      <c r="K1071" s="218"/>
      <c r="L1071" s="223"/>
      <c r="M1071" s="224"/>
      <c r="N1071" s="225"/>
      <c r="O1071" s="225"/>
      <c r="P1071" s="225"/>
      <c r="Q1071" s="225"/>
      <c r="R1071" s="225"/>
      <c r="S1071" s="225"/>
      <c r="T1071" s="226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27" t="s">
        <v>148</v>
      </c>
      <c r="AU1071" s="227" t="s">
        <v>81</v>
      </c>
      <c r="AV1071" s="13" t="s">
        <v>81</v>
      </c>
      <c r="AW1071" s="13" t="s">
        <v>34</v>
      </c>
      <c r="AX1071" s="13" t="s">
        <v>74</v>
      </c>
      <c r="AY1071" s="227" t="s">
        <v>135</v>
      </c>
    </row>
    <row r="1072" spans="1:65" s="2" customFormat="1" ht="16.5" customHeight="1">
      <c r="A1072" s="38"/>
      <c r="B1072" s="39"/>
      <c r="C1072" s="238" t="s">
        <v>1789</v>
      </c>
      <c r="D1072" s="238" t="s">
        <v>398</v>
      </c>
      <c r="E1072" s="239" t="s">
        <v>1790</v>
      </c>
      <c r="F1072" s="240" t="s">
        <v>1791</v>
      </c>
      <c r="G1072" s="241" t="s">
        <v>161</v>
      </c>
      <c r="H1072" s="242">
        <v>86.731</v>
      </c>
      <c r="I1072" s="243"/>
      <c r="J1072" s="244">
        <f>ROUND(I1072*H1072,2)</f>
        <v>0</v>
      </c>
      <c r="K1072" s="240" t="s">
        <v>141</v>
      </c>
      <c r="L1072" s="245"/>
      <c r="M1072" s="246" t="s">
        <v>19</v>
      </c>
      <c r="N1072" s="247" t="s">
        <v>45</v>
      </c>
      <c r="O1072" s="84"/>
      <c r="P1072" s="206">
        <f>O1072*H1072</f>
        <v>0</v>
      </c>
      <c r="Q1072" s="206">
        <v>0.0126</v>
      </c>
      <c r="R1072" s="206">
        <f>Q1072*H1072</f>
        <v>1.0928106</v>
      </c>
      <c r="S1072" s="206">
        <v>0</v>
      </c>
      <c r="T1072" s="207">
        <f>S1072*H1072</f>
        <v>0</v>
      </c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R1072" s="208" t="s">
        <v>366</v>
      </c>
      <c r="AT1072" s="208" t="s">
        <v>398</v>
      </c>
      <c r="AU1072" s="208" t="s">
        <v>81</v>
      </c>
      <c r="AY1072" s="17" t="s">
        <v>135</v>
      </c>
      <c r="BE1072" s="209">
        <f>IF(N1072="základní",J1072,0)</f>
        <v>0</v>
      </c>
      <c r="BF1072" s="209">
        <f>IF(N1072="snížená",J1072,0)</f>
        <v>0</v>
      </c>
      <c r="BG1072" s="209">
        <f>IF(N1072="zákl. přenesená",J1072,0)</f>
        <v>0</v>
      </c>
      <c r="BH1072" s="209">
        <f>IF(N1072="sníž. přenesená",J1072,0)</f>
        <v>0</v>
      </c>
      <c r="BI1072" s="209">
        <f>IF(N1072="nulová",J1072,0)</f>
        <v>0</v>
      </c>
      <c r="BJ1072" s="17" t="s">
        <v>79</v>
      </c>
      <c r="BK1072" s="209">
        <f>ROUND(I1072*H1072,2)</f>
        <v>0</v>
      </c>
      <c r="BL1072" s="17" t="s">
        <v>248</v>
      </c>
      <c r="BM1072" s="208" t="s">
        <v>1792</v>
      </c>
    </row>
    <row r="1073" spans="1:47" s="2" customFormat="1" ht="12">
      <c r="A1073" s="38"/>
      <c r="B1073" s="39"/>
      <c r="C1073" s="40"/>
      <c r="D1073" s="210" t="s">
        <v>144</v>
      </c>
      <c r="E1073" s="40"/>
      <c r="F1073" s="211" t="s">
        <v>1791</v>
      </c>
      <c r="G1073" s="40"/>
      <c r="H1073" s="40"/>
      <c r="I1073" s="212"/>
      <c r="J1073" s="40"/>
      <c r="K1073" s="40"/>
      <c r="L1073" s="44"/>
      <c r="M1073" s="213"/>
      <c r="N1073" s="214"/>
      <c r="O1073" s="84"/>
      <c r="P1073" s="84"/>
      <c r="Q1073" s="84"/>
      <c r="R1073" s="84"/>
      <c r="S1073" s="84"/>
      <c r="T1073" s="85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T1073" s="17" t="s">
        <v>144</v>
      </c>
      <c r="AU1073" s="17" t="s">
        <v>81</v>
      </c>
    </row>
    <row r="1074" spans="1:51" s="13" customFormat="1" ht="12">
      <c r="A1074" s="13"/>
      <c r="B1074" s="217"/>
      <c r="C1074" s="218"/>
      <c r="D1074" s="210" t="s">
        <v>148</v>
      </c>
      <c r="E1074" s="218"/>
      <c r="F1074" s="220" t="s">
        <v>1793</v>
      </c>
      <c r="G1074" s="218"/>
      <c r="H1074" s="221">
        <v>86.731</v>
      </c>
      <c r="I1074" s="222"/>
      <c r="J1074" s="218"/>
      <c r="K1074" s="218"/>
      <c r="L1074" s="223"/>
      <c r="M1074" s="224"/>
      <c r="N1074" s="225"/>
      <c r="O1074" s="225"/>
      <c r="P1074" s="225"/>
      <c r="Q1074" s="225"/>
      <c r="R1074" s="225"/>
      <c r="S1074" s="225"/>
      <c r="T1074" s="226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27" t="s">
        <v>148</v>
      </c>
      <c r="AU1074" s="227" t="s">
        <v>81</v>
      </c>
      <c r="AV1074" s="13" t="s">
        <v>81</v>
      </c>
      <c r="AW1074" s="13" t="s">
        <v>4</v>
      </c>
      <c r="AX1074" s="13" t="s">
        <v>79</v>
      </c>
      <c r="AY1074" s="227" t="s">
        <v>135</v>
      </c>
    </row>
    <row r="1075" spans="1:65" s="2" customFormat="1" ht="16.5" customHeight="1">
      <c r="A1075" s="38"/>
      <c r="B1075" s="39"/>
      <c r="C1075" s="197" t="s">
        <v>1794</v>
      </c>
      <c r="D1075" s="197" t="s">
        <v>137</v>
      </c>
      <c r="E1075" s="198" t="s">
        <v>1795</v>
      </c>
      <c r="F1075" s="199" t="s">
        <v>1796</v>
      </c>
      <c r="G1075" s="200" t="s">
        <v>328</v>
      </c>
      <c r="H1075" s="201">
        <v>55.25</v>
      </c>
      <c r="I1075" s="202"/>
      <c r="J1075" s="203">
        <f>ROUND(I1075*H1075,2)</f>
        <v>0</v>
      </c>
      <c r="K1075" s="199" t="s">
        <v>141</v>
      </c>
      <c r="L1075" s="44"/>
      <c r="M1075" s="204" t="s">
        <v>19</v>
      </c>
      <c r="N1075" s="205" t="s">
        <v>45</v>
      </c>
      <c r="O1075" s="84"/>
      <c r="P1075" s="206">
        <f>O1075*H1075</f>
        <v>0</v>
      </c>
      <c r="Q1075" s="206">
        <v>0.0005</v>
      </c>
      <c r="R1075" s="206">
        <f>Q1075*H1075</f>
        <v>0.027625</v>
      </c>
      <c r="S1075" s="206">
        <v>0</v>
      </c>
      <c r="T1075" s="207">
        <f>S1075*H1075</f>
        <v>0</v>
      </c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R1075" s="208" t="s">
        <v>248</v>
      </c>
      <c r="AT1075" s="208" t="s">
        <v>137</v>
      </c>
      <c r="AU1075" s="208" t="s">
        <v>81</v>
      </c>
      <c r="AY1075" s="17" t="s">
        <v>135</v>
      </c>
      <c r="BE1075" s="209">
        <f>IF(N1075="základní",J1075,0)</f>
        <v>0</v>
      </c>
      <c r="BF1075" s="209">
        <f>IF(N1075="snížená",J1075,0)</f>
        <v>0</v>
      </c>
      <c r="BG1075" s="209">
        <f>IF(N1075="zákl. přenesená",J1075,0)</f>
        <v>0</v>
      </c>
      <c r="BH1075" s="209">
        <f>IF(N1075="sníž. přenesená",J1075,0)</f>
        <v>0</v>
      </c>
      <c r="BI1075" s="209">
        <f>IF(N1075="nulová",J1075,0)</f>
        <v>0</v>
      </c>
      <c r="BJ1075" s="17" t="s">
        <v>79</v>
      </c>
      <c r="BK1075" s="209">
        <f>ROUND(I1075*H1075,2)</f>
        <v>0</v>
      </c>
      <c r="BL1075" s="17" t="s">
        <v>248</v>
      </c>
      <c r="BM1075" s="208" t="s">
        <v>1797</v>
      </c>
    </row>
    <row r="1076" spans="1:47" s="2" customFormat="1" ht="12">
      <c r="A1076" s="38"/>
      <c r="B1076" s="39"/>
      <c r="C1076" s="40"/>
      <c r="D1076" s="210" t="s">
        <v>144</v>
      </c>
      <c r="E1076" s="40"/>
      <c r="F1076" s="211" t="s">
        <v>1798</v>
      </c>
      <c r="G1076" s="40"/>
      <c r="H1076" s="40"/>
      <c r="I1076" s="212"/>
      <c r="J1076" s="40"/>
      <c r="K1076" s="40"/>
      <c r="L1076" s="44"/>
      <c r="M1076" s="213"/>
      <c r="N1076" s="214"/>
      <c r="O1076" s="84"/>
      <c r="P1076" s="84"/>
      <c r="Q1076" s="84"/>
      <c r="R1076" s="84"/>
      <c r="S1076" s="84"/>
      <c r="T1076" s="85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T1076" s="17" t="s">
        <v>144</v>
      </c>
      <c r="AU1076" s="17" t="s">
        <v>81</v>
      </c>
    </row>
    <row r="1077" spans="1:47" s="2" customFormat="1" ht="12">
      <c r="A1077" s="38"/>
      <c r="B1077" s="39"/>
      <c r="C1077" s="40"/>
      <c r="D1077" s="215" t="s">
        <v>146</v>
      </c>
      <c r="E1077" s="40"/>
      <c r="F1077" s="216" t="s">
        <v>1799</v>
      </c>
      <c r="G1077" s="40"/>
      <c r="H1077" s="40"/>
      <c r="I1077" s="212"/>
      <c r="J1077" s="40"/>
      <c r="K1077" s="40"/>
      <c r="L1077" s="44"/>
      <c r="M1077" s="213"/>
      <c r="N1077" s="214"/>
      <c r="O1077" s="84"/>
      <c r="P1077" s="84"/>
      <c r="Q1077" s="84"/>
      <c r="R1077" s="84"/>
      <c r="S1077" s="84"/>
      <c r="T1077" s="85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T1077" s="17" t="s">
        <v>146</v>
      </c>
      <c r="AU1077" s="17" t="s">
        <v>81</v>
      </c>
    </row>
    <row r="1078" spans="1:51" s="13" customFormat="1" ht="12">
      <c r="A1078" s="13"/>
      <c r="B1078" s="217"/>
      <c r="C1078" s="218"/>
      <c r="D1078" s="210" t="s">
        <v>148</v>
      </c>
      <c r="E1078" s="219" t="s">
        <v>19</v>
      </c>
      <c r="F1078" s="220" t="s">
        <v>1086</v>
      </c>
      <c r="G1078" s="218"/>
      <c r="H1078" s="221">
        <v>48.1</v>
      </c>
      <c r="I1078" s="222"/>
      <c r="J1078" s="218"/>
      <c r="K1078" s="218"/>
      <c r="L1078" s="223"/>
      <c r="M1078" s="224"/>
      <c r="N1078" s="225"/>
      <c r="O1078" s="225"/>
      <c r="P1078" s="225"/>
      <c r="Q1078" s="225"/>
      <c r="R1078" s="225"/>
      <c r="S1078" s="225"/>
      <c r="T1078" s="226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27" t="s">
        <v>148</v>
      </c>
      <c r="AU1078" s="227" t="s">
        <v>81</v>
      </c>
      <c r="AV1078" s="13" t="s">
        <v>81</v>
      </c>
      <c r="AW1078" s="13" t="s">
        <v>34</v>
      </c>
      <c r="AX1078" s="13" t="s">
        <v>74</v>
      </c>
      <c r="AY1078" s="227" t="s">
        <v>135</v>
      </c>
    </row>
    <row r="1079" spans="1:51" s="13" customFormat="1" ht="12">
      <c r="A1079" s="13"/>
      <c r="B1079" s="217"/>
      <c r="C1079" s="218"/>
      <c r="D1079" s="210" t="s">
        <v>148</v>
      </c>
      <c r="E1079" s="219" t="s">
        <v>19</v>
      </c>
      <c r="F1079" s="220" t="s">
        <v>1800</v>
      </c>
      <c r="G1079" s="218"/>
      <c r="H1079" s="221">
        <v>7.15</v>
      </c>
      <c r="I1079" s="222"/>
      <c r="J1079" s="218"/>
      <c r="K1079" s="218"/>
      <c r="L1079" s="223"/>
      <c r="M1079" s="224"/>
      <c r="N1079" s="225"/>
      <c r="O1079" s="225"/>
      <c r="P1079" s="225"/>
      <c r="Q1079" s="225"/>
      <c r="R1079" s="225"/>
      <c r="S1079" s="225"/>
      <c r="T1079" s="226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27" t="s">
        <v>148</v>
      </c>
      <c r="AU1079" s="227" t="s">
        <v>81</v>
      </c>
      <c r="AV1079" s="13" t="s">
        <v>81</v>
      </c>
      <c r="AW1079" s="13" t="s">
        <v>34</v>
      </c>
      <c r="AX1079" s="13" t="s">
        <v>74</v>
      </c>
      <c r="AY1079" s="227" t="s">
        <v>135</v>
      </c>
    </row>
    <row r="1080" spans="1:65" s="2" customFormat="1" ht="16.5" customHeight="1">
      <c r="A1080" s="38"/>
      <c r="B1080" s="39"/>
      <c r="C1080" s="197" t="s">
        <v>1801</v>
      </c>
      <c r="D1080" s="197" t="s">
        <v>137</v>
      </c>
      <c r="E1080" s="198" t="s">
        <v>1802</v>
      </c>
      <c r="F1080" s="199" t="s">
        <v>1803</v>
      </c>
      <c r="G1080" s="200" t="s">
        <v>161</v>
      </c>
      <c r="H1080" s="201">
        <v>78.846</v>
      </c>
      <c r="I1080" s="202"/>
      <c r="J1080" s="203">
        <f>ROUND(I1080*H1080,2)</f>
        <v>0</v>
      </c>
      <c r="K1080" s="199" t="s">
        <v>141</v>
      </c>
      <c r="L1080" s="44"/>
      <c r="M1080" s="204" t="s">
        <v>19</v>
      </c>
      <c r="N1080" s="205" t="s">
        <v>45</v>
      </c>
      <c r="O1080" s="84"/>
      <c r="P1080" s="206">
        <f>O1080*H1080</f>
        <v>0</v>
      </c>
      <c r="Q1080" s="206">
        <v>0.0003</v>
      </c>
      <c r="R1080" s="206">
        <f>Q1080*H1080</f>
        <v>0.0236538</v>
      </c>
      <c r="S1080" s="206">
        <v>0</v>
      </c>
      <c r="T1080" s="207">
        <f>S1080*H1080</f>
        <v>0</v>
      </c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R1080" s="208" t="s">
        <v>248</v>
      </c>
      <c r="AT1080" s="208" t="s">
        <v>137</v>
      </c>
      <c r="AU1080" s="208" t="s">
        <v>81</v>
      </c>
      <c r="AY1080" s="17" t="s">
        <v>135</v>
      </c>
      <c r="BE1080" s="209">
        <f>IF(N1080="základní",J1080,0)</f>
        <v>0</v>
      </c>
      <c r="BF1080" s="209">
        <f>IF(N1080="snížená",J1080,0)</f>
        <v>0</v>
      </c>
      <c r="BG1080" s="209">
        <f>IF(N1080="zákl. přenesená",J1080,0)</f>
        <v>0</v>
      </c>
      <c r="BH1080" s="209">
        <f>IF(N1080="sníž. přenesená",J1080,0)</f>
        <v>0</v>
      </c>
      <c r="BI1080" s="209">
        <f>IF(N1080="nulová",J1080,0)</f>
        <v>0</v>
      </c>
      <c r="BJ1080" s="17" t="s">
        <v>79</v>
      </c>
      <c r="BK1080" s="209">
        <f>ROUND(I1080*H1080,2)</f>
        <v>0</v>
      </c>
      <c r="BL1080" s="17" t="s">
        <v>248</v>
      </c>
      <c r="BM1080" s="208" t="s">
        <v>1804</v>
      </c>
    </row>
    <row r="1081" spans="1:47" s="2" customFormat="1" ht="12">
      <c r="A1081" s="38"/>
      <c r="B1081" s="39"/>
      <c r="C1081" s="40"/>
      <c r="D1081" s="210" t="s">
        <v>144</v>
      </c>
      <c r="E1081" s="40"/>
      <c r="F1081" s="211" t="s">
        <v>1805</v>
      </c>
      <c r="G1081" s="40"/>
      <c r="H1081" s="40"/>
      <c r="I1081" s="212"/>
      <c r="J1081" s="40"/>
      <c r="K1081" s="40"/>
      <c r="L1081" s="44"/>
      <c r="M1081" s="213"/>
      <c r="N1081" s="214"/>
      <c r="O1081" s="84"/>
      <c r="P1081" s="84"/>
      <c r="Q1081" s="84"/>
      <c r="R1081" s="84"/>
      <c r="S1081" s="84"/>
      <c r="T1081" s="85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T1081" s="17" t="s">
        <v>144</v>
      </c>
      <c r="AU1081" s="17" t="s">
        <v>81</v>
      </c>
    </row>
    <row r="1082" spans="1:47" s="2" customFormat="1" ht="12">
      <c r="A1082" s="38"/>
      <c r="B1082" s="39"/>
      <c r="C1082" s="40"/>
      <c r="D1082" s="215" t="s">
        <v>146</v>
      </c>
      <c r="E1082" s="40"/>
      <c r="F1082" s="216" t="s">
        <v>1806</v>
      </c>
      <c r="G1082" s="40"/>
      <c r="H1082" s="40"/>
      <c r="I1082" s="212"/>
      <c r="J1082" s="40"/>
      <c r="K1082" s="40"/>
      <c r="L1082" s="44"/>
      <c r="M1082" s="213"/>
      <c r="N1082" s="214"/>
      <c r="O1082" s="84"/>
      <c r="P1082" s="84"/>
      <c r="Q1082" s="84"/>
      <c r="R1082" s="84"/>
      <c r="S1082" s="84"/>
      <c r="T1082" s="85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T1082" s="17" t="s">
        <v>146</v>
      </c>
      <c r="AU1082" s="17" t="s">
        <v>81</v>
      </c>
    </row>
    <row r="1083" spans="1:65" s="2" customFormat="1" ht="16.5" customHeight="1">
      <c r="A1083" s="38"/>
      <c r="B1083" s="39"/>
      <c r="C1083" s="197" t="s">
        <v>1807</v>
      </c>
      <c r="D1083" s="197" t="s">
        <v>137</v>
      </c>
      <c r="E1083" s="198" t="s">
        <v>1808</v>
      </c>
      <c r="F1083" s="199" t="s">
        <v>1809</v>
      </c>
      <c r="G1083" s="200" t="s">
        <v>328</v>
      </c>
      <c r="H1083" s="201">
        <v>43.925</v>
      </c>
      <c r="I1083" s="202"/>
      <c r="J1083" s="203">
        <f>ROUND(I1083*H1083,2)</f>
        <v>0</v>
      </c>
      <c r="K1083" s="199" t="s">
        <v>141</v>
      </c>
      <c r="L1083" s="44"/>
      <c r="M1083" s="204" t="s">
        <v>19</v>
      </c>
      <c r="N1083" s="205" t="s">
        <v>45</v>
      </c>
      <c r="O1083" s="84"/>
      <c r="P1083" s="206">
        <f>O1083*H1083</f>
        <v>0</v>
      </c>
      <c r="Q1083" s="206">
        <v>3E-05</v>
      </c>
      <c r="R1083" s="206">
        <f>Q1083*H1083</f>
        <v>0.00131775</v>
      </c>
      <c r="S1083" s="206">
        <v>0</v>
      </c>
      <c r="T1083" s="207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08" t="s">
        <v>248</v>
      </c>
      <c r="AT1083" s="208" t="s">
        <v>137</v>
      </c>
      <c r="AU1083" s="208" t="s">
        <v>81</v>
      </c>
      <c r="AY1083" s="17" t="s">
        <v>135</v>
      </c>
      <c r="BE1083" s="209">
        <f>IF(N1083="základní",J1083,0)</f>
        <v>0</v>
      </c>
      <c r="BF1083" s="209">
        <f>IF(N1083="snížená",J1083,0)</f>
        <v>0</v>
      </c>
      <c r="BG1083" s="209">
        <f>IF(N1083="zákl. přenesená",J1083,0)</f>
        <v>0</v>
      </c>
      <c r="BH1083" s="209">
        <f>IF(N1083="sníž. přenesená",J1083,0)</f>
        <v>0</v>
      </c>
      <c r="BI1083" s="209">
        <f>IF(N1083="nulová",J1083,0)</f>
        <v>0</v>
      </c>
      <c r="BJ1083" s="17" t="s">
        <v>79</v>
      </c>
      <c r="BK1083" s="209">
        <f>ROUND(I1083*H1083,2)</f>
        <v>0</v>
      </c>
      <c r="BL1083" s="17" t="s">
        <v>248</v>
      </c>
      <c r="BM1083" s="208" t="s">
        <v>1810</v>
      </c>
    </row>
    <row r="1084" spans="1:47" s="2" customFormat="1" ht="12">
      <c r="A1084" s="38"/>
      <c r="B1084" s="39"/>
      <c r="C1084" s="40"/>
      <c r="D1084" s="210" t="s">
        <v>144</v>
      </c>
      <c r="E1084" s="40"/>
      <c r="F1084" s="211" t="s">
        <v>1811</v>
      </c>
      <c r="G1084" s="40"/>
      <c r="H1084" s="40"/>
      <c r="I1084" s="212"/>
      <c r="J1084" s="40"/>
      <c r="K1084" s="40"/>
      <c r="L1084" s="44"/>
      <c r="M1084" s="213"/>
      <c r="N1084" s="214"/>
      <c r="O1084" s="84"/>
      <c r="P1084" s="84"/>
      <c r="Q1084" s="84"/>
      <c r="R1084" s="84"/>
      <c r="S1084" s="84"/>
      <c r="T1084" s="85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T1084" s="17" t="s">
        <v>144</v>
      </c>
      <c r="AU1084" s="17" t="s">
        <v>81</v>
      </c>
    </row>
    <row r="1085" spans="1:47" s="2" customFormat="1" ht="12">
      <c r="A1085" s="38"/>
      <c r="B1085" s="39"/>
      <c r="C1085" s="40"/>
      <c r="D1085" s="215" t="s">
        <v>146</v>
      </c>
      <c r="E1085" s="40"/>
      <c r="F1085" s="216" t="s">
        <v>1812</v>
      </c>
      <c r="G1085" s="40"/>
      <c r="H1085" s="40"/>
      <c r="I1085" s="212"/>
      <c r="J1085" s="40"/>
      <c r="K1085" s="40"/>
      <c r="L1085" s="44"/>
      <c r="M1085" s="213"/>
      <c r="N1085" s="214"/>
      <c r="O1085" s="84"/>
      <c r="P1085" s="84"/>
      <c r="Q1085" s="84"/>
      <c r="R1085" s="84"/>
      <c r="S1085" s="84"/>
      <c r="T1085" s="85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T1085" s="17" t="s">
        <v>146</v>
      </c>
      <c r="AU1085" s="17" t="s">
        <v>81</v>
      </c>
    </row>
    <row r="1086" spans="1:51" s="14" customFormat="1" ht="12">
      <c r="A1086" s="14"/>
      <c r="B1086" s="228"/>
      <c r="C1086" s="229"/>
      <c r="D1086" s="210" t="s">
        <v>148</v>
      </c>
      <c r="E1086" s="230" t="s">
        <v>19</v>
      </c>
      <c r="F1086" s="231" t="s">
        <v>1813</v>
      </c>
      <c r="G1086" s="229"/>
      <c r="H1086" s="230" t="s">
        <v>19</v>
      </c>
      <c r="I1086" s="232"/>
      <c r="J1086" s="229"/>
      <c r="K1086" s="229"/>
      <c r="L1086" s="233"/>
      <c r="M1086" s="234"/>
      <c r="N1086" s="235"/>
      <c r="O1086" s="235"/>
      <c r="P1086" s="235"/>
      <c r="Q1086" s="235"/>
      <c r="R1086" s="235"/>
      <c r="S1086" s="235"/>
      <c r="T1086" s="236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37" t="s">
        <v>148</v>
      </c>
      <c r="AU1086" s="237" t="s">
        <v>81</v>
      </c>
      <c r="AV1086" s="14" t="s">
        <v>79</v>
      </c>
      <c r="AW1086" s="14" t="s">
        <v>34</v>
      </c>
      <c r="AX1086" s="14" t="s">
        <v>74</v>
      </c>
      <c r="AY1086" s="237" t="s">
        <v>135</v>
      </c>
    </row>
    <row r="1087" spans="1:51" s="13" customFormat="1" ht="12">
      <c r="A1087" s="13"/>
      <c r="B1087" s="217"/>
      <c r="C1087" s="218"/>
      <c r="D1087" s="210" t="s">
        <v>148</v>
      </c>
      <c r="E1087" s="219" t="s">
        <v>19</v>
      </c>
      <c r="F1087" s="220" t="s">
        <v>1814</v>
      </c>
      <c r="G1087" s="218"/>
      <c r="H1087" s="221">
        <v>28.2</v>
      </c>
      <c r="I1087" s="222"/>
      <c r="J1087" s="218"/>
      <c r="K1087" s="218"/>
      <c r="L1087" s="223"/>
      <c r="M1087" s="224"/>
      <c r="N1087" s="225"/>
      <c r="O1087" s="225"/>
      <c r="P1087" s="225"/>
      <c r="Q1087" s="225"/>
      <c r="R1087" s="225"/>
      <c r="S1087" s="225"/>
      <c r="T1087" s="226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27" t="s">
        <v>148</v>
      </c>
      <c r="AU1087" s="227" t="s">
        <v>81</v>
      </c>
      <c r="AV1087" s="13" t="s">
        <v>81</v>
      </c>
      <c r="AW1087" s="13" t="s">
        <v>34</v>
      </c>
      <c r="AX1087" s="13" t="s">
        <v>74</v>
      </c>
      <c r="AY1087" s="227" t="s">
        <v>135</v>
      </c>
    </row>
    <row r="1088" spans="1:51" s="13" customFormat="1" ht="12">
      <c r="A1088" s="13"/>
      <c r="B1088" s="217"/>
      <c r="C1088" s="218"/>
      <c r="D1088" s="210" t="s">
        <v>148</v>
      </c>
      <c r="E1088" s="219" t="s">
        <v>19</v>
      </c>
      <c r="F1088" s="220" t="s">
        <v>623</v>
      </c>
      <c r="G1088" s="218"/>
      <c r="H1088" s="221">
        <v>15.725</v>
      </c>
      <c r="I1088" s="222"/>
      <c r="J1088" s="218"/>
      <c r="K1088" s="218"/>
      <c r="L1088" s="223"/>
      <c r="M1088" s="224"/>
      <c r="N1088" s="225"/>
      <c r="O1088" s="225"/>
      <c r="P1088" s="225"/>
      <c r="Q1088" s="225"/>
      <c r="R1088" s="225"/>
      <c r="S1088" s="225"/>
      <c r="T1088" s="226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27" t="s">
        <v>148</v>
      </c>
      <c r="AU1088" s="227" t="s">
        <v>81</v>
      </c>
      <c r="AV1088" s="13" t="s">
        <v>81</v>
      </c>
      <c r="AW1088" s="13" t="s">
        <v>34</v>
      </c>
      <c r="AX1088" s="13" t="s">
        <v>74</v>
      </c>
      <c r="AY1088" s="227" t="s">
        <v>135</v>
      </c>
    </row>
    <row r="1089" spans="1:65" s="2" customFormat="1" ht="16.5" customHeight="1">
      <c r="A1089" s="38"/>
      <c r="B1089" s="39"/>
      <c r="C1089" s="197" t="s">
        <v>1815</v>
      </c>
      <c r="D1089" s="197" t="s">
        <v>137</v>
      </c>
      <c r="E1089" s="198" t="s">
        <v>1816</v>
      </c>
      <c r="F1089" s="199" t="s">
        <v>1817</v>
      </c>
      <c r="G1089" s="200" t="s">
        <v>280</v>
      </c>
      <c r="H1089" s="201">
        <v>12</v>
      </c>
      <c r="I1089" s="202"/>
      <c r="J1089" s="203">
        <f>ROUND(I1089*H1089,2)</f>
        <v>0</v>
      </c>
      <c r="K1089" s="199" t="s">
        <v>141</v>
      </c>
      <c r="L1089" s="44"/>
      <c r="M1089" s="204" t="s">
        <v>19</v>
      </c>
      <c r="N1089" s="205" t="s">
        <v>45</v>
      </c>
      <c r="O1089" s="84"/>
      <c r="P1089" s="206">
        <f>O1089*H1089</f>
        <v>0</v>
      </c>
      <c r="Q1089" s="206">
        <v>0</v>
      </c>
      <c r="R1089" s="206">
        <f>Q1089*H1089</f>
        <v>0</v>
      </c>
      <c r="S1089" s="206">
        <v>0</v>
      </c>
      <c r="T1089" s="207">
        <f>S1089*H1089</f>
        <v>0</v>
      </c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R1089" s="208" t="s">
        <v>248</v>
      </c>
      <c r="AT1089" s="208" t="s">
        <v>137</v>
      </c>
      <c r="AU1089" s="208" t="s">
        <v>81</v>
      </c>
      <c r="AY1089" s="17" t="s">
        <v>135</v>
      </c>
      <c r="BE1089" s="209">
        <f>IF(N1089="základní",J1089,0)</f>
        <v>0</v>
      </c>
      <c r="BF1089" s="209">
        <f>IF(N1089="snížená",J1089,0)</f>
        <v>0</v>
      </c>
      <c r="BG1089" s="209">
        <f>IF(N1089="zákl. přenesená",J1089,0)</f>
        <v>0</v>
      </c>
      <c r="BH1089" s="209">
        <f>IF(N1089="sníž. přenesená",J1089,0)</f>
        <v>0</v>
      </c>
      <c r="BI1089" s="209">
        <f>IF(N1089="nulová",J1089,0)</f>
        <v>0</v>
      </c>
      <c r="BJ1089" s="17" t="s">
        <v>79</v>
      </c>
      <c r="BK1089" s="209">
        <f>ROUND(I1089*H1089,2)</f>
        <v>0</v>
      </c>
      <c r="BL1089" s="17" t="s">
        <v>248</v>
      </c>
      <c r="BM1089" s="208" t="s">
        <v>1818</v>
      </c>
    </row>
    <row r="1090" spans="1:47" s="2" customFormat="1" ht="12">
      <c r="A1090" s="38"/>
      <c r="B1090" s="39"/>
      <c r="C1090" s="40"/>
      <c r="D1090" s="210" t="s">
        <v>144</v>
      </c>
      <c r="E1090" s="40"/>
      <c r="F1090" s="211" t="s">
        <v>1819</v>
      </c>
      <c r="G1090" s="40"/>
      <c r="H1090" s="40"/>
      <c r="I1090" s="212"/>
      <c r="J1090" s="40"/>
      <c r="K1090" s="40"/>
      <c r="L1090" s="44"/>
      <c r="M1090" s="213"/>
      <c r="N1090" s="214"/>
      <c r="O1090" s="84"/>
      <c r="P1090" s="84"/>
      <c r="Q1090" s="84"/>
      <c r="R1090" s="84"/>
      <c r="S1090" s="84"/>
      <c r="T1090" s="85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T1090" s="17" t="s">
        <v>144</v>
      </c>
      <c r="AU1090" s="17" t="s">
        <v>81</v>
      </c>
    </row>
    <row r="1091" spans="1:47" s="2" customFormat="1" ht="12">
      <c r="A1091" s="38"/>
      <c r="B1091" s="39"/>
      <c r="C1091" s="40"/>
      <c r="D1091" s="215" t="s">
        <v>146</v>
      </c>
      <c r="E1091" s="40"/>
      <c r="F1091" s="216" t="s">
        <v>1820</v>
      </c>
      <c r="G1091" s="40"/>
      <c r="H1091" s="40"/>
      <c r="I1091" s="212"/>
      <c r="J1091" s="40"/>
      <c r="K1091" s="40"/>
      <c r="L1091" s="44"/>
      <c r="M1091" s="213"/>
      <c r="N1091" s="214"/>
      <c r="O1091" s="84"/>
      <c r="P1091" s="84"/>
      <c r="Q1091" s="84"/>
      <c r="R1091" s="84"/>
      <c r="S1091" s="84"/>
      <c r="T1091" s="85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T1091" s="17" t="s">
        <v>146</v>
      </c>
      <c r="AU1091" s="17" t="s">
        <v>81</v>
      </c>
    </row>
    <row r="1092" spans="1:65" s="2" customFormat="1" ht="16.5" customHeight="1">
      <c r="A1092" s="38"/>
      <c r="B1092" s="39"/>
      <c r="C1092" s="197" t="s">
        <v>1821</v>
      </c>
      <c r="D1092" s="197" t="s">
        <v>137</v>
      </c>
      <c r="E1092" s="198" t="s">
        <v>1822</v>
      </c>
      <c r="F1092" s="199" t="s">
        <v>1823</v>
      </c>
      <c r="G1092" s="200" t="s">
        <v>328</v>
      </c>
      <c r="H1092" s="201">
        <v>15</v>
      </c>
      <c r="I1092" s="202"/>
      <c r="J1092" s="203">
        <f>ROUND(I1092*H1092,2)</f>
        <v>0</v>
      </c>
      <c r="K1092" s="199" t="s">
        <v>141</v>
      </c>
      <c r="L1092" s="44"/>
      <c r="M1092" s="204" t="s">
        <v>19</v>
      </c>
      <c r="N1092" s="205" t="s">
        <v>45</v>
      </c>
      <c r="O1092" s="84"/>
      <c r="P1092" s="206">
        <f>O1092*H1092</f>
        <v>0</v>
      </c>
      <c r="Q1092" s="206">
        <v>0</v>
      </c>
      <c r="R1092" s="206">
        <f>Q1092*H1092</f>
        <v>0</v>
      </c>
      <c r="S1092" s="206">
        <v>0</v>
      </c>
      <c r="T1092" s="207">
        <f>S1092*H1092</f>
        <v>0</v>
      </c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R1092" s="208" t="s">
        <v>248</v>
      </c>
      <c r="AT1092" s="208" t="s">
        <v>137</v>
      </c>
      <c r="AU1092" s="208" t="s">
        <v>81</v>
      </c>
      <c r="AY1092" s="17" t="s">
        <v>135</v>
      </c>
      <c r="BE1092" s="209">
        <f>IF(N1092="základní",J1092,0)</f>
        <v>0</v>
      </c>
      <c r="BF1092" s="209">
        <f>IF(N1092="snížená",J1092,0)</f>
        <v>0</v>
      </c>
      <c r="BG1092" s="209">
        <f>IF(N1092="zákl. přenesená",J1092,0)</f>
        <v>0</v>
      </c>
      <c r="BH1092" s="209">
        <f>IF(N1092="sníž. přenesená",J1092,0)</f>
        <v>0</v>
      </c>
      <c r="BI1092" s="209">
        <f>IF(N1092="nulová",J1092,0)</f>
        <v>0</v>
      </c>
      <c r="BJ1092" s="17" t="s">
        <v>79</v>
      </c>
      <c r="BK1092" s="209">
        <f>ROUND(I1092*H1092,2)</f>
        <v>0</v>
      </c>
      <c r="BL1092" s="17" t="s">
        <v>248</v>
      </c>
      <c r="BM1092" s="208" t="s">
        <v>1824</v>
      </c>
    </row>
    <row r="1093" spans="1:47" s="2" customFormat="1" ht="12">
      <c r="A1093" s="38"/>
      <c r="B1093" s="39"/>
      <c r="C1093" s="40"/>
      <c r="D1093" s="210" t="s">
        <v>144</v>
      </c>
      <c r="E1093" s="40"/>
      <c r="F1093" s="211" t="s">
        <v>1825</v>
      </c>
      <c r="G1093" s="40"/>
      <c r="H1093" s="40"/>
      <c r="I1093" s="212"/>
      <c r="J1093" s="40"/>
      <c r="K1093" s="40"/>
      <c r="L1093" s="44"/>
      <c r="M1093" s="213"/>
      <c r="N1093" s="214"/>
      <c r="O1093" s="84"/>
      <c r="P1093" s="84"/>
      <c r="Q1093" s="84"/>
      <c r="R1093" s="84"/>
      <c r="S1093" s="84"/>
      <c r="T1093" s="85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T1093" s="17" t="s">
        <v>144</v>
      </c>
      <c r="AU1093" s="17" t="s">
        <v>81</v>
      </c>
    </row>
    <row r="1094" spans="1:47" s="2" customFormat="1" ht="12">
      <c r="A1094" s="38"/>
      <c r="B1094" s="39"/>
      <c r="C1094" s="40"/>
      <c r="D1094" s="215" t="s">
        <v>146</v>
      </c>
      <c r="E1094" s="40"/>
      <c r="F1094" s="216" t="s">
        <v>1826</v>
      </c>
      <c r="G1094" s="40"/>
      <c r="H1094" s="40"/>
      <c r="I1094" s="212"/>
      <c r="J1094" s="40"/>
      <c r="K1094" s="40"/>
      <c r="L1094" s="44"/>
      <c r="M1094" s="213"/>
      <c r="N1094" s="214"/>
      <c r="O1094" s="84"/>
      <c r="P1094" s="84"/>
      <c r="Q1094" s="84"/>
      <c r="R1094" s="84"/>
      <c r="S1094" s="84"/>
      <c r="T1094" s="85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T1094" s="17" t="s">
        <v>146</v>
      </c>
      <c r="AU1094" s="17" t="s">
        <v>81</v>
      </c>
    </row>
    <row r="1095" spans="1:65" s="2" customFormat="1" ht="16.5" customHeight="1">
      <c r="A1095" s="38"/>
      <c r="B1095" s="39"/>
      <c r="C1095" s="197" t="s">
        <v>1827</v>
      </c>
      <c r="D1095" s="197" t="s">
        <v>137</v>
      </c>
      <c r="E1095" s="198" t="s">
        <v>1828</v>
      </c>
      <c r="F1095" s="199" t="s">
        <v>1829</v>
      </c>
      <c r="G1095" s="200" t="s">
        <v>161</v>
      </c>
      <c r="H1095" s="201">
        <v>78.846</v>
      </c>
      <c r="I1095" s="202"/>
      <c r="J1095" s="203">
        <f>ROUND(I1095*H1095,2)</f>
        <v>0</v>
      </c>
      <c r="K1095" s="199" t="s">
        <v>141</v>
      </c>
      <c r="L1095" s="44"/>
      <c r="M1095" s="204" t="s">
        <v>19</v>
      </c>
      <c r="N1095" s="205" t="s">
        <v>45</v>
      </c>
      <c r="O1095" s="84"/>
      <c r="P1095" s="206">
        <f>O1095*H1095</f>
        <v>0</v>
      </c>
      <c r="Q1095" s="206">
        <v>5E-05</v>
      </c>
      <c r="R1095" s="206">
        <f>Q1095*H1095</f>
        <v>0.0039423</v>
      </c>
      <c r="S1095" s="206">
        <v>0</v>
      </c>
      <c r="T1095" s="207">
        <f>S1095*H1095</f>
        <v>0</v>
      </c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R1095" s="208" t="s">
        <v>248</v>
      </c>
      <c r="AT1095" s="208" t="s">
        <v>137</v>
      </c>
      <c r="AU1095" s="208" t="s">
        <v>81</v>
      </c>
      <c r="AY1095" s="17" t="s">
        <v>135</v>
      </c>
      <c r="BE1095" s="209">
        <f>IF(N1095="základní",J1095,0)</f>
        <v>0</v>
      </c>
      <c r="BF1095" s="209">
        <f>IF(N1095="snížená",J1095,0)</f>
        <v>0</v>
      </c>
      <c r="BG1095" s="209">
        <f>IF(N1095="zákl. přenesená",J1095,0)</f>
        <v>0</v>
      </c>
      <c r="BH1095" s="209">
        <f>IF(N1095="sníž. přenesená",J1095,0)</f>
        <v>0</v>
      </c>
      <c r="BI1095" s="209">
        <f>IF(N1095="nulová",J1095,0)</f>
        <v>0</v>
      </c>
      <c r="BJ1095" s="17" t="s">
        <v>79</v>
      </c>
      <c r="BK1095" s="209">
        <f>ROUND(I1095*H1095,2)</f>
        <v>0</v>
      </c>
      <c r="BL1095" s="17" t="s">
        <v>248</v>
      </c>
      <c r="BM1095" s="208" t="s">
        <v>1830</v>
      </c>
    </row>
    <row r="1096" spans="1:47" s="2" customFormat="1" ht="12">
      <c r="A1096" s="38"/>
      <c r="B1096" s="39"/>
      <c r="C1096" s="40"/>
      <c r="D1096" s="210" t="s">
        <v>144</v>
      </c>
      <c r="E1096" s="40"/>
      <c r="F1096" s="211" t="s">
        <v>1831</v>
      </c>
      <c r="G1096" s="40"/>
      <c r="H1096" s="40"/>
      <c r="I1096" s="212"/>
      <c r="J1096" s="40"/>
      <c r="K1096" s="40"/>
      <c r="L1096" s="44"/>
      <c r="M1096" s="213"/>
      <c r="N1096" s="214"/>
      <c r="O1096" s="84"/>
      <c r="P1096" s="84"/>
      <c r="Q1096" s="84"/>
      <c r="R1096" s="84"/>
      <c r="S1096" s="84"/>
      <c r="T1096" s="85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T1096" s="17" t="s">
        <v>144</v>
      </c>
      <c r="AU1096" s="17" t="s">
        <v>81</v>
      </c>
    </row>
    <row r="1097" spans="1:47" s="2" customFormat="1" ht="12">
      <c r="A1097" s="38"/>
      <c r="B1097" s="39"/>
      <c r="C1097" s="40"/>
      <c r="D1097" s="215" t="s">
        <v>146</v>
      </c>
      <c r="E1097" s="40"/>
      <c r="F1097" s="216" t="s">
        <v>1832</v>
      </c>
      <c r="G1097" s="40"/>
      <c r="H1097" s="40"/>
      <c r="I1097" s="212"/>
      <c r="J1097" s="40"/>
      <c r="K1097" s="40"/>
      <c r="L1097" s="44"/>
      <c r="M1097" s="213"/>
      <c r="N1097" s="214"/>
      <c r="O1097" s="84"/>
      <c r="P1097" s="84"/>
      <c r="Q1097" s="84"/>
      <c r="R1097" s="84"/>
      <c r="S1097" s="84"/>
      <c r="T1097" s="85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T1097" s="17" t="s">
        <v>146</v>
      </c>
      <c r="AU1097" s="17" t="s">
        <v>81</v>
      </c>
    </row>
    <row r="1098" spans="1:65" s="2" customFormat="1" ht="16.5" customHeight="1">
      <c r="A1098" s="38"/>
      <c r="B1098" s="39"/>
      <c r="C1098" s="197" t="s">
        <v>1833</v>
      </c>
      <c r="D1098" s="197" t="s">
        <v>137</v>
      </c>
      <c r="E1098" s="198" t="s">
        <v>1834</v>
      </c>
      <c r="F1098" s="199" t="s">
        <v>1835</v>
      </c>
      <c r="G1098" s="200" t="s">
        <v>328</v>
      </c>
      <c r="H1098" s="201">
        <v>7.55</v>
      </c>
      <c r="I1098" s="202"/>
      <c r="J1098" s="203">
        <f>ROUND(I1098*H1098,2)</f>
        <v>0</v>
      </c>
      <c r="K1098" s="199" t="s">
        <v>141</v>
      </c>
      <c r="L1098" s="44"/>
      <c r="M1098" s="204" t="s">
        <v>19</v>
      </c>
      <c r="N1098" s="205" t="s">
        <v>45</v>
      </c>
      <c r="O1098" s="84"/>
      <c r="P1098" s="206">
        <f>O1098*H1098</f>
        <v>0</v>
      </c>
      <c r="Q1098" s="206">
        <v>0</v>
      </c>
      <c r="R1098" s="206">
        <f>Q1098*H1098</f>
        <v>0</v>
      </c>
      <c r="S1098" s="206">
        <v>0</v>
      </c>
      <c r="T1098" s="207">
        <f>S1098*H1098</f>
        <v>0</v>
      </c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R1098" s="208" t="s">
        <v>248</v>
      </c>
      <c r="AT1098" s="208" t="s">
        <v>137</v>
      </c>
      <c r="AU1098" s="208" t="s">
        <v>81</v>
      </c>
      <c r="AY1098" s="17" t="s">
        <v>135</v>
      </c>
      <c r="BE1098" s="209">
        <f>IF(N1098="základní",J1098,0)</f>
        <v>0</v>
      </c>
      <c r="BF1098" s="209">
        <f>IF(N1098="snížená",J1098,0)</f>
        <v>0</v>
      </c>
      <c r="BG1098" s="209">
        <f>IF(N1098="zákl. přenesená",J1098,0)</f>
        <v>0</v>
      </c>
      <c r="BH1098" s="209">
        <f>IF(N1098="sníž. přenesená",J1098,0)</f>
        <v>0</v>
      </c>
      <c r="BI1098" s="209">
        <f>IF(N1098="nulová",J1098,0)</f>
        <v>0</v>
      </c>
      <c r="BJ1098" s="17" t="s">
        <v>79</v>
      </c>
      <c r="BK1098" s="209">
        <f>ROUND(I1098*H1098,2)</f>
        <v>0</v>
      </c>
      <c r="BL1098" s="17" t="s">
        <v>248</v>
      </c>
      <c r="BM1098" s="208" t="s">
        <v>1836</v>
      </c>
    </row>
    <row r="1099" spans="1:47" s="2" customFormat="1" ht="12">
      <c r="A1099" s="38"/>
      <c r="B1099" s="39"/>
      <c r="C1099" s="40"/>
      <c r="D1099" s="210" t="s">
        <v>144</v>
      </c>
      <c r="E1099" s="40"/>
      <c r="F1099" s="211" t="s">
        <v>1837</v>
      </c>
      <c r="G1099" s="40"/>
      <c r="H1099" s="40"/>
      <c r="I1099" s="212"/>
      <c r="J1099" s="40"/>
      <c r="K1099" s="40"/>
      <c r="L1099" s="44"/>
      <c r="M1099" s="213"/>
      <c r="N1099" s="214"/>
      <c r="O1099" s="84"/>
      <c r="P1099" s="84"/>
      <c r="Q1099" s="84"/>
      <c r="R1099" s="84"/>
      <c r="S1099" s="84"/>
      <c r="T1099" s="85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T1099" s="17" t="s">
        <v>144</v>
      </c>
      <c r="AU1099" s="17" t="s">
        <v>81</v>
      </c>
    </row>
    <row r="1100" spans="1:47" s="2" customFormat="1" ht="12">
      <c r="A1100" s="38"/>
      <c r="B1100" s="39"/>
      <c r="C1100" s="40"/>
      <c r="D1100" s="215" t="s">
        <v>146</v>
      </c>
      <c r="E1100" s="40"/>
      <c r="F1100" s="216" t="s">
        <v>1838</v>
      </c>
      <c r="G1100" s="40"/>
      <c r="H1100" s="40"/>
      <c r="I1100" s="212"/>
      <c r="J1100" s="40"/>
      <c r="K1100" s="40"/>
      <c r="L1100" s="44"/>
      <c r="M1100" s="213"/>
      <c r="N1100" s="214"/>
      <c r="O1100" s="84"/>
      <c r="P1100" s="84"/>
      <c r="Q1100" s="84"/>
      <c r="R1100" s="84"/>
      <c r="S1100" s="84"/>
      <c r="T1100" s="85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T1100" s="17" t="s">
        <v>146</v>
      </c>
      <c r="AU1100" s="17" t="s">
        <v>81</v>
      </c>
    </row>
    <row r="1101" spans="1:51" s="13" customFormat="1" ht="12">
      <c r="A1101" s="13"/>
      <c r="B1101" s="217"/>
      <c r="C1101" s="218"/>
      <c r="D1101" s="210" t="s">
        <v>148</v>
      </c>
      <c r="E1101" s="219" t="s">
        <v>19</v>
      </c>
      <c r="F1101" s="220" t="s">
        <v>1839</v>
      </c>
      <c r="G1101" s="218"/>
      <c r="H1101" s="221">
        <v>7.55</v>
      </c>
      <c r="I1101" s="222"/>
      <c r="J1101" s="218"/>
      <c r="K1101" s="218"/>
      <c r="L1101" s="223"/>
      <c r="M1101" s="224"/>
      <c r="N1101" s="225"/>
      <c r="O1101" s="225"/>
      <c r="P1101" s="225"/>
      <c r="Q1101" s="225"/>
      <c r="R1101" s="225"/>
      <c r="S1101" s="225"/>
      <c r="T1101" s="226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27" t="s">
        <v>148</v>
      </c>
      <c r="AU1101" s="227" t="s">
        <v>81</v>
      </c>
      <c r="AV1101" s="13" t="s">
        <v>81</v>
      </c>
      <c r="AW1101" s="13" t="s">
        <v>34</v>
      </c>
      <c r="AX1101" s="13" t="s">
        <v>74</v>
      </c>
      <c r="AY1101" s="227" t="s">
        <v>135</v>
      </c>
    </row>
    <row r="1102" spans="1:65" s="2" customFormat="1" ht="16.5" customHeight="1">
      <c r="A1102" s="38"/>
      <c r="B1102" s="39"/>
      <c r="C1102" s="197" t="s">
        <v>1840</v>
      </c>
      <c r="D1102" s="197" t="s">
        <v>137</v>
      </c>
      <c r="E1102" s="198" t="s">
        <v>1841</v>
      </c>
      <c r="F1102" s="199" t="s">
        <v>1842</v>
      </c>
      <c r="G1102" s="200" t="s">
        <v>328</v>
      </c>
      <c r="H1102" s="201">
        <v>13.6</v>
      </c>
      <c r="I1102" s="202"/>
      <c r="J1102" s="203">
        <f>ROUND(I1102*H1102,2)</f>
        <v>0</v>
      </c>
      <c r="K1102" s="199" t="s">
        <v>141</v>
      </c>
      <c r="L1102" s="44"/>
      <c r="M1102" s="204" t="s">
        <v>19</v>
      </c>
      <c r="N1102" s="205" t="s">
        <v>45</v>
      </c>
      <c r="O1102" s="84"/>
      <c r="P1102" s="206">
        <f>O1102*H1102</f>
        <v>0</v>
      </c>
      <c r="Q1102" s="206">
        <v>0.00095</v>
      </c>
      <c r="R1102" s="206">
        <f>Q1102*H1102</f>
        <v>0.01292</v>
      </c>
      <c r="S1102" s="206">
        <v>0</v>
      </c>
      <c r="T1102" s="207">
        <f>S1102*H1102</f>
        <v>0</v>
      </c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R1102" s="208" t="s">
        <v>248</v>
      </c>
      <c r="AT1102" s="208" t="s">
        <v>137</v>
      </c>
      <c r="AU1102" s="208" t="s">
        <v>81</v>
      </c>
      <c r="AY1102" s="17" t="s">
        <v>135</v>
      </c>
      <c r="BE1102" s="209">
        <f>IF(N1102="základní",J1102,0)</f>
        <v>0</v>
      </c>
      <c r="BF1102" s="209">
        <f>IF(N1102="snížená",J1102,0)</f>
        <v>0</v>
      </c>
      <c r="BG1102" s="209">
        <f>IF(N1102="zákl. přenesená",J1102,0)</f>
        <v>0</v>
      </c>
      <c r="BH1102" s="209">
        <f>IF(N1102="sníž. přenesená",J1102,0)</f>
        <v>0</v>
      </c>
      <c r="BI1102" s="209">
        <f>IF(N1102="nulová",J1102,0)</f>
        <v>0</v>
      </c>
      <c r="BJ1102" s="17" t="s">
        <v>79</v>
      </c>
      <c r="BK1102" s="209">
        <f>ROUND(I1102*H1102,2)</f>
        <v>0</v>
      </c>
      <c r="BL1102" s="17" t="s">
        <v>248</v>
      </c>
      <c r="BM1102" s="208" t="s">
        <v>1843</v>
      </c>
    </row>
    <row r="1103" spans="1:47" s="2" customFormat="1" ht="12">
      <c r="A1103" s="38"/>
      <c r="B1103" s="39"/>
      <c r="C1103" s="40"/>
      <c r="D1103" s="210" t="s">
        <v>144</v>
      </c>
      <c r="E1103" s="40"/>
      <c r="F1103" s="211" t="s">
        <v>1844</v>
      </c>
      <c r="G1103" s="40"/>
      <c r="H1103" s="40"/>
      <c r="I1103" s="212"/>
      <c r="J1103" s="40"/>
      <c r="K1103" s="40"/>
      <c r="L1103" s="44"/>
      <c r="M1103" s="213"/>
      <c r="N1103" s="214"/>
      <c r="O1103" s="84"/>
      <c r="P1103" s="84"/>
      <c r="Q1103" s="84"/>
      <c r="R1103" s="84"/>
      <c r="S1103" s="84"/>
      <c r="T1103" s="85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T1103" s="17" t="s">
        <v>144</v>
      </c>
      <c r="AU1103" s="17" t="s">
        <v>81</v>
      </c>
    </row>
    <row r="1104" spans="1:47" s="2" customFormat="1" ht="12">
      <c r="A1104" s="38"/>
      <c r="B1104" s="39"/>
      <c r="C1104" s="40"/>
      <c r="D1104" s="215" t="s">
        <v>146</v>
      </c>
      <c r="E1104" s="40"/>
      <c r="F1104" s="216" t="s">
        <v>1845</v>
      </c>
      <c r="G1104" s="40"/>
      <c r="H1104" s="40"/>
      <c r="I1104" s="212"/>
      <c r="J1104" s="40"/>
      <c r="K1104" s="40"/>
      <c r="L1104" s="44"/>
      <c r="M1104" s="213"/>
      <c r="N1104" s="214"/>
      <c r="O1104" s="84"/>
      <c r="P1104" s="84"/>
      <c r="Q1104" s="84"/>
      <c r="R1104" s="84"/>
      <c r="S1104" s="84"/>
      <c r="T1104" s="85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T1104" s="17" t="s">
        <v>146</v>
      </c>
      <c r="AU1104" s="17" t="s">
        <v>81</v>
      </c>
    </row>
    <row r="1105" spans="1:51" s="13" customFormat="1" ht="12">
      <c r="A1105" s="13"/>
      <c r="B1105" s="217"/>
      <c r="C1105" s="218"/>
      <c r="D1105" s="210" t="s">
        <v>148</v>
      </c>
      <c r="E1105" s="219" t="s">
        <v>19</v>
      </c>
      <c r="F1105" s="220" t="s">
        <v>1846</v>
      </c>
      <c r="G1105" s="218"/>
      <c r="H1105" s="221">
        <v>5.2</v>
      </c>
      <c r="I1105" s="222"/>
      <c r="J1105" s="218"/>
      <c r="K1105" s="218"/>
      <c r="L1105" s="223"/>
      <c r="M1105" s="224"/>
      <c r="N1105" s="225"/>
      <c r="O1105" s="225"/>
      <c r="P1105" s="225"/>
      <c r="Q1105" s="225"/>
      <c r="R1105" s="225"/>
      <c r="S1105" s="225"/>
      <c r="T1105" s="226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27" t="s">
        <v>148</v>
      </c>
      <c r="AU1105" s="227" t="s">
        <v>81</v>
      </c>
      <c r="AV1105" s="13" t="s">
        <v>81</v>
      </c>
      <c r="AW1105" s="13" t="s">
        <v>34</v>
      </c>
      <c r="AX1105" s="13" t="s">
        <v>74</v>
      </c>
      <c r="AY1105" s="227" t="s">
        <v>135</v>
      </c>
    </row>
    <row r="1106" spans="1:51" s="13" customFormat="1" ht="12">
      <c r="A1106" s="13"/>
      <c r="B1106" s="217"/>
      <c r="C1106" s="218"/>
      <c r="D1106" s="210" t="s">
        <v>148</v>
      </c>
      <c r="E1106" s="219" t="s">
        <v>19</v>
      </c>
      <c r="F1106" s="220" t="s">
        <v>1847</v>
      </c>
      <c r="G1106" s="218"/>
      <c r="H1106" s="221">
        <v>8.4</v>
      </c>
      <c r="I1106" s="222"/>
      <c r="J1106" s="218"/>
      <c r="K1106" s="218"/>
      <c r="L1106" s="223"/>
      <c r="M1106" s="224"/>
      <c r="N1106" s="225"/>
      <c r="O1106" s="225"/>
      <c r="P1106" s="225"/>
      <c r="Q1106" s="225"/>
      <c r="R1106" s="225"/>
      <c r="S1106" s="225"/>
      <c r="T1106" s="226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27" t="s">
        <v>148</v>
      </c>
      <c r="AU1106" s="227" t="s">
        <v>81</v>
      </c>
      <c r="AV1106" s="13" t="s">
        <v>81</v>
      </c>
      <c r="AW1106" s="13" t="s">
        <v>34</v>
      </c>
      <c r="AX1106" s="13" t="s">
        <v>74</v>
      </c>
      <c r="AY1106" s="227" t="s">
        <v>135</v>
      </c>
    </row>
    <row r="1107" spans="1:65" s="2" customFormat="1" ht="16.5" customHeight="1">
      <c r="A1107" s="38"/>
      <c r="B1107" s="39"/>
      <c r="C1107" s="238" t="s">
        <v>1848</v>
      </c>
      <c r="D1107" s="238" t="s">
        <v>398</v>
      </c>
      <c r="E1107" s="239" t="s">
        <v>1790</v>
      </c>
      <c r="F1107" s="240" t="s">
        <v>1791</v>
      </c>
      <c r="G1107" s="241" t="s">
        <v>161</v>
      </c>
      <c r="H1107" s="242">
        <v>2.992</v>
      </c>
      <c r="I1107" s="243"/>
      <c r="J1107" s="244">
        <f>ROUND(I1107*H1107,2)</f>
        <v>0</v>
      </c>
      <c r="K1107" s="240" t="s">
        <v>141</v>
      </c>
      <c r="L1107" s="245"/>
      <c r="M1107" s="246" t="s">
        <v>19</v>
      </c>
      <c r="N1107" s="247" t="s">
        <v>45</v>
      </c>
      <c r="O1107" s="84"/>
      <c r="P1107" s="206">
        <f>O1107*H1107</f>
        <v>0</v>
      </c>
      <c r="Q1107" s="206">
        <v>0.0126</v>
      </c>
      <c r="R1107" s="206">
        <f>Q1107*H1107</f>
        <v>0.0376992</v>
      </c>
      <c r="S1107" s="206">
        <v>0</v>
      </c>
      <c r="T1107" s="207">
        <f>S1107*H1107</f>
        <v>0</v>
      </c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R1107" s="208" t="s">
        <v>366</v>
      </c>
      <c r="AT1107" s="208" t="s">
        <v>398</v>
      </c>
      <c r="AU1107" s="208" t="s">
        <v>81</v>
      </c>
      <c r="AY1107" s="17" t="s">
        <v>135</v>
      </c>
      <c r="BE1107" s="209">
        <f>IF(N1107="základní",J1107,0)</f>
        <v>0</v>
      </c>
      <c r="BF1107" s="209">
        <f>IF(N1107="snížená",J1107,0)</f>
        <v>0</v>
      </c>
      <c r="BG1107" s="209">
        <f>IF(N1107="zákl. přenesená",J1107,0)</f>
        <v>0</v>
      </c>
      <c r="BH1107" s="209">
        <f>IF(N1107="sníž. přenesená",J1107,0)</f>
        <v>0</v>
      </c>
      <c r="BI1107" s="209">
        <f>IF(N1107="nulová",J1107,0)</f>
        <v>0</v>
      </c>
      <c r="BJ1107" s="17" t="s">
        <v>79</v>
      </c>
      <c r="BK1107" s="209">
        <f>ROUND(I1107*H1107,2)</f>
        <v>0</v>
      </c>
      <c r="BL1107" s="17" t="s">
        <v>248</v>
      </c>
      <c r="BM1107" s="208" t="s">
        <v>1849</v>
      </c>
    </row>
    <row r="1108" spans="1:47" s="2" customFormat="1" ht="12">
      <c r="A1108" s="38"/>
      <c r="B1108" s="39"/>
      <c r="C1108" s="40"/>
      <c r="D1108" s="210" t="s">
        <v>144</v>
      </c>
      <c r="E1108" s="40"/>
      <c r="F1108" s="211" t="s">
        <v>1791</v>
      </c>
      <c r="G1108" s="40"/>
      <c r="H1108" s="40"/>
      <c r="I1108" s="212"/>
      <c r="J1108" s="40"/>
      <c r="K1108" s="40"/>
      <c r="L1108" s="44"/>
      <c r="M1108" s="213"/>
      <c r="N1108" s="214"/>
      <c r="O1108" s="84"/>
      <c r="P1108" s="84"/>
      <c r="Q1108" s="84"/>
      <c r="R1108" s="84"/>
      <c r="S1108" s="84"/>
      <c r="T1108" s="85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T1108" s="17" t="s">
        <v>144</v>
      </c>
      <c r="AU1108" s="17" t="s">
        <v>81</v>
      </c>
    </row>
    <row r="1109" spans="1:51" s="13" customFormat="1" ht="12">
      <c r="A1109" s="13"/>
      <c r="B1109" s="217"/>
      <c r="C1109" s="218"/>
      <c r="D1109" s="210" t="s">
        <v>148</v>
      </c>
      <c r="E1109" s="218"/>
      <c r="F1109" s="220" t="s">
        <v>1850</v>
      </c>
      <c r="G1109" s="218"/>
      <c r="H1109" s="221">
        <v>2.992</v>
      </c>
      <c r="I1109" s="222"/>
      <c r="J1109" s="218"/>
      <c r="K1109" s="218"/>
      <c r="L1109" s="223"/>
      <c r="M1109" s="224"/>
      <c r="N1109" s="225"/>
      <c r="O1109" s="225"/>
      <c r="P1109" s="225"/>
      <c r="Q1109" s="225"/>
      <c r="R1109" s="225"/>
      <c r="S1109" s="225"/>
      <c r="T1109" s="226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27" t="s">
        <v>148</v>
      </c>
      <c r="AU1109" s="227" t="s">
        <v>81</v>
      </c>
      <c r="AV1109" s="13" t="s">
        <v>81</v>
      </c>
      <c r="AW1109" s="13" t="s">
        <v>4</v>
      </c>
      <c r="AX1109" s="13" t="s">
        <v>79</v>
      </c>
      <c r="AY1109" s="227" t="s">
        <v>135</v>
      </c>
    </row>
    <row r="1110" spans="1:65" s="2" customFormat="1" ht="16.5" customHeight="1">
      <c r="A1110" s="38"/>
      <c r="B1110" s="39"/>
      <c r="C1110" s="197" t="s">
        <v>1851</v>
      </c>
      <c r="D1110" s="197" t="s">
        <v>137</v>
      </c>
      <c r="E1110" s="198" t="s">
        <v>1852</v>
      </c>
      <c r="F1110" s="199" t="s">
        <v>1853</v>
      </c>
      <c r="G1110" s="200" t="s">
        <v>243</v>
      </c>
      <c r="H1110" s="201">
        <v>1.632</v>
      </c>
      <c r="I1110" s="202"/>
      <c r="J1110" s="203">
        <f>ROUND(I1110*H1110,2)</f>
        <v>0</v>
      </c>
      <c r="K1110" s="199" t="s">
        <v>141</v>
      </c>
      <c r="L1110" s="44"/>
      <c r="M1110" s="204" t="s">
        <v>19</v>
      </c>
      <c r="N1110" s="205" t="s">
        <v>45</v>
      </c>
      <c r="O1110" s="84"/>
      <c r="P1110" s="206">
        <f>O1110*H1110</f>
        <v>0</v>
      </c>
      <c r="Q1110" s="206">
        <v>0</v>
      </c>
      <c r="R1110" s="206">
        <f>Q1110*H1110</f>
        <v>0</v>
      </c>
      <c r="S1110" s="206">
        <v>0</v>
      </c>
      <c r="T1110" s="207">
        <f>S1110*H1110</f>
        <v>0</v>
      </c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R1110" s="208" t="s">
        <v>248</v>
      </c>
      <c r="AT1110" s="208" t="s">
        <v>137</v>
      </c>
      <c r="AU1110" s="208" t="s">
        <v>81</v>
      </c>
      <c r="AY1110" s="17" t="s">
        <v>135</v>
      </c>
      <c r="BE1110" s="209">
        <f>IF(N1110="základní",J1110,0)</f>
        <v>0</v>
      </c>
      <c r="BF1110" s="209">
        <f>IF(N1110="snížená",J1110,0)</f>
        <v>0</v>
      </c>
      <c r="BG1110" s="209">
        <f>IF(N1110="zákl. přenesená",J1110,0)</f>
        <v>0</v>
      </c>
      <c r="BH1110" s="209">
        <f>IF(N1110="sníž. přenesená",J1110,0)</f>
        <v>0</v>
      </c>
      <c r="BI1110" s="209">
        <f>IF(N1110="nulová",J1110,0)</f>
        <v>0</v>
      </c>
      <c r="BJ1110" s="17" t="s">
        <v>79</v>
      </c>
      <c r="BK1110" s="209">
        <f>ROUND(I1110*H1110,2)</f>
        <v>0</v>
      </c>
      <c r="BL1110" s="17" t="s">
        <v>248</v>
      </c>
      <c r="BM1110" s="208" t="s">
        <v>1854</v>
      </c>
    </row>
    <row r="1111" spans="1:47" s="2" customFormat="1" ht="12">
      <c r="A1111" s="38"/>
      <c r="B1111" s="39"/>
      <c r="C1111" s="40"/>
      <c r="D1111" s="210" t="s">
        <v>144</v>
      </c>
      <c r="E1111" s="40"/>
      <c r="F1111" s="211" t="s">
        <v>1855</v>
      </c>
      <c r="G1111" s="40"/>
      <c r="H1111" s="40"/>
      <c r="I1111" s="212"/>
      <c r="J1111" s="40"/>
      <c r="K1111" s="40"/>
      <c r="L1111" s="44"/>
      <c r="M1111" s="213"/>
      <c r="N1111" s="214"/>
      <c r="O1111" s="84"/>
      <c r="P1111" s="84"/>
      <c r="Q1111" s="84"/>
      <c r="R1111" s="84"/>
      <c r="S1111" s="84"/>
      <c r="T1111" s="85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T1111" s="17" t="s">
        <v>144</v>
      </c>
      <c r="AU1111" s="17" t="s">
        <v>81</v>
      </c>
    </row>
    <row r="1112" spans="1:47" s="2" customFormat="1" ht="12">
      <c r="A1112" s="38"/>
      <c r="B1112" s="39"/>
      <c r="C1112" s="40"/>
      <c r="D1112" s="215" t="s">
        <v>146</v>
      </c>
      <c r="E1112" s="40"/>
      <c r="F1112" s="216" t="s">
        <v>1856</v>
      </c>
      <c r="G1112" s="40"/>
      <c r="H1112" s="40"/>
      <c r="I1112" s="212"/>
      <c r="J1112" s="40"/>
      <c r="K1112" s="40"/>
      <c r="L1112" s="44"/>
      <c r="M1112" s="213"/>
      <c r="N1112" s="214"/>
      <c r="O1112" s="84"/>
      <c r="P1112" s="84"/>
      <c r="Q1112" s="84"/>
      <c r="R1112" s="84"/>
      <c r="S1112" s="84"/>
      <c r="T1112" s="85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T1112" s="17" t="s">
        <v>146</v>
      </c>
      <c r="AU1112" s="17" t="s">
        <v>81</v>
      </c>
    </row>
    <row r="1113" spans="1:63" s="12" customFormat="1" ht="22.8" customHeight="1">
      <c r="A1113" s="12"/>
      <c r="B1113" s="181"/>
      <c r="C1113" s="182"/>
      <c r="D1113" s="183" t="s">
        <v>73</v>
      </c>
      <c r="E1113" s="195" t="s">
        <v>1857</v>
      </c>
      <c r="F1113" s="195" t="s">
        <v>1858</v>
      </c>
      <c r="G1113" s="182"/>
      <c r="H1113" s="182"/>
      <c r="I1113" s="185"/>
      <c r="J1113" s="196">
        <f>BK1113</f>
        <v>0</v>
      </c>
      <c r="K1113" s="182"/>
      <c r="L1113" s="187"/>
      <c r="M1113" s="188"/>
      <c r="N1113" s="189"/>
      <c r="O1113" s="189"/>
      <c r="P1113" s="190">
        <f>SUM(P1114:P1124)</f>
        <v>0</v>
      </c>
      <c r="Q1113" s="189"/>
      <c r="R1113" s="190">
        <f>SUM(R1114:R1124)</f>
        <v>0.0013605600000000002</v>
      </c>
      <c r="S1113" s="189"/>
      <c r="T1113" s="191">
        <f>SUM(T1114:T1124)</f>
        <v>0</v>
      </c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R1113" s="192" t="s">
        <v>81</v>
      </c>
      <c r="AT1113" s="193" t="s">
        <v>73</v>
      </c>
      <c r="AU1113" s="193" t="s">
        <v>79</v>
      </c>
      <c r="AY1113" s="192" t="s">
        <v>135</v>
      </c>
      <c r="BK1113" s="194">
        <f>SUM(BK1114:BK1124)</f>
        <v>0</v>
      </c>
    </row>
    <row r="1114" spans="1:65" s="2" customFormat="1" ht="16.5" customHeight="1">
      <c r="A1114" s="38"/>
      <c r="B1114" s="39"/>
      <c r="C1114" s="197" t="s">
        <v>1859</v>
      </c>
      <c r="D1114" s="197" t="s">
        <v>137</v>
      </c>
      <c r="E1114" s="198" t="s">
        <v>1860</v>
      </c>
      <c r="F1114" s="199" t="s">
        <v>1861</v>
      </c>
      <c r="G1114" s="200" t="s">
        <v>161</v>
      </c>
      <c r="H1114" s="201">
        <v>3</v>
      </c>
      <c r="I1114" s="202"/>
      <c r="J1114" s="203">
        <f>ROUND(I1114*H1114,2)</f>
        <v>0</v>
      </c>
      <c r="K1114" s="199" t="s">
        <v>141</v>
      </c>
      <c r="L1114" s="44"/>
      <c r="M1114" s="204" t="s">
        <v>19</v>
      </c>
      <c r="N1114" s="205" t="s">
        <v>45</v>
      </c>
      <c r="O1114" s="84"/>
      <c r="P1114" s="206">
        <f>O1114*H1114</f>
        <v>0</v>
      </c>
      <c r="Q1114" s="206">
        <v>8E-05</v>
      </c>
      <c r="R1114" s="206">
        <f>Q1114*H1114</f>
        <v>0.00024000000000000003</v>
      </c>
      <c r="S1114" s="206">
        <v>0</v>
      </c>
      <c r="T1114" s="207">
        <f>S1114*H1114</f>
        <v>0</v>
      </c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R1114" s="208" t="s">
        <v>248</v>
      </c>
      <c r="AT1114" s="208" t="s">
        <v>137</v>
      </c>
      <c r="AU1114" s="208" t="s">
        <v>81</v>
      </c>
      <c r="AY1114" s="17" t="s">
        <v>135</v>
      </c>
      <c r="BE1114" s="209">
        <f>IF(N1114="základní",J1114,0)</f>
        <v>0</v>
      </c>
      <c r="BF1114" s="209">
        <f>IF(N1114="snížená",J1114,0)</f>
        <v>0</v>
      </c>
      <c r="BG1114" s="209">
        <f>IF(N1114="zákl. přenesená",J1114,0)</f>
        <v>0</v>
      </c>
      <c r="BH1114" s="209">
        <f>IF(N1114="sníž. přenesená",J1114,0)</f>
        <v>0</v>
      </c>
      <c r="BI1114" s="209">
        <f>IF(N1114="nulová",J1114,0)</f>
        <v>0</v>
      </c>
      <c r="BJ1114" s="17" t="s">
        <v>79</v>
      </c>
      <c r="BK1114" s="209">
        <f>ROUND(I1114*H1114,2)</f>
        <v>0</v>
      </c>
      <c r="BL1114" s="17" t="s">
        <v>248</v>
      </c>
      <c r="BM1114" s="208" t="s">
        <v>1862</v>
      </c>
    </row>
    <row r="1115" spans="1:47" s="2" customFormat="1" ht="12">
      <c r="A1115" s="38"/>
      <c r="B1115" s="39"/>
      <c r="C1115" s="40"/>
      <c r="D1115" s="210" t="s">
        <v>144</v>
      </c>
      <c r="E1115" s="40"/>
      <c r="F1115" s="211" t="s">
        <v>1863</v>
      </c>
      <c r="G1115" s="40"/>
      <c r="H1115" s="40"/>
      <c r="I1115" s="212"/>
      <c r="J1115" s="40"/>
      <c r="K1115" s="40"/>
      <c r="L1115" s="44"/>
      <c r="M1115" s="213"/>
      <c r="N1115" s="214"/>
      <c r="O1115" s="84"/>
      <c r="P1115" s="84"/>
      <c r="Q1115" s="84"/>
      <c r="R1115" s="84"/>
      <c r="S1115" s="84"/>
      <c r="T1115" s="85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T1115" s="17" t="s">
        <v>144</v>
      </c>
      <c r="AU1115" s="17" t="s">
        <v>81</v>
      </c>
    </row>
    <row r="1116" spans="1:47" s="2" customFormat="1" ht="12">
      <c r="A1116" s="38"/>
      <c r="B1116" s="39"/>
      <c r="C1116" s="40"/>
      <c r="D1116" s="215" t="s">
        <v>146</v>
      </c>
      <c r="E1116" s="40"/>
      <c r="F1116" s="216" t="s">
        <v>1864</v>
      </c>
      <c r="G1116" s="40"/>
      <c r="H1116" s="40"/>
      <c r="I1116" s="212"/>
      <c r="J1116" s="40"/>
      <c r="K1116" s="40"/>
      <c r="L1116" s="44"/>
      <c r="M1116" s="213"/>
      <c r="N1116" s="214"/>
      <c r="O1116" s="84"/>
      <c r="P1116" s="84"/>
      <c r="Q1116" s="84"/>
      <c r="R1116" s="84"/>
      <c r="S1116" s="84"/>
      <c r="T1116" s="85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T1116" s="17" t="s">
        <v>146</v>
      </c>
      <c r="AU1116" s="17" t="s">
        <v>81</v>
      </c>
    </row>
    <row r="1117" spans="1:51" s="14" customFormat="1" ht="12">
      <c r="A1117" s="14"/>
      <c r="B1117" s="228"/>
      <c r="C1117" s="229"/>
      <c r="D1117" s="210" t="s">
        <v>148</v>
      </c>
      <c r="E1117" s="230" t="s">
        <v>19</v>
      </c>
      <c r="F1117" s="231" t="s">
        <v>1865</v>
      </c>
      <c r="G1117" s="229"/>
      <c r="H1117" s="230" t="s">
        <v>19</v>
      </c>
      <c r="I1117" s="232"/>
      <c r="J1117" s="229"/>
      <c r="K1117" s="229"/>
      <c r="L1117" s="233"/>
      <c r="M1117" s="234"/>
      <c r="N1117" s="235"/>
      <c r="O1117" s="235"/>
      <c r="P1117" s="235"/>
      <c r="Q1117" s="235"/>
      <c r="R1117" s="235"/>
      <c r="S1117" s="235"/>
      <c r="T1117" s="236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37" t="s">
        <v>148</v>
      </c>
      <c r="AU1117" s="237" t="s">
        <v>81</v>
      </c>
      <c r="AV1117" s="14" t="s">
        <v>79</v>
      </c>
      <c r="AW1117" s="14" t="s">
        <v>34</v>
      </c>
      <c r="AX1117" s="14" t="s">
        <v>74</v>
      </c>
      <c r="AY1117" s="237" t="s">
        <v>135</v>
      </c>
    </row>
    <row r="1118" spans="1:51" s="13" customFormat="1" ht="12">
      <c r="A1118" s="13"/>
      <c r="B1118" s="217"/>
      <c r="C1118" s="218"/>
      <c r="D1118" s="210" t="s">
        <v>148</v>
      </c>
      <c r="E1118" s="219" t="s">
        <v>19</v>
      </c>
      <c r="F1118" s="220" t="s">
        <v>1866</v>
      </c>
      <c r="G1118" s="218"/>
      <c r="H1118" s="221">
        <v>3</v>
      </c>
      <c r="I1118" s="222"/>
      <c r="J1118" s="218"/>
      <c r="K1118" s="218"/>
      <c r="L1118" s="223"/>
      <c r="M1118" s="224"/>
      <c r="N1118" s="225"/>
      <c r="O1118" s="225"/>
      <c r="P1118" s="225"/>
      <c r="Q1118" s="225"/>
      <c r="R1118" s="225"/>
      <c r="S1118" s="225"/>
      <c r="T1118" s="226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27" t="s">
        <v>148</v>
      </c>
      <c r="AU1118" s="227" t="s">
        <v>81</v>
      </c>
      <c r="AV1118" s="13" t="s">
        <v>81</v>
      </c>
      <c r="AW1118" s="13" t="s">
        <v>34</v>
      </c>
      <c r="AX1118" s="13" t="s">
        <v>74</v>
      </c>
      <c r="AY1118" s="227" t="s">
        <v>135</v>
      </c>
    </row>
    <row r="1119" spans="1:65" s="2" customFormat="1" ht="16.5" customHeight="1">
      <c r="A1119" s="38"/>
      <c r="B1119" s="39"/>
      <c r="C1119" s="197" t="s">
        <v>1867</v>
      </c>
      <c r="D1119" s="197" t="s">
        <v>137</v>
      </c>
      <c r="E1119" s="198" t="s">
        <v>1868</v>
      </c>
      <c r="F1119" s="199" t="s">
        <v>1869</v>
      </c>
      <c r="G1119" s="200" t="s">
        <v>161</v>
      </c>
      <c r="H1119" s="201">
        <v>3</v>
      </c>
      <c r="I1119" s="202"/>
      <c r="J1119" s="203">
        <f>ROUND(I1119*H1119,2)</f>
        <v>0</v>
      </c>
      <c r="K1119" s="199" t="s">
        <v>141</v>
      </c>
      <c r="L1119" s="44"/>
      <c r="M1119" s="204" t="s">
        <v>19</v>
      </c>
      <c r="N1119" s="205" t="s">
        <v>45</v>
      </c>
      <c r="O1119" s="84"/>
      <c r="P1119" s="206">
        <f>O1119*H1119</f>
        <v>0</v>
      </c>
      <c r="Q1119" s="206">
        <v>0.00014352</v>
      </c>
      <c r="R1119" s="206">
        <f>Q1119*H1119</f>
        <v>0.00043056</v>
      </c>
      <c r="S1119" s="206">
        <v>0</v>
      </c>
      <c r="T1119" s="207">
        <f>S1119*H1119</f>
        <v>0</v>
      </c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R1119" s="208" t="s">
        <v>248</v>
      </c>
      <c r="AT1119" s="208" t="s">
        <v>137</v>
      </c>
      <c r="AU1119" s="208" t="s">
        <v>81</v>
      </c>
      <c r="AY1119" s="17" t="s">
        <v>135</v>
      </c>
      <c r="BE1119" s="209">
        <f>IF(N1119="základní",J1119,0)</f>
        <v>0</v>
      </c>
      <c r="BF1119" s="209">
        <f>IF(N1119="snížená",J1119,0)</f>
        <v>0</v>
      </c>
      <c r="BG1119" s="209">
        <f>IF(N1119="zákl. přenesená",J1119,0)</f>
        <v>0</v>
      </c>
      <c r="BH1119" s="209">
        <f>IF(N1119="sníž. přenesená",J1119,0)</f>
        <v>0</v>
      </c>
      <c r="BI1119" s="209">
        <f>IF(N1119="nulová",J1119,0)</f>
        <v>0</v>
      </c>
      <c r="BJ1119" s="17" t="s">
        <v>79</v>
      </c>
      <c r="BK1119" s="209">
        <f>ROUND(I1119*H1119,2)</f>
        <v>0</v>
      </c>
      <c r="BL1119" s="17" t="s">
        <v>248</v>
      </c>
      <c r="BM1119" s="208" t="s">
        <v>1870</v>
      </c>
    </row>
    <row r="1120" spans="1:47" s="2" customFormat="1" ht="12">
      <c r="A1120" s="38"/>
      <c r="B1120" s="39"/>
      <c r="C1120" s="40"/>
      <c r="D1120" s="210" t="s">
        <v>144</v>
      </c>
      <c r="E1120" s="40"/>
      <c r="F1120" s="211" t="s">
        <v>1871</v>
      </c>
      <c r="G1120" s="40"/>
      <c r="H1120" s="40"/>
      <c r="I1120" s="212"/>
      <c r="J1120" s="40"/>
      <c r="K1120" s="40"/>
      <c r="L1120" s="44"/>
      <c r="M1120" s="213"/>
      <c r="N1120" s="214"/>
      <c r="O1120" s="84"/>
      <c r="P1120" s="84"/>
      <c r="Q1120" s="84"/>
      <c r="R1120" s="84"/>
      <c r="S1120" s="84"/>
      <c r="T1120" s="85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T1120" s="17" t="s">
        <v>144</v>
      </c>
      <c r="AU1120" s="17" t="s">
        <v>81</v>
      </c>
    </row>
    <row r="1121" spans="1:47" s="2" customFormat="1" ht="12">
      <c r="A1121" s="38"/>
      <c r="B1121" s="39"/>
      <c r="C1121" s="40"/>
      <c r="D1121" s="215" t="s">
        <v>146</v>
      </c>
      <c r="E1121" s="40"/>
      <c r="F1121" s="216" t="s">
        <v>1872</v>
      </c>
      <c r="G1121" s="40"/>
      <c r="H1121" s="40"/>
      <c r="I1121" s="212"/>
      <c r="J1121" s="40"/>
      <c r="K1121" s="40"/>
      <c r="L1121" s="44"/>
      <c r="M1121" s="213"/>
      <c r="N1121" s="214"/>
      <c r="O1121" s="84"/>
      <c r="P1121" s="84"/>
      <c r="Q1121" s="84"/>
      <c r="R1121" s="84"/>
      <c r="S1121" s="84"/>
      <c r="T1121" s="85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T1121" s="17" t="s">
        <v>146</v>
      </c>
      <c r="AU1121" s="17" t="s">
        <v>81</v>
      </c>
    </row>
    <row r="1122" spans="1:65" s="2" customFormat="1" ht="16.5" customHeight="1">
      <c r="A1122" s="38"/>
      <c r="B1122" s="39"/>
      <c r="C1122" s="197" t="s">
        <v>1873</v>
      </c>
      <c r="D1122" s="197" t="s">
        <v>137</v>
      </c>
      <c r="E1122" s="198" t="s">
        <v>1874</v>
      </c>
      <c r="F1122" s="199" t="s">
        <v>1875</v>
      </c>
      <c r="G1122" s="200" t="s">
        <v>161</v>
      </c>
      <c r="H1122" s="201">
        <v>3</v>
      </c>
      <c r="I1122" s="202"/>
      <c r="J1122" s="203">
        <f>ROUND(I1122*H1122,2)</f>
        <v>0</v>
      </c>
      <c r="K1122" s="199" t="s">
        <v>141</v>
      </c>
      <c r="L1122" s="44"/>
      <c r="M1122" s="204" t="s">
        <v>19</v>
      </c>
      <c r="N1122" s="205" t="s">
        <v>45</v>
      </c>
      <c r="O1122" s="84"/>
      <c r="P1122" s="206">
        <f>O1122*H1122</f>
        <v>0</v>
      </c>
      <c r="Q1122" s="206">
        <v>0.00023</v>
      </c>
      <c r="R1122" s="206">
        <f>Q1122*H1122</f>
        <v>0.0006900000000000001</v>
      </c>
      <c r="S1122" s="206">
        <v>0</v>
      </c>
      <c r="T1122" s="207">
        <f>S1122*H1122</f>
        <v>0</v>
      </c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R1122" s="208" t="s">
        <v>248</v>
      </c>
      <c r="AT1122" s="208" t="s">
        <v>137</v>
      </c>
      <c r="AU1122" s="208" t="s">
        <v>81</v>
      </c>
      <c r="AY1122" s="17" t="s">
        <v>135</v>
      </c>
      <c r="BE1122" s="209">
        <f>IF(N1122="základní",J1122,0)</f>
        <v>0</v>
      </c>
      <c r="BF1122" s="209">
        <f>IF(N1122="snížená",J1122,0)</f>
        <v>0</v>
      </c>
      <c r="BG1122" s="209">
        <f>IF(N1122="zákl. přenesená",J1122,0)</f>
        <v>0</v>
      </c>
      <c r="BH1122" s="209">
        <f>IF(N1122="sníž. přenesená",J1122,0)</f>
        <v>0</v>
      </c>
      <c r="BI1122" s="209">
        <f>IF(N1122="nulová",J1122,0)</f>
        <v>0</v>
      </c>
      <c r="BJ1122" s="17" t="s">
        <v>79</v>
      </c>
      <c r="BK1122" s="209">
        <f>ROUND(I1122*H1122,2)</f>
        <v>0</v>
      </c>
      <c r="BL1122" s="17" t="s">
        <v>248</v>
      </c>
      <c r="BM1122" s="208" t="s">
        <v>1876</v>
      </c>
    </row>
    <row r="1123" spans="1:47" s="2" customFormat="1" ht="12">
      <c r="A1123" s="38"/>
      <c r="B1123" s="39"/>
      <c r="C1123" s="40"/>
      <c r="D1123" s="210" t="s">
        <v>144</v>
      </c>
      <c r="E1123" s="40"/>
      <c r="F1123" s="211" t="s">
        <v>1877</v>
      </c>
      <c r="G1123" s="40"/>
      <c r="H1123" s="40"/>
      <c r="I1123" s="212"/>
      <c r="J1123" s="40"/>
      <c r="K1123" s="40"/>
      <c r="L1123" s="44"/>
      <c r="M1123" s="213"/>
      <c r="N1123" s="214"/>
      <c r="O1123" s="84"/>
      <c r="P1123" s="84"/>
      <c r="Q1123" s="84"/>
      <c r="R1123" s="84"/>
      <c r="S1123" s="84"/>
      <c r="T1123" s="85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T1123" s="17" t="s">
        <v>144</v>
      </c>
      <c r="AU1123" s="17" t="s">
        <v>81</v>
      </c>
    </row>
    <row r="1124" spans="1:47" s="2" customFormat="1" ht="12">
      <c r="A1124" s="38"/>
      <c r="B1124" s="39"/>
      <c r="C1124" s="40"/>
      <c r="D1124" s="215" t="s">
        <v>146</v>
      </c>
      <c r="E1124" s="40"/>
      <c r="F1124" s="216" t="s">
        <v>1878</v>
      </c>
      <c r="G1124" s="40"/>
      <c r="H1124" s="40"/>
      <c r="I1124" s="212"/>
      <c r="J1124" s="40"/>
      <c r="K1124" s="40"/>
      <c r="L1124" s="44"/>
      <c r="M1124" s="213"/>
      <c r="N1124" s="214"/>
      <c r="O1124" s="84"/>
      <c r="P1124" s="84"/>
      <c r="Q1124" s="84"/>
      <c r="R1124" s="84"/>
      <c r="S1124" s="84"/>
      <c r="T1124" s="85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T1124" s="17" t="s">
        <v>146</v>
      </c>
      <c r="AU1124" s="17" t="s">
        <v>81</v>
      </c>
    </row>
    <row r="1125" spans="1:63" s="12" customFormat="1" ht="22.8" customHeight="1">
      <c r="A1125" s="12"/>
      <c r="B1125" s="181"/>
      <c r="C1125" s="182"/>
      <c r="D1125" s="183" t="s">
        <v>73</v>
      </c>
      <c r="E1125" s="195" t="s">
        <v>1879</v>
      </c>
      <c r="F1125" s="195" t="s">
        <v>1880</v>
      </c>
      <c r="G1125" s="182"/>
      <c r="H1125" s="182"/>
      <c r="I1125" s="185"/>
      <c r="J1125" s="196">
        <f>BK1125</f>
        <v>0</v>
      </c>
      <c r="K1125" s="182"/>
      <c r="L1125" s="187"/>
      <c r="M1125" s="188"/>
      <c r="N1125" s="189"/>
      <c r="O1125" s="189"/>
      <c r="P1125" s="190">
        <f>SUM(P1126:P1138)</f>
        <v>0</v>
      </c>
      <c r="Q1125" s="189"/>
      <c r="R1125" s="190">
        <f>SUM(R1126:R1138)</f>
        <v>0.021668732000000003</v>
      </c>
      <c r="S1125" s="189"/>
      <c r="T1125" s="191">
        <f>SUM(T1126:T1138)</f>
        <v>0</v>
      </c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R1125" s="192" t="s">
        <v>81</v>
      </c>
      <c r="AT1125" s="193" t="s">
        <v>73</v>
      </c>
      <c r="AU1125" s="193" t="s">
        <v>79</v>
      </c>
      <c r="AY1125" s="192" t="s">
        <v>135</v>
      </c>
      <c r="BK1125" s="194">
        <f>SUM(BK1126:BK1138)</f>
        <v>0</v>
      </c>
    </row>
    <row r="1126" spans="1:65" s="2" customFormat="1" ht="16.5" customHeight="1">
      <c r="A1126" s="38"/>
      <c r="B1126" s="39"/>
      <c r="C1126" s="197" t="s">
        <v>1881</v>
      </c>
      <c r="D1126" s="197" t="s">
        <v>137</v>
      </c>
      <c r="E1126" s="198" t="s">
        <v>1882</v>
      </c>
      <c r="F1126" s="199" t="s">
        <v>1883</v>
      </c>
      <c r="G1126" s="200" t="s">
        <v>161</v>
      </c>
      <c r="H1126" s="201">
        <v>45.58</v>
      </c>
      <c r="I1126" s="202"/>
      <c r="J1126" s="203">
        <f>ROUND(I1126*H1126,2)</f>
        <v>0</v>
      </c>
      <c r="K1126" s="199" t="s">
        <v>141</v>
      </c>
      <c r="L1126" s="44"/>
      <c r="M1126" s="204" t="s">
        <v>19</v>
      </c>
      <c r="N1126" s="205" t="s">
        <v>45</v>
      </c>
      <c r="O1126" s="84"/>
      <c r="P1126" s="206">
        <f>O1126*H1126</f>
        <v>0</v>
      </c>
      <c r="Q1126" s="206">
        <v>0</v>
      </c>
      <c r="R1126" s="206">
        <f>Q1126*H1126</f>
        <v>0</v>
      </c>
      <c r="S1126" s="206">
        <v>0</v>
      </c>
      <c r="T1126" s="207">
        <f>S1126*H1126</f>
        <v>0</v>
      </c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R1126" s="208" t="s">
        <v>248</v>
      </c>
      <c r="AT1126" s="208" t="s">
        <v>137</v>
      </c>
      <c r="AU1126" s="208" t="s">
        <v>81</v>
      </c>
      <c r="AY1126" s="17" t="s">
        <v>135</v>
      </c>
      <c r="BE1126" s="209">
        <f>IF(N1126="základní",J1126,0)</f>
        <v>0</v>
      </c>
      <c r="BF1126" s="209">
        <f>IF(N1126="snížená",J1126,0)</f>
        <v>0</v>
      </c>
      <c r="BG1126" s="209">
        <f>IF(N1126="zákl. přenesená",J1126,0)</f>
        <v>0</v>
      </c>
      <c r="BH1126" s="209">
        <f>IF(N1126="sníž. přenesená",J1126,0)</f>
        <v>0</v>
      </c>
      <c r="BI1126" s="209">
        <f>IF(N1126="nulová",J1126,0)</f>
        <v>0</v>
      </c>
      <c r="BJ1126" s="17" t="s">
        <v>79</v>
      </c>
      <c r="BK1126" s="209">
        <f>ROUND(I1126*H1126,2)</f>
        <v>0</v>
      </c>
      <c r="BL1126" s="17" t="s">
        <v>248</v>
      </c>
      <c r="BM1126" s="208" t="s">
        <v>1884</v>
      </c>
    </row>
    <row r="1127" spans="1:47" s="2" customFormat="1" ht="12">
      <c r="A1127" s="38"/>
      <c r="B1127" s="39"/>
      <c r="C1127" s="40"/>
      <c r="D1127" s="210" t="s">
        <v>144</v>
      </c>
      <c r="E1127" s="40"/>
      <c r="F1127" s="211" t="s">
        <v>1885</v>
      </c>
      <c r="G1127" s="40"/>
      <c r="H1127" s="40"/>
      <c r="I1127" s="212"/>
      <c r="J1127" s="40"/>
      <c r="K1127" s="40"/>
      <c r="L1127" s="44"/>
      <c r="M1127" s="213"/>
      <c r="N1127" s="214"/>
      <c r="O1127" s="84"/>
      <c r="P1127" s="84"/>
      <c r="Q1127" s="84"/>
      <c r="R1127" s="84"/>
      <c r="S1127" s="84"/>
      <c r="T1127" s="85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T1127" s="17" t="s">
        <v>144</v>
      </c>
      <c r="AU1127" s="17" t="s">
        <v>81</v>
      </c>
    </row>
    <row r="1128" spans="1:47" s="2" customFormat="1" ht="12">
      <c r="A1128" s="38"/>
      <c r="B1128" s="39"/>
      <c r="C1128" s="40"/>
      <c r="D1128" s="215" t="s">
        <v>146</v>
      </c>
      <c r="E1128" s="40"/>
      <c r="F1128" s="216" t="s">
        <v>1886</v>
      </c>
      <c r="G1128" s="40"/>
      <c r="H1128" s="40"/>
      <c r="I1128" s="212"/>
      <c r="J1128" s="40"/>
      <c r="K1128" s="40"/>
      <c r="L1128" s="44"/>
      <c r="M1128" s="213"/>
      <c r="N1128" s="214"/>
      <c r="O1128" s="84"/>
      <c r="P1128" s="84"/>
      <c r="Q1128" s="84"/>
      <c r="R1128" s="84"/>
      <c r="S1128" s="84"/>
      <c r="T1128" s="85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T1128" s="17" t="s">
        <v>146</v>
      </c>
      <c r="AU1128" s="17" t="s">
        <v>81</v>
      </c>
    </row>
    <row r="1129" spans="1:51" s="14" customFormat="1" ht="12">
      <c r="A1129" s="14"/>
      <c r="B1129" s="228"/>
      <c r="C1129" s="229"/>
      <c r="D1129" s="210" t="s">
        <v>148</v>
      </c>
      <c r="E1129" s="230" t="s">
        <v>19</v>
      </c>
      <c r="F1129" s="231" t="s">
        <v>1887</v>
      </c>
      <c r="G1129" s="229"/>
      <c r="H1129" s="230" t="s">
        <v>19</v>
      </c>
      <c r="I1129" s="232"/>
      <c r="J1129" s="229"/>
      <c r="K1129" s="229"/>
      <c r="L1129" s="233"/>
      <c r="M1129" s="234"/>
      <c r="N1129" s="235"/>
      <c r="O1129" s="235"/>
      <c r="P1129" s="235"/>
      <c r="Q1129" s="235"/>
      <c r="R1129" s="235"/>
      <c r="S1129" s="235"/>
      <c r="T1129" s="236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37" t="s">
        <v>148</v>
      </c>
      <c r="AU1129" s="237" t="s">
        <v>81</v>
      </c>
      <c r="AV1129" s="14" t="s">
        <v>79</v>
      </c>
      <c r="AW1129" s="14" t="s">
        <v>34</v>
      </c>
      <c r="AX1129" s="14" t="s">
        <v>74</v>
      </c>
      <c r="AY1129" s="237" t="s">
        <v>135</v>
      </c>
    </row>
    <row r="1130" spans="1:51" s="13" customFormat="1" ht="12">
      <c r="A1130" s="13"/>
      <c r="B1130" s="217"/>
      <c r="C1130" s="218"/>
      <c r="D1130" s="210" t="s">
        <v>148</v>
      </c>
      <c r="E1130" s="219" t="s">
        <v>19</v>
      </c>
      <c r="F1130" s="220" t="s">
        <v>723</v>
      </c>
      <c r="G1130" s="218"/>
      <c r="H1130" s="221">
        <v>24.03</v>
      </c>
      <c r="I1130" s="222"/>
      <c r="J1130" s="218"/>
      <c r="K1130" s="218"/>
      <c r="L1130" s="223"/>
      <c r="M1130" s="224"/>
      <c r="N1130" s="225"/>
      <c r="O1130" s="225"/>
      <c r="P1130" s="225"/>
      <c r="Q1130" s="225"/>
      <c r="R1130" s="225"/>
      <c r="S1130" s="225"/>
      <c r="T1130" s="226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27" t="s">
        <v>148</v>
      </c>
      <c r="AU1130" s="227" t="s">
        <v>81</v>
      </c>
      <c r="AV1130" s="13" t="s">
        <v>81</v>
      </c>
      <c r="AW1130" s="13" t="s">
        <v>34</v>
      </c>
      <c r="AX1130" s="13" t="s">
        <v>74</v>
      </c>
      <c r="AY1130" s="227" t="s">
        <v>135</v>
      </c>
    </row>
    <row r="1131" spans="1:51" s="14" customFormat="1" ht="12">
      <c r="A1131" s="14"/>
      <c r="B1131" s="228"/>
      <c r="C1131" s="229"/>
      <c r="D1131" s="210" t="s">
        <v>148</v>
      </c>
      <c r="E1131" s="230" t="s">
        <v>19</v>
      </c>
      <c r="F1131" s="231" t="s">
        <v>1888</v>
      </c>
      <c r="G1131" s="229"/>
      <c r="H1131" s="230" t="s">
        <v>19</v>
      </c>
      <c r="I1131" s="232"/>
      <c r="J1131" s="229"/>
      <c r="K1131" s="229"/>
      <c r="L1131" s="233"/>
      <c r="M1131" s="234"/>
      <c r="N1131" s="235"/>
      <c r="O1131" s="235"/>
      <c r="P1131" s="235"/>
      <c r="Q1131" s="235"/>
      <c r="R1131" s="235"/>
      <c r="S1131" s="235"/>
      <c r="T1131" s="236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37" t="s">
        <v>148</v>
      </c>
      <c r="AU1131" s="237" t="s">
        <v>81</v>
      </c>
      <c r="AV1131" s="14" t="s">
        <v>79</v>
      </c>
      <c r="AW1131" s="14" t="s">
        <v>34</v>
      </c>
      <c r="AX1131" s="14" t="s">
        <v>74</v>
      </c>
      <c r="AY1131" s="237" t="s">
        <v>135</v>
      </c>
    </row>
    <row r="1132" spans="1:51" s="13" customFormat="1" ht="12">
      <c r="A1132" s="13"/>
      <c r="B1132" s="217"/>
      <c r="C1132" s="218"/>
      <c r="D1132" s="210" t="s">
        <v>148</v>
      </c>
      <c r="E1132" s="219" t="s">
        <v>19</v>
      </c>
      <c r="F1132" s="220" t="s">
        <v>1889</v>
      </c>
      <c r="G1132" s="218"/>
      <c r="H1132" s="221">
        <v>21.55</v>
      </c>
      <c r="I1132" s="222"/>
      <c r="J1132" s="218"/>
      <c r="K1132" s="218"/>
      <c r="L1132" s="223"/>
      <c r="M1132" s="224"/>
      <c r="N1132" s="225"/>
      <c r="O1132" s="225"/>
      <c r="P1132" s="225"/>
      <c r="Q1132" s="225"/>
      <c r="R1132" s="225"/>
      <c r="S1132" s="225"/>
      <c r="T1132" s="226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27" t="s">
        <v>148</v>
      </c>
      <c r="AU1132" s="227" t="s">
        <v>81</v>
      </c>
      <c r="AV1132" s="13" t="s">
        <v>81</v>
      </c>
      <c r="AW1132" s="13" t="s">
        <v>34</v>
      </c>
      <c r="AX1132" s="13" t="s">
        <v>74</v>
      </c>
      <c r="AY1132" s="227" t="s">
        <v>135</v>
      </c>
    </row>
    <row r="1133" spans="1:65" s="2" customFormat="1" ht="16.5" customHeight="1">
      <c r="A1133" s="38"/>
      <c r="B1133" s="39"/>
      <c r="C1133" s="197" t="s">
        <v>1890</v>
      </c>
      <c r="D1133" s="197" t="s">
        <v>137</v>
      </c>
      <c r="E1133" s="198" t="s">
        <v>1891</v>
      </c>
      <c r="F1133" s="199" t="s">
        <v>1892</v>
      </c>
      <c r="G1133" s="200" t="s">
        <v>161</v>
      </c>
      <c r="H1133" s="201">
        <v>45.58</v>
      </c>
      <c r="I1133" s="202"/>
      <c r="J1133" s="203">
        <f>ROUND(I1133*H1133,2)</f>
        <v>0</v>
      </c>
      <c r="K1133" s="199" t="s">
        <v>141</v>
      </c>
      <c r="L1133" s="44"/>
      <c r="M1133" s="204" t="s">
        <v>19</v>
      </c>
      <c r="N1133" s="205" t="s">
        <v>45</v>
      </c>
      <c r="O1133" s="84"/>
      <c r="P1133" s="206">
        <f>O1133*H1133</f>
        <v>0</v>
      </c>
      <c r="Q1133" s="206">
        <v>0.0002</v>
      </c>
      <c r="R1133" s="206">
        <f>Q1133*H1133</f>
        <v>0.009116</v>
      </c>
      <c r="S1133" s="206">
        <v>0</v>
      </c>
      <c r="T1133" s="207">
        <f>S1133*H1133</f>
        <v>0</v>
      </c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R1133" s="208" t="s">
        <v>248</v>
      </c>
      <c r="AT1133" s="208" t="s">
        <v>137</v>
      </c>
      <c r="AU1133" s="208" t="s">
        <v>81</v>
      </c>
      <c r="AY1133" s="17" t="s">
        <v>135</v>
      </c>
      <c r="BE1133" s="209">
        <f>IF(N1133="základní",J1133,0)</f>
        <v>0</v>
      </c>
      <c r="BF1133" s="209">
        <f>IF(N1133="snížená",J1133,0)</f>
        <v>0</v>
      </c>
      <c r="BG1133" s="209">
        <f>IF(N1133="zákl. přenesená",J1133,0)</f>
        <v>0</v>
      </c>
      <c r="BH1133" s="209">
        <f>IF(N1133="sníž. přenesená",J1133,0)</f>
        <v>0</v>
      </c>
      <c r="BI1133" s="209">
        <f>IF(N1133="nulová",J1133,0)</f>
        <v>0</v>
      </c>
      <c r="BJ1133" s="17" t="s">
        <v>79</v>
      </c>
      <c r="BK1133" s="209">
        <f>ROUND(I1133*H1133,2)</f>
        <v>0</v>
      </c>
      <c r="BL1133" s="17" t="s">
        <v>248</v>
      </c>
      <c r="BM1133" s="208" t="s">
        <v>1893</v>
      </c>
    </row>
    <row r="1134" spans="1:47" s="2" customFormat="1" ht="12">
      <c r="A1134" s="38"/>
      <c r="B1134" s="39"/>
      <c r="C1134" s="40"/>
      <c r="D1134" s="210" t="s">
        <v>144</v>
      </c>
      <c r="E1134" s="40"/>
      <c r="F1134" s="211" t="s">
        <v>1894</v>
      </c>
      <c r="G1134" s="40"/>
      <c r="H1134" s="40"/>
      <c r="I1134" s="212"/>
      <c r="J1134" s="40"/>
      <c r="K1134" s="40"/>
      <c r="L1134" s="44"/>
      <c r="M1134" s="213"/>
      <c r="N1134" s="214"/>
      <c r="O1134" s="84"/>
      <c r="P1134" s="84"/>
      <c r="Q1134" s="84"/>
      <c r="R1134" s="84"/>
      <c r="S1134" s="84"/>
      <c r="T1134" s="85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T1134" s="17" t="s">
        <v>144</v>
      </c>
      <c r="AU1134" s="17" t="s">
        <v>81</v>
      </c>
    </row>
    <row r="1135" spans="1:47" s="2" customFormat="1" ht="12">
      <c r="A1135" s="38"/>
      <c r="B1135" s="39"/>
      <c r="C1135" s="40"/>
      <c r="D1135" s="215" t="s">
        <v>146</v>
      </c>
      <c r="E1135" s="40"/>
      <c r="F1135" s="216" t="s">
        <v>1895</v>
      </c>
      <c r="G1135" s="40"/>
      <c r="H1135" s="40"/>
      <c r="I1135" s="212"/>
      <c r="J1135" s="40"/>
      <c r="K1135" s="40"/>
      <c r="L1135" s="44"/>
      <c r="M1135" s="213"/>
      <c r="N1135" s="214"/>
      <c r="O1135" s="84"/>
      <c r="P1135" s="84"/>
      <c r="Q1135" s="84"/>
      <c r="R1135" s="84"/>
      <c r="S1135" s="84"/>
      <c r="T1135" s="85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T1135" s="17" t="s">
        <v>146</v>
      </c>
      <c r="AU1135" s="17" t="s">
        <v>81</v>
      </c>
    </row>
    <row r="1136" spans="1:65" s="2" customFormat="1" ht="16.5" customHeight="1">
      <c r="A1136" s="38"/>
      <c r="B1136" s="39"/>
      <c r="C1136" s="197" t="s">
        <v>1896</v>
      </c>
      <c r="D1136" s="197" t="s">
        <v>137</v>
      </c>
      <c r="E1136" s="198" t="s">
        <v>1897</v>
      </c>
      <c r="F1136" s="199" t="s">
        <v>1898</v>
      </c>
      <c r="G1136" s="200" t="s">
        <v>161</v>
      </c>
      <c r="H1136" s="201">
        <v>45.58</v>
      </c>
      <c r="I1136" s="202"/>
      <c r="J1136" s="203">
        <f>ROUND(I1136*H1136,2)</f>
        <v>0</v>
      </c>
      <c r="K1136" s="199" t="s">
        <v>141</v>
      </c>
      <c r="L1136" s="44"/>
      <c r="M1136" s="204" t="s">
        <v>19</v>
      </c>
      <c r="N1136" s="205" t="s">
        <v>45</v>
      </c>
      <c r="O1136" s="84"/>
      <c r="P1136" s="206">
        <f>O1136*H1136</f>
        <v>0</v>
      </c>
      <c r="Q1136" s="206">
        <v>0.0002754</v>
      </c>
      <c r="R1136" s="206">
        <f>Q1136*H1136</f>
        <v>0.012552732</v>
      </c>
      <c r="S1136" s="206">
        <v>0</v>
      </c>
      <c r="T1136" s="207">
        <f>S1136*H1136</f>
        <v>0</v>
      </c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R1136" s="208" t="s">
        <v>248</v>
      </c>
      <c r="AT1136" s="208" t="s">
        <v>137</v>
      </c>
      <c r="AU1136" s="208" t="s">
        <v>81</v>
      </c>
      <c r="AY1136" s="17" t="s">
        <v>135</v>
      </c>
      <c r="BE1136" s="209">
        <f>IF(N1136="základní",J1136,0)</f>
        <v>0</v>
      </c>
      <c r="BF1136" s="209">
        <f>IF(N1136="snížená",J1136,0)</f>
        <v>0</v>
      </c>
      <c r="BG1136" s="209">
        <f>IF(N1136="zákl. přenesená",J1136,0)</f>
        <v>0</v>
      </c>
      <c r="BH1136" s="209">
        <f>IF(N1136="sníž. přenesená",J1136,0)</f>
        <v>0</v>
      </c>
      <c r="BI1136" s="209">
        <f>IF(N1136="nulová",J1136,0)</f>
        <v>0</v>
      </c>
      <c r="BJ1136" s="17" t="s">
        <v>79</v>
      </c>
      <c r="BK1136" s="209">
        <f>ROUND(I1136*H1136,2)</f>
        <v>0</v>
      </c>
      <c r="BL1136" s="17" t="s">
        <v>248</v>
      </c>
      <c r="BM1136" s="208" t="s">
        <v>1899</v>
      </c>
    </row>
    <row r="1137" spans="1:47" s="2" customFormat="1" ht="12">
      <c r="A1137" s="38"/>
      <c r="B1137" s="39"/>
      <c r="C1137" s="40"/>
      <c r="D1137" s="210" t="s">
        <v>144</v>
      </c>
      <c r="E1137" s="40"/>
      <c r="F1137" s="211" t="s">
        <v>1900</v>
      </c>
      <c r="G1137" s="40"/>
      <c r="H1137" s="40"/>
      <c r="I1137" s="212"/>
      <c r="J1137" s="40"/>
      <c r="K1137" s="40"/>
      <c r="L1137" s="44"/>
      <c r="M1137" s="213"/>
      <c r="N1137" s="214"/>
      <c r="O1137" s="84"/>
      <c r="P1137" s="84"/>
      <c r="Q1137" s="84"/>
      <c r="R1137" s="84"/>
      <c r="S1137" s="84"/>
      <c r="T1137" s="85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T1137" s="17" t="s">
        <v>144</v>
      </c>
      <c r="AU1137" s="17" t="s">
        <v>81</v>
      </c>
    </row>
    <row r="1138" spans="1:47" s="2" customFormat="1" ht="12">
      <c r="A1138" s="38"/>
      <c r="B1138" s="39"/>
      <c r="C1138" s="40"/>
      <c r="D1138" s="215" t="s">
        <v>146</v>
      </c>
      <c r="E1138" s="40"/>
      <c r="F1138" s="216" t="s">
        <v>1901</v>
      </c>
      <c r="G1138" s="40"/>
      <c r="H1138" s="40"/>
      <c r="I1138" s="212"/>
      <c r="J1138" s="40"/>
      <c r="K1138" s="40"/>
      <c r="L1138" s="44"/>
      <c r="M1138" s="213"/>
      <c r="N1138" s="214"/>
      <c r="O1138" s="84"/>
      <c r="P1138" s="84"/>
      <c r="Q1138" s="84"/>
      <c r="R1138" s="84"/>
      <c r="S1138" s="84"/>
      <c r="T1138" s="85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T1138" s="17" t="s">
        <v>146</v>
      </c>
      <c r="AU1138" s="17" t="s">
        <v>81</v>
      </c>
    </row>
    <row r="1139" spans="1:63" s="12" customFormat="1" ht="22.8" customHeight="1">
      <c r="A1139" s="12"/>
      <c r="B1139" s="181"/>
      <c r="C1139" s="182"/>
      <c r="D1139" s="183" t="s">
        <v>73</v>
      </c>
      <c r="E1139" s="195" t="s">
        <v>1902</v>
      </c>
      <c r="F1139" s="195" t="s">
        <v>1903</v>
      </c>
      <c r="G1139" s="182"/>
      <c r="H1139" s="182"/>
      <c r="I1139" s="185"/>
      <c r="J1139" s="196">
        <f>BK1139</f>
        <v>0</v>
      </c>
      <c r="K1139" s="182"/>
      <c r="L1139" s="187"/>
      <c r="M1139" s="188"/>
      <c r="N1139" s="189"/>
      <c r="O1139" s="189"/>
      <c r="P1139" s="190">
        <f>SUM(P1140:P1145)</f>
        <v>0</v>
      </c>
      <c r="Q1139" s="189"/>
      <c r="R1139" s="190">
        <f>SUM(R1140:R1145)</f>
        <v>0</v>
      </c>
      <c r="S1139" s="189"/>
      <c r="T1139" s="191">
        <f>SUM(T1140:T1145)</f>
        <v>0</v>
      </c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R1139" s="192" t="s">
        <v>171</v>
      </c>
      <c r="AT1139" s="193" t="s">
        <v>73</v>
      </c>
      <c r="AU1139" s="193" t="s">
        <v>79</v>
      </c>
      <c r="AY1139" s="192" t="s">
        <v>135</v>
      </c>
      <c r="BK1139" s="194">
        <f>SUM(BK1140:BK1145)</f>
        <v>0</v>
      </c>
    </row>
    <row r="1140" spans="1:65" s="2" customFormat="1" ht="16.5" customHeight="1">
      <c r="A1140" s="38"/>
      <c r="B1140" s="39"/>
      <c r="C1140" s="197" t="s">
        <v>1904</v>
      </c>
      <c r="D1140" s="197" t="s">
        <v>137</v>
      </c>
      <c r="E1140" s="198" t="s">
        <v>1905</v>
      </c>
      <c r="F1140" s="199" t="s">
        <v>1906</v>
      </c>
      <c r="G1140" s="200" t="s">
        <v>1907</v>
      </c>
      <c r="H1140" s="201">
        <v>1</v>
      </c>
      <c r="I1140" s="202"/>
      <c r="J1140" s="203">
        <f>ROUND(I1140*H1140,2)</f>
        <v>0</v>
      </c>
      <c r="K1140" s="199" t="s">
        <v>141</v>
      </c>
      <c r="L1140" s="44"/>
      <c r="M1140" s="204" t="s">
        <v>19</v>
      </c>
      <c r="N1140" s="205" t="s">
        <v>45</v>
      </c>
      <c r="O1140" s="84"/>
      <c r="P1140" s="206">
        <f>O1140*H1140</f>
        <v>0</v>
      </c>
      <c r="Q1140" s="206">
        <v>0</v>
      </c>
      <c r="R1140" s="206">
        <f>Q1140*H1140</f>
        <v>0</v>
      </c>
      <c r="S1140" s="206">
        <v>0</v>
      </c>
      <c r="T1140" s="207">
        <f>S1140*H1140</f>
        <v>0</v>
      </c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R1140" s="208" t="s">
        <v>1908</v>
      </c>
      <c r="AT1140" s="208" t="s">
        <v>137</v>
      </c>
      <c r="AU1140" s="208" t="s">
        <v>81</v>
      </c>
      <c r="AY1140" s="17" t="s">
        <v>135</v>
      </c>
      <c r="BE1140" s="209">
        <f>IF(N1140="základní",J1140,0)</f>
        <v>0</v>
      </c>
      <c r="BF1140" s="209">
        <f>IF(N1140="snížená",J1140,0)</f>
        <v>0</v>
      </c>
      <c r="BG1140" s="209">
        <f>IF(N1140="zákl. přenesená",J1140,0)</f>
        <v>0</v>
      </c>
      <c r="BH1140" s="209">
        <f>IF(N1140="sníž. přenesená",J1140,0)</f>
        <v>0</v>
      </c>
      <c r="BI1140" s="209">
        <f>IF(N1140="nulová",J1140,0)</f>
        <v>0</v>
      </c>
      <c r="BJ1140" s="17" t="s">
        <v>79</v>
      </c>
      <c r="BK1140" s="209">
        <f>ROUND(I1140*H1140,2)</f>
        <v>0</v>
      </c>
      <c r="BL1140" s="17" t="s">
        <v>1908</v>
      </c>
      <c r="BM1140" s="208" t="s">
        <v>1909</v>
      </c>
    </row>
    <row r="1141" spans="1:47" s="2" customFormat="1" ht="12">
      <c r="A1141" s="38"/>
      <c r="B1141" s="39"/>
      <c r="C1141" s="40"/>
      <c r="D1141" s="210" t="s">
        <v>144</v>
      </c>
      <c r="E1141" s="40"/>
      <c r="F1141" s="211" t="s">
        <v>1906</v>
      </c>
      <c r="G1141" s="40"/>
      <c r="H1141" s="40"/>
      <c r="I1141" s="212"/>
      <c r="J1141" s="40"/>
      <c r="K1141" s="40"/>
      <c r="L1141" s="44"/>
      <c r="M1141" s="213"/>
      <c r="N1141" s="214"/>
      <c r="O1141" s="84"/>
      <c r="P1141" s="84"/>
      <c r="Q1141" s="84"/>
      <c r="R1141" s="84"/>
      <c r="S1141" s="84"/>
      <c r="T1141" s="85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T1141" s="17" t="s">
        <v>144</v>
      </c>
      <c r="AU1141" s="17" t="s">
        <v>81</v>
      </c>
    </row>
    <row r="1142" spans="1:47" s="2" customFormat="1" ht="12">
      <c r="A1142" s="38"/>
      <c r="B1142" s="39"/>
      <c r="C1142" s="40"/>
      <c r="D1142" s="215" t="s">
        <v>146</v>
      </c>
      <c r="E1142" s="40"/>
      <c r="F1142" s="216" t="s">
        <v>1910</v>
      </c>
      <c r="G1142" s="40"/>
      <c r="H1142" s="40"/>
      <c r="I1142" s="212"/>
      <c r="J1142" s="40"/>
      <c r="K1142" s="40"/>
      <c r="L1142" s="44"/>
      <c r="M1142" s="213"/>
      <c r="N1142" s="214"/>
      <c r="O1142" s="84"/>
      <c r="P1142" s="84"/>
      <c r="Q1142" s="84"/>
      <c r="R1142" s="84"/>
      <c r="S1142" s="84"/>
      <c r="T1142" s="85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T1142" s="17" t="s">
        <v>146</v>
      </c>
      <c r="AU1142" s="17" t="s">
        <v>81</v>
      </c>
    </row>
    <row r="1143" spans="1:65" s="2" customFormat="1" ht="16.5" customHeight="1">
      <c r="A1143" s="38"/>
      <c r="B1143" s="39"/>
      <c r="C1143" s="197" t="s">
        <v>1911</v>
      </c>
      <c r="D1143" s="197" t="s">
        <v>137</v>
      </c>
      <c r="E1143" s="198" t="s">
        <v>1912</v>
      </c>
      <c r="F1143" s="199" t="s">
        <v>1913</v>
      </c>
      <c r="G1143" s="200" t="s">
        <v>1907</v>
      </c>
      <c r="H1143" s="201">
        <v>1</v>
      </c>
      <c r="I1143" s="202"/>
      <c r="J1143" s="203">
        <f>ROUND(I1143*H1143,2)</f>
        <v>0</v>
      </c>
      <c r="K1143" s="199" t="s">
        <v>141</v>
      </c>
      <c r="L1143" s="44"/>
      <c r="M1143" s="204" t="s">
        <v>19</v>
      </c>
      <c r="N1143" s="205" t="s">
        <v>45</v>
      </c>
      <c r="O1143" s="84"/>
      <c r="P1143" s="206">
        <f>O1143*H1143</f>
        <v>0</v>
      </c>
      <c r="Q1143" s="206">
        <v>0</v>
      </c>
      <c r="R1143" s="206">
        <f>Q1143*H1143</f>
        <v>0</v>
      </c>
      <c r="S1143" s="206">
        <v>0</v>
      </c>
      <c r="T1143" s="207">
        <f>S1143*H1143</f>
        <v>0</v>
      </c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R1143" s="208" t="s">
        <v>1908</v>
      </c>
      <c r="AT1143" s="208" t="s">
        <v>137</v>
      </c>
      <c r="AU1143" s="208" t="s">
        <v>81</v>
      </c>
      <c r="AY1143" s="17" t="s">
        <v>135</v>
      </c>
      <c r="BE1143" s="209">
        <f>IF(N1143="základní",J1143,0)</f>
        <v>0</v>
      </c>
      <c r="BF1143" s="209">
        <f>IF(N1143="snížená",J1143,0)</f>
        <v>0</v>
      </c>
      <c r="BG1143" s="209">
        <f>IF(N1143="zákl. přenesená",J1143,0)</f>
        <v>0</v>
      </c>
      <c r="BH1143" s="209">
        <f>IF(N1143="sníž. přenesená",J1143,0)</f>
        <v>0</v>
      </c>
      <c r="BI1143" s="209">
        <f>IF(N1143="nulová",J1143,0)</f>
        <v>0</v>
      </c>
      <c r="BJ1143" s="17" t="s">
        <v>79</v>
      </c>
      <c r="BK1143" s="209">
        <f>ROUND(I1143*H1143,2)</f>
        <v>0</v>
      </c>
      <c r="BL1143" s="17" t="s">
        <v>1908</v>
      </c>
      <c r="BM1143" s="208" t="s">
        <v>1914</v>
      </c>
    </row>
    <row r="1144" spans="1:47" s="2" customFormat="1" ht="12">
      <c r="A1144" s="38"/>
      <c r="B1144" s="39"/>
      <c r="C1144" s="40"/>
      <c r="D1144" s="210" t="s">
        <v>144</v>
      </c>
      <c r="E1144" s="40"/>
      <c r="F1144" s="211" t="s">
        <v>1913</v>
      </c>
      <c r="G1144" s="40"/>
      <c r="H1144" s="40"/>
      <c r="I1144" s="212"/>
      <c r="J1144" s="40"/>
      <c r="K1144" s="40"/>
      <c r="L1144" s="44"/>
      <c r="M1144" s="213"/>
      <c r="N1144" s="214"/>
      <c r="O1144" s="84"/>
      <c r="P1144" s="84"/>
      <c r="Q1144" s="84"/>
      <c r="R1144" s="84"/>
      <c r="S1144" s="84"/>
      <c r="T1144" s="85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T1144" s="17" t="s">
        <v>144</v>
      </c>
      <c r="AU1144" s="17" t="s">
        <v>81</v>
      </c>
    </row>
    <row r="1145" spans="1:47" s="2" customFormat="1" ht="12">
      <c r="A1145" s="38"/>
      <c r="B1145" s="39"/>
      <c r="C1145" s="40"/>
      <c r="D1145" s="215" t="s">
        <v>146</v>
      </c>
      <c r="E1145" s="40"/>
      <c r="F1145" s="216" t="s">
        <v>1915</v>
      </c>
      <c r="G1145" s="40"/>
      <c r="H1145" s="40"/>
      <c r="I1145" s="212"/>
      <c r="J1145" s="40"/>
      <c r="K1145" s="40"/>
      <c r="L1145" s="44"/>
      <c r="M1145" s="248"/>
      <c r="N1145" s="249"/>
      <c r="O1145" s="250"/>
      <c r="P1145" s="250"/>
      <c r="Q1145" s="250"/>
      <c r="R1145" s="250"/>
      <c r="S1145" s="250"/>
      <c r="T1145" s="251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T1145" s="17" t="s">
        <v>146</v>
      </c>
      <c r="AU1145" s="17" t="s">
        <v>81</v>
      </c>
    </row>
    <row r="1146" spans="1:31" s="2" customFormat="1" ht="6.95" customHeight="1">
      <c r="A1146" s="38"/>
      <c r="B1146" s="59"/>
      <c r="C1146" s="60"/>
      <c r="D1146" s="60"/>
      <c r="E1146" s="60"/>
      <c r="F1146" s="60"/>
      <c r="G1146" s="60"/>
      <c r="H1146" s="60"/>
      <c r="I1146" s="60"/>
      <c r="J1146" s="60"/>
      <c r="K1146" s="60"/>
      <c r="L1146" s="44"/>
      <c r="M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</row>
  </sheetData>
  <sheetProtection password="CC35" sheet="1" objects="1" scenarios="1" formatColumns="0" formatRows="0" autoFilter="0"/>
  <autoFilter ref="C105:K1145"/>
  <mergeCells count="6">
    <mergeCell ref="E7:H7"/>
    <mergeCell ref="E16:H16"/>
    <mergeCell ref="E25:H25"/>
    <mergeCell ref="E46:H46"/>
    <mergeCell ref="E98:H98"/>
    <mergeCell ref="L2:V2"/>
  </mergeCells>
  <hyperlinks>
    <hyperlink ref="F111" r:id="rId1" display="https://podminky.urs.cz/item/CS_URS_2023_01/131151203"/>
    <hyperlink ref="F116" r:id="rId2" display="https://podminky.urs.cz/item/CS_URS_2023_01/132254101"/>
    <hyperlink ref="F121" r:id="rId3" display="https://podminky.urs.cz/item/CS_URS_2023_01/151101201"/>
    <hyperlink ref="F125" r:id="rId4" display="https://podminky.urs.cz/item/CS_URS_2023_01/151101211"/>
    <hyperlink ref="F128" r:id="rId5" display="https://podminky.urs.cz/item/CS_URS_2023_01/162251102"/>
    <hyperlink ref="F135" r:id="rId6" display="https://podminky.urs.cz/item/CS_URS_2023_01/167151101"/>
    <hyperlink ref="F140" r:id="rId7" display="https://podminky.urs.cz/item/CS_URS_2023_01/171151103"/>
    <hyperlink ref="F143" r:id="rId8" display="https://podminky.urs.cz/item/CS_URS_2023_01/171251201"/>
    <hyperlink ref="F147" r:id="rId9" display="https://podminky.urs.cz/item/CS_URS_2023_01/175111201"/>
    <hyperlink ref="F150" r:id="rId10" display="https://podminky.urs.cz/item/CS_URS_2023_01/181951112"/>
    <hyperlink ref="F155" r:id="rId11" display="https://podminky.urs.cz/item/CS_URS_2023_01/271532212"/>
    <hyperlink ref="F159" r:id="rId12" display="https://podminky.urs.cz/item/CS_URS_2023_01/273321411"/>
    <hyperlink ref="F163" r:id="rId13" display="https://podminky.urs.cz/item/CS_URS_2023_01/273351121"/>
    <hyperlink ref="F167" r:id="rId14" display="https://podminky.urs.cz/item/CS_URS_2023_01/273351122"/>
    <hyperlink ref="F170" r:id="rId15" display="https://podminky.urs.cz/item/CS_URS_2023_01/273362021"/>
    <hyperlink ref="F174" r:id="rId16" display="https://podminky.urs.cz/item/CS_URS_2023_01/274313511"/>
    <hyperlink ref="F179" r:id="rId17" display="https://podminky.urs.cz/item/CS_URS_2023_01/279113125"/>
    <hyperlink ref="F184" r:id="rId18" display="https://podminky.urs.cz/item/CS_URS_2023_01/279361821"/>
    <hyperlink ref="F188" r:id="rId19" display="https://podminky.urs.cz/item/CS_URS_2023_01/631319175"/>
    <hyperlink ref="F194" r:id="rId20" display="https://podminky.urs.cz/item/CS_URS_2023_01/311272131"/>
    <hyperlink ref="F199" r:id="rId21" display="https://podminky.urs.cz/item/CS_URS_2023_01/311272331"/>
    <hyperlink ref="F204" r:id="rId22" display="https://podminky.urs.cz/item/CS_URS_2023_01/317142420"/>
    <hyperlink ref="F207" r:id="rId23" display="https://podminky.urs.cz/item/CS_URS_2023_01/317143462"/>
    <hyperlink ref="F210" r:id="rId24" display="https://podminky.urs.cz/item/CS_URS_2023_01/317143463"/>
    <hyperlink ref="F213" r:id="rId25" display="https://podminky.urs.cz/item/CS_URS_2023_01/342272225"/>
    <hyperlink ref="F218" r:id="rId26" display="https://podminky.urs.cz/item/CS_URS_2023_01/342291121"/>
    <hyperlink ref="F222" r:id="rId27" display="https://podminky.urs.cz/item/CS_URS_2023_01/342291131"/>
    <hyperlink ref="F227" r:id="rId28" display="https://podminky.urs.cz/item/CS_URS_2023_01/346272226"/>
    <hyperlink ref="F232" r:id="rId29" display="https://podminky.urs.cz/item/CS_URS_2023_01/346272256"/>
    <hyperlink ref="F237" r:id="rId30" display="https://podminky.urs.cz/item/CS_URS_2023_01/348272113"/>
    <hyperlink ref="F243" r:id="rId31" display="https://podminky.urs.cz/item/CS_URS_2023_01/348272293"/>
    <hyperlink ref="F246" r:id="rId32" display="https://podminky.urs.cz/item/CS_URS_2023_01/348272513"/>
    <hyperlink ref="F251" r:id="rId33" display="https://podminky.urs.cz/item/CS_URS_2023_01/346272226"/>
    <hyperlink ref="F256" r:id="rId34" display="https://podminky.urs.cz/item/CS_URS_2023_01/317998113"/>
    <hyperlink ref="F261" r:id="rId35" display="https://podminky.urs.cz/item/CS_URS_2023_01/411121125"/>
    <hyperlink ref="F267" r:id="rId36" display="https://podminky.urs.cz/item/CS_URS_2023_01/417321414"/>
    <hyperlink ref="F271" r:id="rId37" display="https://podminky.urs.cz/item/CS_URS_2023_01/417351115"/>
    <hyperlink ref="F275" r:id="rId38" display="https://podminky.urs.cz/item/CS_URS_2023_01/417351116"/>
    <hyperlink ref="F278" r:id="rId39" display="https://podminky.urs.cz/item/CS_URS_2023_01/417361821"/>
    <hyperlink ref="F283" r:id="rId40" display="https://podminky.urs.cz/item/CS_URS_2023_01/564730001"/>
    <hyperlink ref="F286" r:id="rId41" display="https://podminky.urs.cz/item/CS_URS_2023_01/564750101"/>
    <hyperlink ref="F290" r:id="rId42" display="https://podminky.urs.cz/item/CS_URS_2023_01/596211130"/>
    <hyperlink ref="F297" r:id="rId43" display="https://podminky.urs.cz/item/CS_URS_2023_01/637111112"/>
    <hyperlink ref="F301" r:id="rId44" display="https://podminky.urs.cz/item/CS_URS_2023_01/637121111"/>
    <hyperlink ref="F304" r:id="rId45" display="https://podminky.urs.cz/item/CS_URS_2023_01/637311131"/>
    <hyperlink ref="F310" r:id="rId46" display="https://podminky.urs.cz/item/CS_URS_2023_01/916991121"/>
    <hyperlink ref="F315" r:id="rId47" display="https://podminky.urs.cz/item/CS_URS_2023_01/611131321"/>
    <hyperlink ref="F318" r:id="rId48" display="https://podminky.urs.cz/item/CS_URS_2023_01/611142002"/>
    <hyperlink ref="F321" r:id="rId49" display="https://podminky.urs.cz/item/CS_URS_2023_01/611321141"/>
    <hyperlink ref="F325" r:id="rId50" display="https://podminky.urs.cz/item/CS_URS_2023_01/611321191"/>
    <hyperlink ref="F328" r:id="rId51" display="https://podminky.urs.cz/item/CS_URS_2023_01/612131321"/>
    <hyperlink ref="F331" r:id="rId52" display="https://podminky.urs.cz/item/CS_URS_2023_01/612142001"/>
    <hyperlink ref="F336" r:id="rId53" display="https://podminky.urs.cz/item/CS_URS_2023_01/612311131"/>
    <hyperlink ref="F342" r:id="rId54" display="https://podminky.urs.cz/item/CS_URS_2023_01/612321121"/>
    <hyperlink ref="F355" r:id="rId55" display="https://podminky.urs.cz/item/CS_URS_2023_01/612321191"/>
    <hyperlink ref="F358" r:id="rId56" display="https://podminky.urs.cz/item/CS_URS_2023_01/619991011"/>
    <hyperlink ref="F363" r:id="rId57" display="https://podminky.urs.cz/item/CS_URS_2023_01/619991021"/>
    <hyperlink ref="F369" r:id="rId58" display="https://podminky.urs.cz/item/CS_URS_2023_01/622121111"/>
    <hyperlink ref="F375" r:id="rId59" display="https://podminky.urs.cz/item/CS_URS_2023_01/622131321"/>
    <hyperlink ref="F378" r:id="rId60" display="https://podminky.urs.cz/item/CS_URS_2023_01/622142001"/>
    <hyperlink ref="F381" r:id="rId61" display="https://podminky.urs.cz/item/CS_URS_2023_01/622321121"/>
    <hyperlink ref="F384" r:id="rId62" display="https://podminky.urs.cz/item/CS_URS_2021_01/622541021"/>
    <hyperlink ref="F390" r:id="rId63" display="https://podminky.urs.cz/item/CS_URS_2023_01/622511122"/>
    <hyperlink ref="F395" r:id="rId64" display="https://podminky.urs.cz/item/CS_URS_2023_01/622143003"/>
    <hyperlink ref="F403" r:id="rId65" display="https://podminky.urs.cz/item/CS_URS_2023_01/622143004"/>
    <hyperlink ref="F411" r:id="rId66" display="https://podminky.urs.cz/item/CS_URS_2023_01/622212001"/>
    <hyperlink ref="F429" r:id="rId67" display="https://podminky.urs.cz/item/CS_URS_2023_01/622252002"/>
    <hyperlink ref="F437" r:id="rId68" display="https://podminky.urs.cz/item/CS_URS_2023_01/629991011"/>
    <hyperlink ref="F442" r:id="rId69" display="https://podminky.urs.cz/item/CS_URS_2023_01/631311114"/>
    <hyperlink ref="F446" r:id="rId70" display="https://podminky.urs.cz/item/CS_URS_2023_01/631319171"/>
    <hyperlink ref="F449" r:id="rId71" display="https://podminky.urs.cz/item/CS_URS_2023_01/631362021"/>
    <hyperlink ref="F454" r:id="rId72" display="https://podminky.urs.cz/item/CS_URS_2023_01/631319195"/>
    <hyperlink ref="F458" r:id="rId73" display="https://podminky.urs.cz/item/CS_URS_2023_01/632451032"/>
    <hyperlink ref="F463" r:id="rId74" display="https://podminky.urs.cz/item/CS_URS_2023_01/632481213"/>
    <hyperlink ref="F469" r:id="rId75" display="https://podminky.urs.cz/item/CS_URS_2023_01/642942111"/>
    <hyperlink ref="F475" r:id="rId76" display="https://podminky.urs.cz/item/CS_URS_2023_01/132251254"/>
    <hyperlink ref="F484" r:id="rId77" display="https://podminky.urs.cz/item/CS_URS_2023_01/141721214"/>
    <hyperlink ref="F487" r:id="rId78" display="https://podminky.urs.cz/item/CS_URS_2023_01/460633112"/>
    <hyperlink ref="F490" r:id="rId79" display="https://podminky.urs.cz/item/CS_URS_2023_01/460633212"/>
    <hyperlink ref="F493" r:id="rId80" display="https://podminky.urs.cz/item/CS_URS_2023_01/162251101"/>
    <hyperlink ref="F498" r:id="rId81" display="https://podminky.urs.cz/item/CS_URS_2023_01/162751117"/>
    <hyperlink ref="F503" r:id="rId82" display="https://podminky.urs.cz/item/CS_URS_2023_01/171251201"/>
    <hyperlink ref="F506" r:id="rId83" display="https://podminky.urs.cz/item/CS_URS_2023_01/451572111"/>
    <hyperlink ref="F513" r:id="rId84" display="https://podminky.urs.cz/item/CS_URS_2023_01/175151101"/>
    <hyperlink ref="F523" r:id="rId85" display="https://podminky.urs.cz/item/CS_URS_2023_01/174151101"/>
    <hyperlink ref="F527" r:id="rId86" display="https://podminky.urs.cz/item/CS_URS_2023_01/871181141"/>
    <hyperlink ref="F533" r:id="rId87" display="https://podminky.urs.cz/item/CS_URS_2023_01/871184201"/>
    <hyperlink ref="F538" r:id="rId88" display="https://podminky.urs.cz/item/CS_URS_2023_01/721173315"/>
    <hyperlink ref="F541" r:id="rId89" display="https://podminky.urs.cz/item/CS_URS_2023_01/721242105"/>
    <hyperlink ref="F544" r:id="rId90" display="https://podminky.urs.cz/item/CS_URS_2023_01/212750101"/>
    <hyperlink ref="F551" r:id="rId91" display="https://podminky.urs.cz/item/CS_URS_2023_01/213141113"/>
    <hyperlink ref="F559" r:id="rId92" display="https://podminky.urs.cz/item/CS_URS_2023_01/892233122"/>
    <hyperlink ref="F562" r:id="rId93" display="https://podminky.urs.cz/item/CS_URS_2023_01/892241111"/>
    <hyperlink ref="F566" r:id="rId94" display="https://podminky.urs.cz/item/CS_URS_2023_01/892271111"/>
    <hyperlink ref="F569" r:id="rId95" display="https://podminky.urs.cz/item/CS_URS_2023_01/892372111"/>
    <hyperlink ref="F575" r:id="rId96" display="https://podminky.urs.cz/item/CS_URS_2023_01/949101111"/>
    <hyperlink ref="F580" r:id="rId97" display="https://podminky.urs.cz/item/CS_URS_2023_01/949101112"/>
    <hyperlink ref="F590" r:id="rId98" display="https://podminky.urs.cz/item/CS_URS_2023_01/952901111"/>
    <hyperlink ref="F594" r:id="rId99" display="https://podminky.urs.cz/item/CS_URS_2023_01/953943211"/>
    <hyperlink ref="F600" r:id="rId100" display="https://podminky.urs.cz/item/CS_URS_2023_01/998011001"/>
    <hyperlink ref="F605" r:id="rId101" display="https://podminky.urs.cz/item/CS_URS_2023_01/711111001"/>
    <hyperlink ref="F612" r:id="rId102" display="https://podminky.urs.cz/item/CS_URS_2023_01/711112001"/>
    <hyperlink ref="F619" r:id="rId103" display="https://podminky.urs.cz/item/CS_URS_2023_01/711141559"/>
    <hyperlink ref="F625" r:id="rId104" display="https://podminky.urs.cz/item/CS_URS_2023_01/711142559"/>
    <hyperlink ref="F631" r:id="rId105" display="https://podminky.urs.cz/item/CS_URS_2023_01/711161215"/>
    <hyperlink ref="F634" r:id="rId106" display="https://podminky.urs.cz/item/CS_URS_2023_01/711161383"/>
    <hyperlink ref="F638" r:id="rId107" display="https://podminky.urs.cz/item/CS_URS_2023_01/711161391"/>
    <hyperlink ref="F641" r:id="rId108" display="https://podminky.urs.cz/item/CS_URS_2023_01/998711101"/>
    <hyperlink ref="F645" r:id="rId109" display="https://podminky.urs.cz/item/CS_URS_2023_01/712311101"/>
    <hyperlink ref="F654" r:id="rId110" display="https://podminky.urs.cz/item/CS_URS_2023_01/712331111"/>
    <hyperlink ref="F664" r:id="rId111" display="https://podminky.urs.cz/item/CS_URS_2023_01/712341559"/>
    <hyperlink ref="F671" r:id="rId112" display="https://podminky.urs.cz/item/CS_URS_2023_01/712363545"/>
    <hyperlink ref="F678" r:id="rId113" display="https://podminky.urs.cz/item/CS_URS_2023_01/998712101"/>
    <hyperlink ref="F682" r:id="rId114" display="https://podminky.urs.cz/item/CS_URS_2023_01/713121111"/>
    <hyperlink ref="F689" r:id="rId115" display="https://podminky.urs.cz/item/CS_URS_2023_01/713121211"/>
    <hyperlink ref="F696" r:id="rId116" display="https://podminky.urs.cz/item/CS_URS_2023_01/713141131"/>
    <hyperlink ref="F703" r:id="rId117" display="https://podminky.urs.cz/item/CS_URS_2023_01/713141331"/>
    <hyperlink ref="F710" r:id="rId118" display="https://podminky.urs.cz/item/CS_URS_2023_01/713141358"/>
    <hyperlink ref="F717" r:id="rId119" display="https://podminky.urs.cz/item/CS_URS_2023_01/713191132"/>
    <hyperlink ref="F723" r:id="rId120" display="https://podminky.urs.cz/item/CS_URS_2023_01/998713101"/>
    <hyperlink ref="F729" r:id="rId121" display="https://podminky.urs.cz/item/CS_URS_2023_01/721173401"/>
    <hyperlink ref="F732" r:id="rId122" display="https://podminky.urs.cz/item/CS_URS_2023_01/721174025"/>
    <hyperlink ref="F735" r:id="rId123" display="https://podminky.urs.cz/item/CS_URS_2023_01/721174043"/>
    <hyperlink ref="F738" r:id="rId124" display="https://podminky.urs.cz/item/CS_URS_2023_01/721273153"/>
    <hyperlink ref="F741" r:id="rId125" display="https://podminky.urs.cz/item/CS_URS_2023_01/721274123"/>
    <hyperlink ref="F744" r:id="rId126" display="https://podminky.urs.cz/item/CS_URS_2023_01/721290111"/>
    <hyperlink ref="F752" r:id="rId127" display="https://podminky.urs.cz/item/CS_URS_2023_01/998721101"/>
    <hyperlink ref="F756" r:id="rId128" display="https://podminky.urs.cz/item/CS_URS_2023_01/722174002"/>
    <hyperlink ref="F759" r:id="rId129" display="https://podminky.urs.cz/item/CS_URS_2023_01/722174003"/>
    <hyperlink ref="F762" r:id="rId130" display="https://podminky.urs.cz/item/CS_URS_2023_01/722174006"/>
    <hyperlink ref="F765" r:id="rId131" display="https://podminky.urs.cz/item/CS_URS_2023_01/722181211"/>
    <hyperlink ref="F768" r:id="rId132" display="https://podminky.urs.cz/item/CS_URS_2023_01/722181212"/>
    <hyperlink ref="F771" r:id="rId133" display="https://podminky.urs.cz/item/CS_URS_2023_01/722181223"/>
    <hyperlink ref="F774" r:id="rId134" display="https://podminky.urs.cz/item/CS_URS_2023_01/722190402"/>
    <hyperlink ref="F777" r:id="rId135" display="https://podminky.urs.cz/item/CS_URS_2023_01/722190901"/>
    <hyperlink ref="F780" r:id="rId136" display="https://podminky.urs.cz/item/CS_URS_2023_01/722220132"/>
    <hyperlink ref="F783" r:id="rId137" display="https://podminky.urs.cz/item/CS_URS_2023_01/722220152"/>
    <hyperlink ref="F786" r:id="rId138" display="https://podminky.urs.cz/item/CS_URS_2023_01/722230116"/>
    <hyperlink ref="F789" r:id="rId139" display="https://podminky.urs.cz/item/CS_URS_2023_01/722231211"/>
    <hyperlink ref="F792" r:id="rId140" display="https://podminky.urs.cz/item/CS_URS_2023_01/722240126"/>
    <hyperlink ref="F795" r:id="rId141" display="https://podminky.urs.cz/item/CS_URS_2023_01/722290226"/>
    <hyperlink ref="F803" r:id="rId142" display="https://podminky.urs.cz/item/CS_URS_2023_01/998722101"/>
    <hyperlink ref="F807" r:id="rId143" display="https://podminky.urs.cz/item/CS_URS_2023_01/725112022"/>
    <hyperlink ref="F810" r:id="rId144" display="https://podminky.urs.cz/item/CS_URS_2023_01/725119125"/>
    <hyperlink ref="F815" r:id="rId145" display="https://podminky.urs.cz/item/CS_URS_2023_01/725119131"/>
    <hyperlink ref="F820" r:id="rId146" display="https://podminky.urs.cz/item/CS_URS_2023_01/725121013"/>
    <hyperlink ref="F823" r:id="rId147" display="https://podminky.urs.cz/item/CS_URS_2023_01/725211616"/>
    <hyperlink ref="F826" r:id="rId148" display="https://podminky.urs.cz/item/CS_URS_2023_01/725211681"/>
    <hyperlink ref="F829" r:id="rId149" display="https://podminky.urs.cz/item/CS_URS_2023_01/725291722"/>
    <hyperlink ref="F832" r:id="rId150" display="https://podminky.urs.cz/item/CS_URS_2023_01/725331111"/>
    <hyperlink ref="F835" r:id="rId151" display="https://podminky.urs.cz/item/CS_URS_2023_01/725532114"/>
    <hyperlink ref="F838" r:id="rId152" display="https://podminky.urs.cz/item/CS_URS_2023_01/725813111"/>
    <hyperlink ref="F841" r:id="rId153" display="https://podminky.urs.cz/item/CS_URS_2023_01/725822611"/>
    <hyperlink ref="F844" r:id="rId154" display="https://podminky.urs.cz/item/CS_URS_2023_01/725851315"/>
    <hyperlink ref="F847" r:id="rId155" display="https://podminky.urs.cz/item/CS_URS_2023_01/725861102"/>
    <hyperlink ref="F850" r:id="rId156" display="https://podminky.urs.cz/item/CS_URS_2023_01/725863311"/>
    <hyperlink ref="F853" r:id="rId157" display="https://podminky.urs.cz/item/CS_URS_2023_01/998725101"/>
    <hyperlink ref="F857" r:id="rId158" display="https://podminky.urs.cz/item/CS_URS_2023_01/726131041"/>
    <hyperlink ref="F860" r:id="rId159" display="https://podminky.urs.cz/item/CS_URS_2023_01/726131043"/>
    <hyperlink ref="F863" r:id="rId160" display="https://podminky.urs.cz/item/CS_URS_2023_01/998726111"/>
    <hyperlink ref="F907" r:id="rId161" display="https://podminky.urs.cz/item/CS_URS_2023_01/998762101"/>
    <hyperlink ref="F911" r:id="rId162" display="https://podminky.urs.cz/item/CS_URS_2023_01/763412111"/>
    <hyperlink ref="F915" r:id="rId163" display="https://podminky.urs.cz/item/CS_URS_2023_01/763412121"/>
    <hyperlink ref="F918" r:id="rId164" display="https://podminky.urs.cz/item/CS_URS_2023_01/998763100"/>
    <hyperlink ref="F922" r:id="rId165" display="https://podminky.urs.cz/item/CS_URS_2023_01/764011614"/>
    <hyperlink ref="F925" r:id="rId166" display="https://podminky.urs.cz/item/CS_URS_2023_01/764212664"/>
    <hyperlink ref="F930" r:id="rId167" display="https://podminky.urs.cz/item/CS_URS_2023_01/764214606"/>
    <hyperlink ref="F934" r:id="rId168" display="https://podminky.urs.cz/item/CS_URS_2023_01/764226444"/>
    <hyperlink ref="F938" r:id="rId169" display="https://podminky.urs.cz/item/CS_URS_2023_01/764511602"/>
    <hyperlink ref="F942" r:id="rId170" display="https://podminky.urs.cz/item/CS_URS_2023_01/764511642"/>
    <hyperlink ref="F945" r:id="rId171" display="https://podminky.urs.cz/item/CS_URS_2023_01/764518622"/>
    <hyperlink ref="F948" r:id="rId172" display="https://podminky.urs.cz/item/CS_URS_2023_01/998764101"/>
    <hyperlink ref="F952" r:id="rId173" display="https://podminky.urs.cz/item/CS_URS_2023_01/766622216"/>
    <hyperlink ref="F958" r:id="rId174" display="https://podminky.urs.cz/item/CS_URS_2023_01/766660001"/>
    <hyperlink ref="F963" r:id="rId175" display="https://podminky.urs.cz/item/CS_URS_2023_01/766660411"/>
    <hyperlink ref="F970" r:id="rId176" display="https://podminky.urs.cz/item/CS_URS_2023_01/766660729"/>
    <hyperlink ref="F975" r:id="rId177" display="https://podminky.urs.cz/item/CS_URS_2023_01/766660730"/>
    <hyperlink ref="F980" r:id="rId178" display="https://podminky.urs.cz/item/CS_URS_2023_01/766660733"/>
    <hyperlink ref="F989" r:id="rId179" display="https://podminky.urs.cz/item/CS_URS_2023_01/766694116"/>
    <hyperlink ref="F997" r:id="rId180" display="https://podminky.urs.cz/item/CS_URS_2023_01/767627306"/>
    <hyperlink ref="F1002" r:id="rId181" display="https://podminky.urs.cz/item/CS_URS_2023_01/767627307"/>
    <hyperlink ref="F1005" r:id="rId182" display="https://podminky.urs.cz/item/CS_URS_2023_01/998766101"/>
    <hyperlink ref="F1009" r:id="rId183" display="https://podminky.urs.cz/item/CS_URS_2023_01/767531121"/>
    <hyperlink ref="F1019" r:id="rId184" display="https://podminky.urs.cz/item/CS_URS_2023_01/998767101"/>
    <hyperlink ref="F1023" r:id="rId185" display="https://podminky.urs.cz/item/CS_URS_2023_01/771111011"/>
    <hyperlink ref="F1027" r:id="rId186" display="https://podminky.urs.cz/item/CS_URS_2023_01/771121011"/>
    <hyperlink ref="F1030" r:id="rId187" display="https://podminky.urs.cz/item/CS_URS_2023_01/771151012"/>
    <hyperlink ref="F1033" r:id="rId188" display="https://podminky.urs.cz/item/CS_URS_2023_01/771574263"/>
    <hyperlink ref="F1040" r:id="rId189" display="https://podminky.urs.cz/item/CS_URS_2023_01/771579195"/>
    <hyperlink ref="F1043" r:id="rId190" display="https://podminky.urs.cz/item/CS_URS_2023_01/771591115"/>
    <hyperlink ref="F1049" r:id="rId191" display="https://podminky.urs.cz/item/CS_URS_2023_01/771591184"/>
    <hyperlink ref="F1052" r:id="rId192" display="https://podminky.urs.cz/item/CS_URS_2023_01/998771101"/>
    <hyperlink ref="F1056" r:id="rId193" display="https://podminky.urs.cz/item/CS_URS_2023_01/781131264"/>
    <hyperlink ref="F1061" r:id="rId194" display="https://podminky.urs.cz/item/CS_URS_2023_01/781473114"/>
    <hyperlink ref="F1077" r:id="rId195" display="https://podminky.urs.cz/item/CS_URS_2023_01/781494511"/>
    <hyperlink ref="F1082" r:id="rId196" display="https://podminky.urs.cz/item/CS_URS_2023_01/781495111"/>
    <hyperlink ref="F1085" r:id="rId197" display="https://podminky.urs.cz/item/CS_URS_2023_01/781495115"/>
    <hyperlink ref="F1091" r:id="rId198" display="https://podminky.urs.cz/item/CS_URS_2023_01/781495142"/>
    <hyperlink ref="F1094" r:id="rId199" display="https://podminky.urs.cz/item/CS_URS_2023_01/781495184"/>
    <hyperlink ref="F1097" r:id="rId200" display="https://podminky.urs.cz/item/CS_URS_2023_01/781495211"/>
    <hyperlink ref="F1100" r:id="rId201" display="https://podminky.urs.cz/item/CS_URS_2023_01/781495213"/>
    <hyperlink ref="F1104" r:id="rId202" display="https://podminky.urs.cz/item/CS_URS_2023_01/781571131"/>
    <hyperlink ref="F1112" r:id="rId203" display="https://podminky.urs.cz/item/CS_URS_2023_01/998781101"/>
    <hyperlink ref="F1116" r:id="rId204" display="https://podminky.urs.cz/item/CS_URS_2023_01/783301311"/>
    <hyperlink ref="F1121" r:id="rId205" display="https://podminky.urs.cz/item/CS_URS_2023_01/783334201"/>
    <hyperlink ref="F1124" r:id="rId206" display="https://podminky.urs.cz/item/CS_URS_2023_01/783337101"/>
    <hyperlink ref="F1128" r:id="rId207" display="https://podminky.urs.cz/item/CS_URS_2023_01/784111001"/>
    <hyperlink ref="F1135" r:id="rId208" display="https://podminky.urs.cz/item/CS_URS_2023_01/784181121"/>
    <hyperlink ref="F1138" r:id="rId209" display="https://podminky.urs.cz/item/CS_URS_2023_01/784211121"/>
    <hyperlink ref="F1142" r:id="rId210" display="https://podminky.urs.cz/item/CS_URS_2023_01/030001000"/>
    <hyperlink ref="F1145" r:id="rId211" display="https://podminky.urs.cz/item/CS_URS_2023_01/04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2" customWidth="1"/>
    <col min="2" max="2" width="1.7109375" style="252" customWidth="1"/>
    <col min="3" max="4" width="5.00390625" style="252" customWidth="1"/>
    <col min="5" max="5" width="11.7109375" style="252" customWidth="1"/>
    <col min="6" max="6" width="9.140625" style="252" customWidth="1"/>
    <col min="7" max="7" width="5.00390625" style="252" customWidth="1"/>
    <col min="8" max="8" width="77.8515625" style="252" customWidth="1"/>
    <col min="9" max="10" width="20.00390625" style="252" customWidth="1"/>
    <col min="11" max="11" width="1.7109375" style="252" customWidth="1"/>
  </cols>
  <sheetData>
    <row r="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5" customFormat="1" ht="45" customHeight="1">
      <c r="B3" s="256"/>
      <c r="C3" s="257" t="s">
        <v>1916</v>
      </c>
      <c r="D3" s="257"/>
      <c r="E3" s="257"/>
      <c r="F3" s="257"/>
      <c r="G3" s="257"/>
      <c r="H3" s="257"/>
      <c r="I3" s="257"/>
      <c r="J3" s="257"/>
      <c r="K3" s="258"/>
    </row>
    <row r="4" spans="2:11" s="1" customFormat="1" ht="25.5" customHeight="1">
      <c r="B4" s="259"/>
      <c r="C4" s="260" t="s">
        <v>1917</v>
      </c>
      <c r="D4" s="260"/>
      <c r="E4" s="260"/>
      <c r="F4" s="260"/>
      <c r="G4" s="260"/>
      <c r="H4" s="260"/>
      <c r="I4" s="260"/>
      <c r="J4" s="260"/>
      <c r="K4" s="261"/>
    </row>
    <row r="5" spans="2:11" s="1" customFormat="1" ht="5.25" customHeight="1">
      <c r="B5" s="259"/>
      <c r="C5" s="262"/>
      <c r="D5" s="262"/>
      <c r="E5" s="262"/>
      <c r="F5" s="262"/>
      <c r="G5" s="262"/>
      <c r="H5" s="262"/>
      <c r="I5" s="262"/>
      <c r="J5" s="262"/>
      <c r="K5" s="261"/>
    </row>
    <row r="6" spans="2:11" s="1" customFormat="1" ht="15" customHeight="1">
      <c r="B6" s="259"/>
      <c r="C6" s="263" t="s">
        <v>1918</v>
      </c>
      <c r="D6" s="263"/>
      <c r="E6" s="263"/>
      <c r="F6" s="263"/>
      <c r="G6" s="263"/>
      <c r="H6" s="263"/>
      <c r="I6" s="263"/>
      <c r="J6" s="263"/>
      <c r="K6" s="261"/>
    </row>
    <row r="7" spans="2:11" s="1" customFormat="1" ht="15" customHeight="1">
      <c r="B7" s="264"/>
      <c r="C7" s="263" t="s">
        <v>1919</v>
      </c>
      <c r="D7" s="263"/>
      <c r="E7" s="263"/>
      <c r="F7" s="263"/>
      <c r="G7" s="263"/>
      <c r="H7" s="263"/>
      <c r="I7" s="263"/>
      <c r="J7" s="263"/>
      <c r="K7" s="261"/>
    </row>
    <row r="8" spans="2:11" s="1" customFormat="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s="1" customFormat="1" ht="15" customHeight="1">
      <c r="B9" s="264"/>
      <c r="C9" s="263" t="s">
        <v>1920</v>
      </c>
      <c r="D9" s="263"/>
      <c r="E9" s="263"/>
      <c r="F9" s="263"/>
      <c r="G9" s="263"/>
      <c r="H9" s="263"/>
      <c r="I9" s="263"/>
      <c r="J9" s="263"/>
      <c r="K9" s="261"/>
    </row>
    <row r="10" spans="2:11" s="1" customFormat="1" ht="15" customHeight="1">
      <c r="B10" s="264"/>
      <c r="C10" s="263"/>
      <c r="D10" s="263" t="s">
        <v>1921</v>
      </c>
      <c r="E10" s="263"/>
      <c r="F10" s="263"/>
      <c r="G10" s="263"/>
      <c r="H10" s="263"/>
      <c r="I10" s="263"/>
      <c r="J10" s="263"/>
      <c r="K10" s="261"/>
    </row>
    <row r="11" spans="2:11" s="1" customFormat="1" ht="15" customHeight="1">
      <c r="B11" s="264"/>
      <c r="C11" s="265"/>
      <c r="D11" s="263" t="s">
        <v>1922</v>
      </c>
      <c r="E11" s="263"/>
      <c r="F11" s="263"/>
      <c r="G11" s="263"/>
      <c r="H11" s="263"/>
      <c r="I11" s="263"/>
      <c r="J11" s="263"/>
      <c r="K11" s="261"/>
    </row>
    <row r="12" spans="2:11" s="1" customFormat="1" ht="15" customHeight="1">
      <c r="B12" s="264"/>
      <c r="C12" s="265"/>
      <c r="D12" s="263"/>
      <c r="E12" s="263"/>
      <c r="F12" s="263"/>
      <c r="G12" s="263"/>
      <c r="H12" s="263"/>
      <c r="I12" s="263"/>
      <c r="J12" s="263"/>
      <c r="K12" s="261"/>
    </row>
    <row r="13" spans="2:11" s="1" customFormat="1" ht="15" customHeight="1">
      <c r="B13" s="264"/>
      <c r="C13" s="265"/>
      <c r="D13" s="266" t="s">
        <v>1923</v>
      </c>
      <c r="E13" s="263"/>
      <c r="F13" s="263"/>
      <c r="G13" s="263"/>
      <c r="H13" s="263"/>
      <c r="I13" s="263"/>
      <c r="J13" s="263"/>
      <c r="K13" s="261"/>
    </row>
    <row r="14" spans="2:11" s="1" customFormat="1" ht="12.75" customHeight="1">
      <c r="B14" s="264"/>
      <c r="C14" s="265"/>
      <c r="D14" s="265"/>
      <c r="E14" s="265"/>
      <c r="F14" s="265"/>
      <c r="G14" s="265"/>
      <c r="H14" s="265"/>
      <c r="I14" s="265"/>
      <c r="J14" s="265"/>
      <c r="K14" s="261"/>
    </row>
    <row r="15" spans="2:11" s="1" customFormat="1" ht="15" customHeight="1">
      <c r="B15" s="264"/>
      <c r="C15" s="265"/>
      <c r="D15" s="263" t="s">
        <v>1924</v>
      </c>
      <c r="E15" s="263"/>
      <c r="F15" s="263"/>
      <c r="G15" s="263"/>
      <c r="H15" s="263"/>
      <c r="I15" s="263"/>
      <c r="J15" s="263"/>
      <c r="K15" s="261"/>
    </row>
    <row r="16" spans="2:11" s="1" customFormat="1" ht="15" customHeight="1">
      <c r="B16" s="264"/>
      <c r="C16" s="265"/>
      <c r="D16" s="263" t="s">
        <v>1925</v>
      </c>
      <c r="E16" s="263"/>
      <c r="F16" s="263"/>
      <c r="G16" s="263"/>
      <c r="H16" s="263"/>
      <c r="I16" s="263"/>
      <c r="J16" s="263"/>
      <c r="K16" s="261"/>
    </row>
    <row r="17" spans="2:11" s="1" customFormat="1" ht="15" customHeight="1">
      <c r="B17" s="264"/>
      <c r="C17" s="265"/>
      <c r="D17" s="263" t="s">
        <v>1926</v>
      </c>
      <c r="E17" s="263"/>
      <c r="F17" s="263"/>
      <c r="G17" s="263"/>
      <c r="H17" s="263"/>
      <c r="I17" s="263"/>
      <c r="J17" s="263"/>
      <c r="K17" s="261"/>
    </row>
    <row r="18" spans="2:11" s="1" customFormat="1" ht="15" customHeight="1">
      <c r="B18" s="264"/>
      <c r="C18" s="265"/>
      <c r="D18" s="265"/>
      <c r="E18" s="267" t="s">
        <v>78</v>
      </c>
      <c r="F18" s="263" t="s">
        <v>1927</v>
      </c>
      <c r="G18" s="263"/>
      <c r="H18" s="263"/>
      <c r="I18" s="263"/>
      <c r="J18" s="263"/>
      <c r="K18" s="261"/>
    </row>
    <row r="19" spans="2:11" s="1" customFormat="1" ht="15" customHeight="1">
      <c r="B19" s="264"/>
      <c r="C19" s="265"/>
      <c r="D19" s="265"/>
      <c r="E19" s="267" t="s">
        <v>1928</v>
      </c>
      <c r="F19" s="263" t="s">
        <v>1929</v>
      </c>
      <c r="G19" s="263"/>
      <c r="H19" s="263"/>
      <c r="I19" s="263"/>
      <c r="J19" s="263"/>
      <c r="K19" s="261"/>
    </row>
    <row r="20" spans="2:11" s="1" customFormat="1" ht="15" customHeight="1">
      <c r="B20" s="264"/>
      <c r="C20" s="265"/>
      <c r="D20" s="265"/>
      <c r="E20" s="267" t="s">
        <v>1930</v>
      </c>
      <c r="F20" s="263" t="s">
        <v>1931</v>
      </c>
      <c r="G20" s="263"/>
      <c r="H20" s="263"/>
      <c r="I20" s="263"/>
      <c r="J20" s="263"/>
      <c r="K20" s="261"/>
    </row>
    <row r="21" spans="2:11" s="1" customFormat="1" ht="15" customHeight="1">
      <c r="B21" s="264"/>
      <c r="C21" s="265"/>
      <c r="D21" s="265"/>
      <c r="E21" s="267" t="s">
        <v>1932</v>
      </c>
      <c r="F21" s="263" t="s">
        <v>1933</v>
      </c>
      <c r="G21" s="263"/>
      <c r="H21" s="263"/>
      <c r="I21" s="263"/>
      <c r="J21" s="263"/>
      <c r="K21" s="261"/>
    </row>
    <row r="22" spans="2:11" s="1" customFormat="1" ht="15" customHeight="1">
      <c r="B22" s="264"/>
      <c r="C22" s="265"/>
      <c r="D22" s="265"/>
      <c r="E22" s="267" t="s">
        <v>1934</v>
      </c>
      <c r="F22" s="263" t="s">
        <v>1935</v>
      </c>
      <c r="G22" s="263"/>
      <c r="H22" s="263"/>
      <c r="I22" s="263"/>
      <c r="J22" s="263"/>
      <c r="K22" s="261"/>
    </row>
    <row r="23" spans="2:11" s="1" customFormat="1" ht="15" customHeight="1">
      <c r="B23" s="264"/>
      <c r="C23" s="265"/>
      <c r="D23" s="265"/>
      <c r="E23" s="267" t="s">
        <v>1936</v>
      </c>
      <c r="F23" s="263" t="s">
        <v>1937</v>
      </c>
      <c r="G23" s="263"/>
      <c r="H23" s="263"/>
      <c r="I23" s="263"/>
      <c r="J23" s="263"/>
      <c r="K23" s="261"/>
    </row>
    <row r="24" spans="2:11" s="1" customFormat="1" ht="12.75" customHeight="1">
      <c r="B24" s="264"/>
      <c r="C24" s="265"/>
      <c r="D24" s="265"/>
      <c r="E24" s="265"/>
      <c r="F24" s="265"/>
      <c r="G24" s="265"/>
      <c r="H24" s="265"/>
      <c r="I24" s="265"/>
      <c r="J24" s="265"/>
      <c r="K24" s="261"/>
    </row>
    <row r="25" spans="2:11" s="1" customFormat="1" ht="15" customHeight="1">
      <c r="B25" s="264"/>
      <c r="C25" s="263" t="s">
        <v>1938</v>
      </c>
      <c r="D25" s="263"/>
      <c r="E25" s="263"/>
      <c r="F25" s="263"/>
      <c r="G25" s="263"/>
      <c r="H25" s="263"/>
      <c r="I25" s="263"/>
      <c r="J25" s="263"/>
      <c r="K25" s="261"/>
    </row>
    <row r="26" spans="2:11" s="1" customFormat="1" ht="15" customHeight="1">
      <c r="B26" s="264"/>
      <c r="C26" s="263" t="s">
        <v>1939</v>
      </c>
      <c r="D26" s="263"/>
      <c r="E26" s="263"/>
      <c r="F26" s="263"/>
      <c r="G26" s="263"/>
      <c r="H26" s="263"/>
      <c r="I26" s="263"/>
      <c r="J26" s="263"/>
      <c r="K26" s="261"/>
    </row>
    <row r="27" spans="2:11" s="1" customFormat="1" ht="15" customHeight="1">
      <c r="B27" s="264"/>
      <c r="C27" s="263"/>
      <c r="D27" s="263" t="s">
        <v>1940</v>
      </c>
      <c r="E27" s="263"/>
      <c r="F27" s="263"/>
      <c r="G27" s="263"/>
      <c r="H27" s="263"/>
      <c r="I27" s="263"/>
      <c r="J27" s="263"/>
      <c r="K27" s="261"/>
    </row>
    <row r="28" spans="2:11" s="1" customFormat="1" ht="15" customHeight="1">
      <c r="B28" s="264"/>
      <c r="C28" s="265"/>
      <c r="D28" s="263" t="s">
        <v>1941</v>
      </c>
      <c r="E28" s="263"/>
      <c r="F28" s="263"/>
      <c r="G28" s="263"/>
      <c r="H28" s="263"/>
      <c r="I28" s="263"/>
      <c r="J28" s="263"/>
      <c r="K28" s="261"/>
    </row>
    <row r="29" spans="2:11" s="1" customFormat="1" ht="12.75" customHeight="1">
      <c r="B29" s="264"/>
      <c r="C29" s="265"/>
      <c r="D29" s="265"/>
      <c r="E29" s="265"/>
      <c r="F29" s="265"/>
      <c r="G29" s="265"/>
      <c r="H29" s="265"/>
      <c r="I29" s="265"/>
      <c r="J29" s="265"/>
      <c r="K29" s="261"/>
    </row>
    <row r="30" spans="2:11" s="1" customFormat="1" ht="15" customHeight="1">
      <c r="B30" s="264"/>
      <c r="C30" s="265"/>
      <c r="D30" s="263" t="s">
        <v>1942</v>
      </c>
      <c r="E30" s="263"/>
      <c r="F30" s="263"/>
      <c r="G30" s="263"/>
      <c r="H30" s="263"/>
      <c r="I30" s="263"/>
      <c r="J30" s="263"/>
      <c r="K30" s="261"/>
    </row>
    <row r="31" spans="2:11" s="1" customFormat="1" ht="15" customHeight="1">
      <c r="B31" s="264"/>
      <c r="C31" s="265"/>
      <c r="D31" s="263" t="s">
        <v>1943</v>
      </c>
      <c r="E31" s="263"/>
      <c r="F31" s="263"/>
      <c r="G31" s="263"/>
      <c r="H31" s="263"/>
      <c r="I31" s="263"/>
      <c r="J31" s="263"/>
      <c r="K31" s="261"/>
    </row>
    <row r="32" spans="2:11" s="1" customFormat="1" ht="12.75" customHeight="1">
      <c r="B32" s="264"/>
      <c r="C32" s="265"/>
      <c r="D32" s="265"/>
      <c r="E32" s="265"/>
      <c r="F32" s="265"/>
      <c r="G32" s="265"/>
      <c r="H32" s="265"/>
      <c r="I32" s="265"/>
      <c r="J32" s="265"/>
      <c r="K32" s="261"/>
    </row>
    <row r="33" spans="2:11" s="1" customFormat="1" ht="15" customHeight="1">
      <c r="B33" s="264"/>
      <c r="C33" s="265"/>
      <c r="D33" s="263" t="s">
        <v>1944</v>
      </c>
      <c r="E33" s="263"/>
      <c r="F33" s="263"/>
      <c r="G33" s="263"/>
      <c r="H33" s="263"/>
      <c r="I33" s="263"/>
      <c r="J33" s="263"/>
      <c r="K33" s="261"/>
    </row>
    <row r="34" spans="2:11" s="1" customFormat="1" ht="15" customHeight="1">
      <c r="B34" s="264"/>
      <c r="C34" s="265"/>
      <c r="D34" s="263" t="s">
        <v>1945</v>
      </c>
      <c r="E34" s="263"/>
      <c r="F34" s="263"/>
      <c r="G34" s="263"/>
      <c r="H34" s="263"/>
      <c r="I34" s="263"/>
      <c r="J34" s="263"/>
      <c r="K34" s="261"/>
    </row>
    <row r="35" spans="2:11" s="1" customFormat="1" ht="15" customHeight="1">
      <c r="B35" s="264"/>
      <c r="C35" s="265"/>
      <c r="D35" s="263" t="s">
        <v>1946</v>
      </c>
      <c r="E35" s="263"/>
      <c r="F35" s="263"/>
      <c r="G35" s="263"/>
      <c r="H35" s="263"/>
      <c r="I35" s="263"/>
      <c r="J35" s="263"/>
      <c r="K35" s="261"/>
    </row>
    <row r="36" spans="2:11" s="1" customFormat="1" ht="15" customHeight="1">
      <c r="B36" s="264"/>
      <c r="C36" s="265"/>
      <c r="D36" s="263"/>
      <c r="E36" s="266" t="s">
        <v>121</v>
      </c>
      <c r="F36" s="263"/>
      <c r="G36" s="263" t="s">
        <v>1947</v>
      </c>
      <c r="H36" s="263"/>
      <c r="I36" s="263"/>
      <c r="J36" s="263"/>
      <c r="K36" s="261"/>
    </row>
    <row r="37" spans="2:11" s="1" customFormat="1" ht="30.75" customHeight="1">
      <c r="B37" s="264"/>
      <c r="C37" s="265"/>
      <c r="D37" s="263"/>
      <c r="E37" s="266" t="s">
        <v>1948</v>
      </c>
      <c r="F37" s="263"/>
      <c r="G37" s="263" t="s">
        <v>1949</v>
      </c>
      <c r="H37" s="263"/>
      <c r="I37" s="263"/>
      <c r="J37" s="263"/>
      <c r="K37" s="261"/>
    </row>
    <row r="38" spans="2:11" s="1" customFormat="1" ht="15" customHeight="1">
      <c r="B38" s="264"/>
      <c r="C38" s="265"/>
      <c r="D38" s="263"/>
      <c r="E38" s="266" t="s">
        <v>55</v>
      </c>
      <c r="F38" s="263"/>
      <c r="G38" s="263" t="s">
        <v>1950</v>
      </c>
      <c r="H38" s="263"/>
      <c r="I38" s="263"/>
      <c r="J38" s="263"/>
      <c r="K38" s="261"/>
    </row>
    <row r="39" spans="2:11" s="1" customFormat="1" ht="15" customHeight="1">
      <c r="B39" s="264"/>
      <c r="C39" s="265"/>
      <c r="D39" s="263"/>
      <c r="E39" s="266" t="s">
        <v>56</v>
      </c>
      <c r="F39" s="263"/>
      <c r="G39" s="263" t="s">
        <v>1951</v>
      </c>
      <c r="H39" s="263"/>
      <c r="I39" s="263"/>
      <c r="J39" s="263"/>
      <c r="K39" s="261"/>
    </row>
    <row r="40" spans="2:11" s="1" customFormat="1" ht="15" customHeight="1">
      <c r="B40" s="264"/>
      <c r="C40" s="265"/>
      <c r="D40" s="263"/>
      <c r="E40" s="266" t="s">
        <v>122</v>
      </c>
      <c r="F40" s="263"/>
      <c r="G40" s="263" t="s">
        <v>1952</v>
      </c>
      <c r="H40" s="263"/>
      <c r="I40" s="263"/>
      <c r="J40" s="263"/>
      <c r="K40" s="261"/>
    </row>
    <row r="41" spans="2:11" s="1" customFormat="1" ht="15" customHeight="1">
      <c r="B41" s="264"/>
      <c r="C41" s="265"/>
      <c r="D41" s="263"/>
      <c r="E41" s="266" t="s">
        <v>123</v>
      </c>
      <c r="F41" s="263"/>
      <c r="G41" s="263" t="s">
        <v>1953</v>
      </c>
      <c r="H41" s="263"/>
      <c r="I41" s="263"/>
      <c r="J41" s="263"/>
      <c r="K41" s="261"/>
    </row>
    <row r="42" spans="2:11" s="1" customFormat="1" ht="15" customHeight="1">
      <c r="B42" s="264"/>
      <c r="C42" s="265"/>
      <c r="D42" s="263"/>
      <c r="E42" s="266" t="s">
        <v>1954</v>
      </c>
      <c r="F42" s="263"/>
      <c r="G42" s="263" t="s">
        <v>1955</v>
      </c>
      <c r="H42" s="263"/>
      <c r="I42" s="263"/>
      <c r="J42" s="263"/>
      <c r="K42" s="261"/>
    </row>
    <row r="43" spans="2:11" s="1" customFormat="1" ht="15" customHeight="1">
      <c r="B43" s="264"/>
      <c r="C43" s="265"/>
      <c r="D43" s="263"/>
      <c r="E43" s="266"/>
      <c r="F43" s="263"/>
      <c r="G43" s="263" t="s">
        <v>1956</v>
      </c>
      <c r="H43" s="263"/>
      <c r="I43" s="263"/>
      <c r="J43" s="263"/>
      <c r="K43" s="261"/>
    </row>
    <row r="44" spans="2:11" s="1" customFormat="1" ht="15" customHeight="1">
      <c r="B44" s="264"/>
      <c r="C44" s="265"/>
      <c r="D44" s="263"/>
      <c r="E44" s="266" t="s">
        <v>1957</v>
      </c>
      <c r="F44" s="263"/>
      <c r="G44" s="263" t="s">
        <v>1958</v>
      </c>
      <c r="H44" s="263"/>
      <c r="I44" s="263"/>
      <c r="J44" s="263"/>
      <c r="K44" s="261"/>
    </row>
    <row r="45" spans="2:11" s="1" customFormat="1" ht="15" customHeight="1">
      <c r="B45" s="264"/>
      <c r="C45" s="265"/>
      <c r="D45" s="263"/>
      <c r="E45" s="266" t="s">
        <v>125</v>
      </c>
      <c r="F45" s="263"/>
      <c r="G45" s="263" t="s">
        <v>1959</v>
      </c>
      <c r="H45" s="263"/>
      <c r="I45" s="263"/>
      <c r="J45" s="263"/>
      <c r="K45" s="261"/>
    </row>
    <row r="46" spans="2:11" s="1" customFormat="1" ht="12.75" customHeight="1">
      <c r="B46" s="264"/>
      <c r="C46" s="265"/>
      <c r="D46" s="263"/>
      <c r="E46" s="263"/>
      <c r="F46" s="263"/>
      <c r="G46" s="263"/>
      <c r="H46" s="263"/>
      <c r="I46" s="263"/>
      <c r="J46" s="263"/>
      <c r="K46" s="261"/>
    </row>
    <row r="47" spans="2:11" s="1" customFormat="1" ht="15" customHeight="1">
      <c r="B47" s="264"/>
      <c r="C47" s="265"/>
      <c r="D47" s="263" t="s">
        <v>1960</v>
      </c>
      <c r="E47" s="263"/>
      <c r="F47" s="263"/>
      <c r="G47" s="263"/>
      <c r="H47" s="263"/>
      <c r="I47" s="263"/>
      <c r="J47" s="263"/>
      <c r="K47" s="261"/>
    </row>
    <row r="48" spans="2:11" s="1" customFormat="1" ht="15" customHeight="1">
      <c r="B48" s="264"/>
      <c r="C48" s="265"/>
      <c r="D48" s="265"/>
      <c r="E48" s="263" t="s">
        <v>1961</v>
      </c>
      <c r="F48" s="263"/>
      <c r="G48" s="263"/>
      <c r="H48" s="263"/>
      <c r="I48" s="263"/>
      <c r="J48" s="263"/>
      <c r="K48" s="261"/>
    </row>
    <row r="49" spans="2:11" s="1" customFormat="1" ht="15" customHeight="1">
      <c r="B49" s="264"/>
      <c r="C49" s="265"/>
      <c r="D49" s="265"/>
      <c r="E49" s="263" t="s">
        <v>1962</v>
      </c>
      <c r="F49" s="263"/>
      <c r="G49" s="263"/>
      <c r="H49" s="263"/>
      <c r="I49" s="263"/>
      <c r="J49" s="263"/>
      <c r="K49" s="261"/>
    </row>
    <row r="50" spans="2:11" s="1" customFormat="1" ht="15" customHeight="1">
      <c r="B50" s="264"/>
      <c r="C50" s="265"/>
      <c r="D50" s="265"/>
      <c r="E50" s="263" t="s">
        <v>1963</v>
      </c>
      <c r="F50" s="263"/>
      <c r="G50" s="263"/>
      <c r="H50" s="263"/>
      <c r="I50" s="263"/>
      <c r="J50" s="263"/>
      <c r="K50" s="261"/>
    </row>
    <row r="51" spans="2:11" s="1" customFormat="1" ht="15" customHeight="1">
      <c r="B51" s="264"/>
      <c r="C51" s="265"/>
      <c r="D51" s="263" t="s">
        <v>1964</v>
      </c>
      <c r="E51" s="263"/>
      <c r="F51" s="263"/>
      <c r="G51" s="263"/>
      <c r="H51" s="263"/>
      <c r="I51" s="263"/>
      <c r="J51" s="263"/>
      <c r="K51" s="261"/>
    </row>
    <row r="52" spans="2:11" s="1" customFormat="1" ht="25.5" customHeight="1">
      <c r="B52" s="259"/>
      <c r="C52" s="260" t="s">
        <v>1965</v>
      </c>
      <c r="D52" s="260"/>
      <c r="E52" s="260"/>
      <c r="F52" s="260"/>
      <c r="G52" s="260"/>
      <c r="H52" s="260"/>
      <c r="I52" s="260"/>
      <c r="J52" s="260"/>
      <c r="K52" s="261"/>
    </row>
    <row r="53" spans="2:11" s="1" customFormat="1" ht="5.25" customHeight="1">
      <c r="B53" s="259"/>
      <c r="C53" s="262"/>
      <c r="D53" s="262"/>
      <c r="E53" s="262"/>
      <c r="F53" s="262"/>
      <c r="G53" s="262"/>
      <c r="H53" s="262"/>
      <c r="I53" s="262"/>
      <c r="J53" s="262"/>
      <c r="K53" s="261"/>
    </row>
    <row r="54" spans="2:11" s="1" customFormat="1" ht="15" customHeight="1">
      <c r="B54" s="259"/>
      <c r="C54" s="263" t="s">
        <v>1966</v>
      </c>
      <c r="D54" s="263"/>
      <c r="E54" s="263"/>
      <c r="F54" s="263"/>
      <c r="G54" s="263"/>
      <c r="H54" s="263"/>
      <c r="I54" s="263"/>
      <c r="J54" s="263"/>
      <c r="K54" s="261"/>
    </row>
    <row r="55" spans="2:11" s="1" customFormat="1" ht="15" customHeight="1">
      <c r="B55" s="259"/>
      <c r="C55" s="263" t="s">
        <v>1967</v>
      </c>
      <c r="D55" s="263"/>
      <c r="E55" s="263"/>
      <c r="F55" s="263"/>
      <c r="G55" s="263"/>
      <c r="H55" s="263"/>
      <c r="I55" s="263"/>
      <c r="J55" s="263"/>
      <c r="K55" s="261"/>
    </row>
    <row r="56" spans="2:11" s="1" customFormat="1" ht="12.75" customHeight="1">
      <c r="B56" s="259"/>
      <c r="C56" s="263"/>
      <c r="D56" s="263"/>
      <c r="E56" s="263"/>
      <c r="F56" s="263"/>
      <c r="G56" s="263"/>
      <c r="H56" s="263"/>
      <c r="I56" s="263"/>
      <c r="J56" s="263"/>
      <c r="K56" s="261"/>
    </row>
    <row r="57" spans="2:11" s="1" customFormat="1" ht="15" customHeight="1">
      <c r="B57" s="259"/>
      <c r="C57" s="263" t="s">
        <v>1968</v>
      </c>
      <c r="D57" s="263"/>
      <c r="E57" s="263"/>
      <c r="F57" s="263"/>
      <c r="G57" s="263"/>
      <c r="H57" s="263"/>
      <c r="I57" s="263"/>
      <c r="J57" s="263"/>
      <c r="K57" s="261"/>
    </row>
    <row r="58" spans="2:11" s="1" customFormat="1" ht="15" customHeight="1">
      <c r="B58" s="259"/>
      <c r="C58" s="265"/>
      <c r="D58" s="263" t="s">
        <v>1969</v>
      </c>
      <c r="E58" s="263"/>
      <c r="F58" s="263"/>
      <c r="G58" s="263"/>
      <c r="H58" s="263"/>
      <c r="I58" s="263"/>
      <c r="J58" s="263"/>
      <c r="K58" s="261"/>
    </row>
    <row r="59" spans="2:11" s="1" customFormat="1" ht="15" customHeight="1">
      <c r="B59" s="259"/>
      <c r="C59" s="265"/>
      <c r="D59" s="263" t="s">
        <v>1970</v>
      </c>
      <c r="E59" s="263"/>
      <c r="F59" s="263"/>
      <c r="G59" s="263"/>
      <c r="H59" s="263"/>
      <c r="I59" s="263"/>
      <c r="J59" s="263"/>
      <c r="K59" s="261"/>
    </row>
    <row r="60" spans="2:11" s="1" customFormat="1" ht="15" customHeight="1">
      <c r="B60" s="259"/>
      <c r="C60" s="265"/>
      <c r="D60" s="263" t="s">
        <v>1971</v>
      </c>
      <c r="E60" s="263"/>
      <c r="F60" s="263"/>
      <c r="G60" s="263"/>
      <c r="H60" s="263"/>
      <c r="I60" s="263"/>
      <c r="J60" s="263"/>
      <c r="K60" s="261"/>
    </row>
    <row r="61" spans="2:11" s="1" customFormat="1" ht="15" customHeight="1">
      <c r="B61" s="259"/>
      <c r="C61" s="265"/>
      <c r="D61" s="263" t="s">
        <v>1972</v>
      </c>
      <c r="E61" s="263"/>
      <c r="F61" s="263"/>
      <c r="G61" s="263"/>
      <c r="H61" s="263"/>
      <c r="I61" s="263"/>
      <c r="J61" s="263"/>
      <c r="K61" s="261"/>
    </row>
    <row r="62" spans="2:11" s="1" customFormat="1" ht="15" customHeight="1">
      <c r="B62" s="259"/>
      <c r="C62" s="265"/>
      <c r="D62" s="268" t="s">
        <v>1973</v>
      </c>
      <c r="E62" s="268"/>
      <c r="F62" s="268"/>
      <c r="G62" s="268"/>
      <c r="H62" s="268"/>
      <c r="I62" s="268"/>
      <c r="J62" s="268"/>
      <c r="K62" s="261"/>
    </row>
    <row r="63" spans="2:11" s="1" customFormat="1" ht="15" customHeight="1">
      <c r="B63" s="259"/>
      <c r="C63" s="265"/>
      <c r="D63" s="263" t="s">
        <v>1974</v>
      </c>
      <c r="E63" s="263"/>
      <c r="F63" s="263"/>
      <c r="G63" s="263"/>
      <c r="H63" s="263"/>
      <c r="I63" s="263"/>
      <c r="J63" s="263"/>
      <c r="K63" s="261"/>
    </row>
    <row r="64" spans="2:11" s="1" customFormat="1" ht="12.75" customHeight="1">
      <c r="B64" s="259"/>
      <c r="C64" s="265"/>
      <c r="D64" s="265"/>
      <c r="E64" s="269"/>
      <c r="F64" s="265"/>
      <c r="G64" s="265"/>
      <c r="H64" s="265"/>
      <c r="I64" s="265"/>
      <c r="J64" s="265"/>
      <c r="K64" s="261"/>
    </row>
    <row r="65" spans="2:11" s="1" customFormat="1" ht="15" customHeight="1">
      <c r="B65" s="259"/>
      <c r="C65" s="265"/>
      <c r="D65" s="263" t="s">
        <v>1975</v>
      </c>
      <c r="E65" s="263"/>
      <c r="F65" s="263"/>
      <c r="G65" s="263"/>
      <c r="H65" s="263"/>
      <c r="I65" s="263"/>
      <c r="J65" s="263"/>
      <c r="K65" s="261"/>
    </row>
    <row r="66" spans="2:11" s="1" customFormat="1" ht="15" customHeight="1">
      <c r="B66" s="259"/>
      <c r="C66" s="265"/>
      <c r="D66" s="268" t="s">
        <v>1976</v>
      </c>
      <c r="E66" s="268"/>
      <c r="F66" s="268"/>
      <c r="G66" s="268"/>
      <c r="H66" s="268"/>
      <c r="I66" s="268"/>
      <c r="J66" s="268"/>
      <c r="K66" s="261"/>
    </row>
    <row r="67" spans="2:11" s="1" customFormat="1" ht="15" customHeight="1">
      <c r="B67" s="259"/>
      <c r="C67" s="265"/>
      <c r="D67" s="263" t="s">
        <v>1977</v>
      </c>
      <c r="E67" s="263"/>
      <c r="F67" s="263"/>
      <c r="G67" s="263"/>
      <c r="H67" s="263"/>
      <c r="I67" s="263"/>
      <c r="J67" s="263"/>
      <c r="K67" s="261"/>
    </row>
    <row r="68" spans="2:11" s="1" customFormat="1" ht="15" customHeight="1">
      <c r="B68" s="259"/>
      <c r="C68" s="265"/>
      <c r="D68" s="263" t="s">
        <v>1978</v>
      </c>
      <c r="E68" s="263"/>
      <c r="F68" s="263"/>
      <c r="G68" s="263"/>
      <c r="H68" s="263"/>
      <c r="I68" s="263"/>
      <c r="J68" s="263"/>
      <c r="K68" s="261"/>
    </row>
    <row r="69" spans="2:11" s="1" customFormat="1" ht="15" customHeight="1">
      <c r="B69" s="259"/>
      <c r="C69" s="265"/>
      <c r="D69" s="263" t="s">
        <v>1979</v>
      </c>
      <c r="E69" s="263"/>
      <c r="F69" s="263"/>
      <c r="G69" s="263"/>
      <c r="H69" s="263"/>
      <c r="I69" s="263"/>
      <c r="J69" s="263"/>
      <c r="K69" s="261"/>
    </row>
    <row r="70" spans="2:11" s="1" customFormat="1" ht="15" customHeight="1">
      <c r="B70" s="259"/>
      <c r="C70" s="265"/>
      <c r="D70" s="263" t="s">
        <v>1980</v>
      </c>
      <c r="E70" s="263"/>
      <c r="F70" s="263"/>
      <c r="G70" s="263"/>
      <c r="H70" s="263"/>
      <c r="I70" s="263"/>
      <c r="J70" s="263"/>
      <c r="K70" s="261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279" t="s">
        <v>1981</v>
      </c>
      <c r="D75" s="279"/>
      <c r="E75" s="279"/>
      <c r="F75" s="279"/>
      <c r="G75" s="279"/>
      <c r="H75" s="279"/>
      <c r="I75" s="279"/>
      <c r="J75" s="279"/>
      <c r="K75" s="280"/>
    </row>
    <row r="76" spans="2:11" s="1" customFormat="1" ht="17.25" customHeight="1">
      <c r="B76" s="278"/>
      <c r="C76" s="281" t="s">
        <v>1982</v>
      </c>
      <c r="D76" s="281"/>
      <c r="E76" s="281"/>
      <c r="F76" s="281" t="s">
        <v>1983</v>
      </c>
      <c r="G76" s="282"/>
      <c r="H76" s="281" t="s">
        <v>56</v>
      </c>
      <c r="I76" s="281" t="s">
        <v>59</v>
      </c>
      <c r="J76" s="281" t="s">
        <v>1984</v>
      </c>
      <c r="K76" s="280"/>
    </row>
    <row r="77" spans="2:11" s="1" customFormat="1" ht="17.25" customHeight="1">
      <c r="B77" s="278"/>
      <c r="C77" s="283" t="s">
        <v>1985</v>
      </c>
      <c r="D77" s="283"/>
      <c r="E77" s="283"/>
      <c r="F77" s="284" t="s">
        <v>1986</v>
      </c>
      <c r="G77" s="285"/>
      <c r="H77" s="283"/>
      <c r="I77" s="283"/>
      <c r="J77" s="283" t="s">
        <v>1987</v>
      </c>
      <c r="K77" s="280"/>
    </row>
    <row r="78" spans="2:11" s="1" customFormat="1" ht="5.25" customHeight="1">
      <c r="B78" s="278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8"/>
      <c r="C79" s="266" t="s">
        <v>55</v>
      </c>
      <c r="D79" s="288"/>
      <c r="E79" s="288"/>
      <c r="F79" s="289" t="s">
        <v>1988</v>
      </c>
      <c r="G79" s="290"/>
      <c r="H79" s="266" t="s">
        <v>1989</v>
      </c>
      <c r="I79" s="266" t="s">
        <v>1990</v>
      </c>
      <c r="J79" s="266">
        <v>20</v>
      </c>
      <c r="K79" s="280"/>
    </row>
    <row r="80" spans="2:11" s="1" customFormat="1" ht="15" customHeight="1">
      <c r="B80" s="278"/>
      <c r="C80" s="266" t="s">
        <v>1991</v>
      </c>
      <c r="D80" s="266"/>
      <c r="E80" s="266"/>
      <c r="F80" s="289" t="s">
        <v>1988</v>
      </c>
      <c r="G80" s="290"/>
      <c r="H80" s="266" t="s">
        <v>1992</v>
      </c>
      <c r="I80" s="266" t="s">
        <v>1990</v>
      </c>
      <c r="J80" s="266">
        <v>120</v>
      </c>
      <c r="K80" s="280"/>
    </row>
    <row r="81" spans="2:11" s="1" customFormat="1" ht="15" customHeight="1">
      <c r="B81" s="291"/>
      <c r="C81" s="266" t="s">
        <v>1993</v>
      </c>
      <c r="D81" s="266"/>
      <c r="E81" s="266"/>
      <c r="F81" s="289" t="s">
        <v>1994</v>
      </c>
      <c r="G81" s="290"/>
      <c r="H81" s="266" t="s">
        <v>1995</v>
      </c>
      <c r="I81" s="266" t="s">
        <v>1990</v>
      </c>
      <c r="J81" s="266">
        <v>50</v>
      </c>
      <c r="K81" s="280"/>
    </row>
    <row r="82" spans="2:11" s="1" customFormat="1" ht="15" customHeight="1">
      <c r="B82" s="291"/>
      <c r="C82" s="266" t="s">
        <v>1996</v>
      </c>
      <c r="D82" s="266"/>
      <c r="E82" s="266"/>
      <c r="F82" s="289" t="s">
        <v>1988</v>
      </c>
      <c r="G82" s="290"/>
      <c r="H82" s="266" t="s">
        <v>1997</v>
      </c>
      <c r="I82" s="266" t="s">
        <v>1998</v>
      </c>
      <c r="J82" s="266"/>
      <c r="K82" s="280"/>
    </row>
    <row r="83" spans="2:11" s="1" customFormat="1" ht="15" customHeight="1">
      <c r="B83" s="291"/>
      <c r="C83" s="292" t="s">
        <v>1999</v>
      </c>
      <c r="D83" s="292"/>
      <c r="E83" s="292"/>
      <c r="F83" s="293" t="s">
        <v>1994</v>
      </c>
      <c r="G83" s="292"/>
      <c r="H83" s="292" t="s">
        <v>2000</v>
      </c>
      <c r="I83" s="292" t="s">
        <v>1990</v>
      </c>
      <c r="J83" s="292">
        <v>15</v>
      </c>
      <c r="K83" s="280"/>
    </row>
    <row r="84" spans="2:11" s="1" customFormat="1" ht="15" customHeight="1">
      <c r="B84" s="291"/>
      <c r="C84" s="292" t="s">
        <v>2001</v>
      </c>
      <c r="D84" s="292"/>
      <c r="E84" s="292"/>
      <c r="F84" s="293" t="s">
        <v>1994</v>
      </c>
      <c r="G84" s="292"/>
      <c r="H84" s="292" t="s">
        <v>2002</v>
      </c>
      <c r="I84" s="292" t="s">
        <v>1990</v>
      </c>
      <c r="J84" s="292">
        <v>15</v>
      </c>
      <c r="K84" s="280"/>
    </row>
    <row r="85" spans="2:11" s="1" customFormat="1" ht="15" customHeight="1">
      <c r="B85" s="291"/>
      <c r="C85" s="292" t="s">
        <v>2003</v>
      </c>
      <c r="D85" s="292"/>
      <c r="E85" s="292"/>
      <c r="F85" s="293" t="s">
        <v>1994</v>
      </c>
      <c r="G85" s="292"/>
      <c r="H85" s="292" t="s">
        <v>2004</v>
      </c>
      <c r="I85" s="292" t="s">
        <v>1990</v>
      </c>
      <c r="J85" s="292">
        <v>20</v>
      </c>
      <c r="K85" s="280"/>
    </row>
    <row r="86" spans="2:11" s="1" customFormat="1" ht="15" customHeight="1">
      <c r="B86" s="291"/>
      <c r="C86" s="292" t="s">
        <v>2005</v>
      </c>
      <c r="D86" s="292"/>
      <c r="E86" s="292"/>
      <c r="F86" s="293" t="s">
        <v>1994</v>
      </c>
      <c r="G86" s="292"/>
      <c r="H86" s="292" t="s">
        <v>2006</v>
      </c>
      <c r="I86" s="292" t="s">
        <v>1990</v>
      </c>
      <c r="J86" s="292">
        <v>20</v>
      </c>
      <c r="K86" s="280"/>
    </row>
    <row r="87" spans="2:11" s="1" customFormat="1" ht="15" customHeight="1">
      <c r="B87" s="291"/>
      <c r="C87" s="266" t="s">
        <v>2007</v>
      </c>
      <c r="D87" s="266"/>
      <c r="E87" s="266"/>
      <c r="F87" s="289" t="s">
        <v>1994</v>
      </c>
      <c r="G87" s="290"/>
      <c r="H87" s="266" t="s">
        <v>2008</v>
      </c>
      <c r="I87" s="266" t="s">
        <v>1990</v>
      </c>
      <c r="J87" s="266">
        <v>50</v>
      </c>
      <c r="K87" s="280"/>
    </row>
    <row r="88" spans="2:11" s="1" customFormat="1" ht="15" customHeight="1">
      <c r="B88" s="291"/>
      <c r="C88" s="266" t="s">
        <v>2009</v>
      </c>
      <c r="D88" s="266"/>
      <c r="E88" s="266"/>
      <c r="F88" s="289" t="s">
        <v>1994</v>
      </c>
      <c r="G88" s="290"/>
      <c r="H88" s="266" t="s">
        <v>2010</v>
      </c>
      <c r="I88" s="266" t="s">
        <v>1990</v>
      </c>
      <c r="J88" s="266">
        <v>20</v>
      </c>
      <c r="K88" s="280"/>
    </row>
    <row r="89" spans="2:11" s="1" customFormat="1" ht="15" customHeight="1">
      <c r="B89" s="291"/>
      <c r="C89" s="266" t="s">
        <v>2011</v>
      </c>
      <c r="D89" s="266"/>
      <c r="E89" s="266"/>
      <c r="F89" s="289" t="s">
        <v>1994</v>
      </c>
      <c r="G89" s="290"/>
      <c r="H89" s="266" t="s">
        <v>2012</v>
      </c>
      <c r="I89" s="266" t="s">
        <v>1990</v>
      </c>
      <c r="J89" s="266">
        <v>20</v>
      </c>
      <c r="K89" s="280"/>
    </row>
    <row r="90" spans="2:11" s="1" customFormat="1" ht="15" customHeight="1">
      <c r="B90" s="291"/>
      <c r="C90" s="266" t="s">
        <v>2013</v>
      </c>
      <c r="D90" s="266"/>
      <c r="E90" s="266"/>
      <c r="F90" s="289" t="s">
        <v>1994</v>
      </c>
      <c r="G90" s="290"/>
      <c r="H90" s="266" t="s">
        <v>2014</v>
      </c>
      <c r="I90" s="266" t="s">
        <v>1990</v>
      </c>
      <c r="J90" s="266">
        <v>50</v>
      </c>
      <c r="K90" s="280"/>
    </row>
    <row r="91" spans="2:11" s="1" customFormat="1" ht="15" customHeight="1">
      <c r="B91" s="291"/>
      <c r="C91" s="266" t="s">
        <v>2015</v>
      </c>
      <c r="D91" s="266"/>
      <c r="E91" s="266"/>
      <c r="F91" s="289" t="s">
        <v>1994</v>
      </c>
      <c r="G91" s="290"/>
      <c r="H91" s="266" t="s">
        <v>2015</v>
      </c>
      <c r="I91" s="266" t="s">
        <v>1990</v>
      </c>
      <c r="J91" s="266">
        <v>50</v>
      </c>
      <c r="K91" s="280"/>
    </row>
    <row r="92" spans="2:11" s="1" customFormat="1" ht="15" customHeight="1">
      <c r="B92" s="291"/>
      <c r="C92" s="266" t="s">
        <v>2016</v>
      </c>
      <c r="D92" s="266"/>
      <c r="E92" s="266"/>
      <c r="F92" s="289" t="s">
        <v>1994</v>
      </c>
      <c r="G92" s="290"/>
      <c r="H92" s="266" t="s">
        <v>2017</v>
      </c>
      <c r="I92" s="266" t="s">
        <v>1990</v>
      </c>
      <c r="J92" s="266">
        <v>255</v>
      </c>
      <c r="K92" s="280"/>
    </row>
    <row r="93" spans="2:11" s="1" customFormat="1" ht="15" customHeight="1">
      <c r="B93" s="291"/>
      <c r="C93" s="266" t="s">
        <v>2018</v>
      </c>
      <c r="D93" s="266"/>
      <c r="E93" s="266"/>
      <c r="F93" s="289" t="s">
        <v>1988</v>
      </c>
      <c r="G93" s="290"/>
      <c r="H93" s="266" t="s">
        <v>2019</v>
      </c>
      <c r="I93" s="266" t="s">
        <v>2020</v>
      </c>
      <c r="J93" s="266"/>
      <c r="K93" s="280"/>
    </row>
    <row r="94" spans="2:11" s="1" customFormat="1" ht="15" customHeight="1">
      <c r="B94" s="291"/>
      <c r="C94" s="266" t="s">
        <v>2021</v>
      </c>
      <c r="D94" s="266"/>
      <c r="E94" s="266"/>
      <c r="F94" s="289" t="s">
        <v>1988</v>
      </c>
      <c r="G94" s="290"/>
      <c r="H94" s="266" t="s">
        <v>2022</v>
      </c>
      <c r="I94" s="266" t="s">
        <v>2023</v>
      </c>
      <c r="J94" s="266"/>
      <c r="K94" s="280"/>
    </row>
    <row r="95" spans="2:11" s="1" customFormat="1" ht="15" customHeight="1">
      <c r="B95" s="291"/>
      <c r="C95" s="266" t="s">
        <v>2024</v>
      </c>
      <c r="D95" s="266"/>
      <c r="E95" s="266"/>
      <c r="F95" s="289" t="s">
        <v>1988</v>
      </c>
      <c r="G95" s="290"/>
      <c r="H95" s="266" t="s">
        <v>2024</v>
      </c>
      <c r="I95" s="266" t="s">
        <v>2023</v>
      </c>
      <c r="J95" s="266"/>
      <c r="K95" s="280"/>
    </row>
    <row r="96" spans="2:11" s="1" customFormat="1" ht="15" customHeight="1">
      <c r="B96" s="291"/>
      <c r="C96" s="266" t="s">
        <v>40</v>
      </c>
      <c r="D96" s="266"/>
      <c r="E96" s="266"/>
      <c r="F96" s="289" t="s">
        <v>1988</v>
      </c>
      <c r="G96" s="290"/>
      <c r="H96" s="266" t="s">
        <v>2025</v>
      </c>
      <c r="I96" s="266" t="s">
        <v>2023</v>
      </c>
      <c r="J96" s="266"/>
      <c r="K96" s="280"/>
    </row>
    <row r="97" spans="2:11" s="1" customFormat="1" ht="15" customHeight="1">
      <c r="B97" s="291"/>
      <c r="C97" s="266" t="s">
        <v>50</v>
      </c>
      <c r="D97" s="266"/>
      <c r="E97" s="266"/>
      <c r="F97" s="289" t="s">
        <v>1988</v>
      </c>
      <c r="G97" s="290"/>
      <c r="H97" s="266" t="s">
        <v>2026</v>
      </c>
      <c r="I97" s="266" t="s">
        <v>2023</v>
      </c>
      <c r="J97" s="266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279" t="s">
        <v>2027</v>
      </c>
      <c r="D102" s="279"/>
      <c r="E102" s="279"/>
      <c r="F102" s="279"/>
      <c r="G102" s="279"/>
      <c r="H102" s="279"/>
      <c r="I102" s="279"/>
      <c r="J102" s="279"/>
      <c r="K102" s="280"/>
    </row>
    <row r="103" spans="2:11" s="1" customFormat="1" ht="17.25" customHeight="1">
      <c r="B103" s="278"/>
      <c r="C103" s="281" t="s">
        <v>1982</v>
      </c>
      <c r="D103" s="281"/>
      <c r="E103" s="281"/>
      <c r="F103" s="281" t="s">
        <v>1983</v>
      </c>
      <c r="G103" s="282"/>
      <c r="H103" s="281" t="s">
        <v>56</v>
      </c>
      <c r="I103" s="281" t="s">
        <v>59</v>
      </c>
      <c r="J103" s="281" t="s">
        <v>1984</v>
      </c>
      <c r="K103" s="280"/>
    </row>
    <row r="104" spans="2:11" s="1" customFormat="1" ht="17.25" customHeight="1">
      <c r="B104" s="278"/>
      <c r="C104" s="283" t="s">
        <v>1985</v>
      </c>
      <c r="D104" s="283"/>
      <c r="E104" s="283"/>
      <c r="F104" s="284" t="s">
        <v>1986</v>
      </c>
      <c r="G104" s="285"/>
      <c r="H104" s="283"/>
      <c r="I104" s="283"/>
      <c r="J104" s="283" t="s">
        <v>1987</v>
      </c>
      <c r="K104" s="280"/>
    </row>
    <row r="105" spans="2:11" s="1" customFormat="1" ht="5.25" customHeight="1">
      <c r="B105" s="278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8"/>
      <c r="C106" s="266" t="s">
        <v>55</v>
      </c>
      <c r="D106" s="288"/>
      <c r="E106" s="288"/>
      <c r="F106" s="289" t="s">
        <v>1988</v>
      </c>
      <c r="G106" s="266"/>
      <c r="H106" s="266" t="s">
        <v>2028</v>
      </c>
      <c r="I106" s="266" t="s">
        <v>1990</v>
      </c>
      <c r="J106" s="266">
        <v>20</v>
      </c>
      <c r="K106" s="280"/>
    </row>
    <row r="107" spans="2:11" s="1" customFormat="1" ht="15" customHeight="1">
      <c r="B107" s="278"/>
      <c r="C107" s="266" t="s">
        <v>1991</v>
      </c>
      <c r="D107" s="266"/>
      <c r="E107" s="266"/>
      <c r="F107" s="289" t="s">
        <v>1988</v>
      </c>
      <c r="G107" s="266"/>
      <c r="H107" s="266" t="s">
        <v>2028</v>
      </c>
      <c r="I107" s="266" t="s">
        <v>1990</v>
      </c>
      <c r="J107" s="266">
        <v>120</v>
      </c>
      <c r="K107" s="280"/>
    </row>
    <row r="108" spans="2:11" s="1" customFormat="1" ht="15" customHeight="1">
      <c r="B108" s="291"/>
      <c r="C108" s="266" t="s">
        <v>1993</v>
      </c>
      <c r="D108" s="266"/>
      <c r="E108" s="266"/>
      <c r="F108" s="289" t="s">
        <v>1994</v>
      </c>
      <c r="G108" s="266"/>
      <c r="H108" s="266" t="s">
        <v>2028</v>
      </c>
      <c r="I108" s="266" t="s">
        <v>1990</v>
      </c>
      <c r="J108" s="266">
        <v>50</v>
      </c>
      <c r="K108" s="280"/>
    </row>
    <row r="109" spans="2:11" s="1" customFormat="1" ht="15" customHeight="1">
      <c r="B109" s="291"/>
      <c r="C109" s="266" t="s">
        <v>1996</v>
      </c>
      <c r="D109" s="266"/>
      <c r="E109" s="266"/>
      <c r="F109" s="289" t="s">
        <v>1988</v>
      </c>
      <c r="G109" s="266"/>
      <c r="H109" s="266" t="s">
        <v>2028</v>
      </c>
      <c r="I109" s="266" t="s">
        <v>1998</v>
      </c>
      <c r="J109" s="266"/>
      <c r="K109" s="280"/>
    </row>
    <row r="110" spans="2:11" s="1" customFormat="1" ht="15" customHeight="1">
      <c r="B110" s="291"/>
      <c r="C110" s="266" t="s">
        <v>2007</v>
      </c>
      <c r="D110" s="266"/>
      <c r="E110" s="266"/>
      <c r="F110" s="289" t="s">
        <v>1994</v>
      </c>
      <c r="G110" s="266"/>
      <c r="H110" s="266" t="s">
        <v>2028</v>
      </c>
      <c r="I110" s="266" t="s">
        <v>1990</v>
      </c>
      <c r="J110" s="266">
        <v>50</v>
      </c>
      <c r="K110" s="280"/>
    </row>
    <row r="111" spans="2:11" s="1" customFormat="1" ht="15" customHeight="1">
      <c r="B111" s="291"/>
      <c r="C111" s="266" t="s">
        <v>2015</v>
      </c>
      <c r="D111" s="266"/>
      <c r="E111" s="266"/>
      <c r="F111" s="289" t="s">
        <v>1994</v>
      </c>
      <c r="G111" s="266"/>
      <c r="H111" s="266" t="s">
        <v>2028</v>
      </c>
      <c r="I111" s="266" t="s">
        <v>1990</v>
      </c>
      <c r="J111" s="266">
        <v>50</v>
      </c>
      <c r="K111" s="280"/>
    </row>
    <row r="112" spans="2:11" s="1" customFormat="1" ht="15" customHeight="1">
      <c r="B112" s="291"/>
      <c r="C112" s="266" t="s">
        <v>2013</v>
      </c>
      <c r="D112" s="266"/>
      <c r="E112" s="266"/>
      <c r="F112" s="289" t="s">
        <v>1994</v>
      </c>
      <c r="G112" s="266"/>
      <c r="H112" s="266" t="s">
        <v>2028</v>
      </c>
      <c r="I112" s="266" t="s">
        <v>1990</v>
      </c>
      <c r="J112" s="266">
        <v>50</v>
      </c>
      <c r="K112" s="280"/>
    </row>
    <row r="113" spans="2:11" s="1" customFormat="1" ht="15" customHeight="1">
      <c r="B113" s="291"/>
      <c r="C113" s="266" t="s">
        <v>55</v>
      </c>
      <c r="D113" s="266"/>
      <c r="E113" s="266"/>
      <c r="F113" s="289" t="s">
        <v>1988</v>
      </c>
      <c r="G113" s="266"/>
      <c r="H113" s="266" t="s">
        <v>2029</v>
      </c>
      <c r="I113" s="266" t="s">
        <v>1990</v>
      </c>
      <c r="J113" s="266">
        <v>20</v>
      </c>
      <c r="K113" s="280"/>
    </row>
    <row r="114" spans="2:11" s="1" customFormat="1" ht="15" customHeight="1">
      <c r="B114" s="291"/>
      <c r="C114" s="266" t="s">
        <v>2030</v>
      </c>
      <c r="D114" s="266"/>
      <c r="E114" s="266"/>
      <c r="F114" s="289" t="s">
        <v>1988</v>
      </c>
      <c r="G114" s="266"/>
      <c r="H114" s="266" t="s">
        <v>2031</v>
      </c>
      <c r="I114" s="266" t="s">
        <v>1990</v>
      </c>
      <c r="J114" s="266">
        <v>120</v>
      </c>
      <c r="K114" s="280"/>
    </row>
    <row r="115" spans="2:11" s="1" customFormat="1" ht="15" customHeight="1">
      <c r="B115" s="291"/>
      <c r="C115" s="266" t="s">
        <v>40</v>
      </c>
      <c r="D115" s="266"/>
      <c r="E115" s="266"/>
      <c r="F115" s="289" t="s">
        <v>1988</v>
      </c>
      <c r="G115" s="266"/>
      <c r="H115" s="266" t="s">
        <v>2032</v>
      </c>
      <c r="I115" s="266" t="s">
        <v>2023</v>
      </c>
      <c r="J115" s="266"/>
      <c r="K115" s="280"/>
    </row>
    <row r="116" spans="2:11" s="1" customFormat="1" ht="15" customHeight="1">
      <c r="B116" s="291"/>
      <c r="C116" s="266" t="s">
        <v>50</v>
      </c>
      <c r="D116" s="266"/>
      <c r="E116" s="266"/>
      <c r="F116" s="289" t="s">
        <v>1988</v>
      </c>
      <c r="G116" s="266"/>
      <c r="H116" s="266" t="s">
        <v>2033</v>
      </c>
      <c r="I116" s="266" t="s">
        <v>2023</v>
      </c>
      <c r="J116" s="266"/>
      <c r="K116" s="280"/>
    </row>
    <row r="117" spans="2:11" s="1" customFormat="1" ht="15" customHeight="1">
      <c r="B117" s="291"/>
      <c r="C117" s="266" t="s">
        <v>59</v>
      </c>
      <c r="D117" s="266"/>
      <c r="E117" s="266"/>
      <c r="F117" s="289" t="s">
        <v>1988</v>
      </c>
      <c r="G117" s="266"/>
      <c r="H117" s="266" t="s">
        <v>2034</v>
      </c>
      <c r="I117" s="266" t="s">
        <v>2035</v>
      </c>
      <c r="J117" s="266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257" t="s">
        <v>2036</v>
      </c>
      <c r="D122" s="257"/>
      <c r="E122" s="257"/>
      <c r="F122" s="257"/>
      <c r="G122" s="257"/>
      <c r="H122" s="257"/>
      <c r="I122" s="257"/>
      <c r="J122" s="257"/>
      <c r="K122" s="308"/>
    </row>
    <row r="123" spans="2:11" s="1" customFormat="1" ht="17.25" customHeight="1">
      <c r="B123" s="309"/>
      <c r="C123" s="281" t="s">
        <v>1982</v>
      </c>
      <c r="D123" s="281"/>
      <c r="E123" s="281"/>
      <c r="F123" s="281" t="s">
        <v>1983</v>
      </c>
      <c r="G123" s="282"/>
      <c r="H123" s="281" t="s">
        <v>56</v>
      </c>
      <c r="I123" s="281" t="s">
        <v>59</v>
      </c>
      <c r="J123" s="281" t="s">
        <v>1984</v>
      </c>
      <c r="K123" s="310"/>
    </row>
    <row r="124" spans="2:11" s="1" customFormat="1" ht="17.25" customHeight="1">
      <c r="B124" s="309"/>
      <c r="C124" s="283" t="s">
        <v>1985</v>
      </c>
      <c r="D124" s="283"/>
      <c r="E124" s="283"/>
      <c r="F124" s="284" t="s">
        <v>1986</v>
      </c>
      <c r="G124" s="285"/>
      <c r="H124" s="283"/>
      <c r="I124" s="283"/>
      <c r="J124" s="283" t="s">
        <v>1987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6" t="s">
        <v>1991</v>
      </c>
      <c r="D126" s="288"/>
      <c r="E126" s="288"/>
      <c r="F126" s="289" t="s">
        <v>1988</v>
      </c>
      <c r="G126" s="266"/>
      <c r="H126" s="266" t="s">
        <v>2028</v>
      </c>
      <c r="I126" s="266" t="s">
        <v>1990</v>
      </c>
      <c r="J126" s="266">
        <v>120</v>
      </c>
      <c r="K126" s="314"/>
    </row>
    <row r="127" spans="2:11" s="1" customFormat="1" ht="15" customHeight="1">
      <c r="B127" s="311"/>
      <c r="C127" s="266" t="s">
        <v>2037</v>
      </c>
      <c r="D127" s="266"/>
      <c r="E127" s="266"/>
      <c r="F127" s="289" t="s">
        <v>1988</v>
      </c>
      <c r="G127" s="266"/>
      <c r="H127" s="266" t="s">
        <v>2038</v>
      </c>
      <c r="I127" s="266" t="s">
        <v>1990</v>
      </c>
      <c r="J127" s="266" t="s">
        <v>2039</v>
      </c>
      <c r="K127" s="314"/>
    </row>
    <row r="128" spans="2:11" s="1" customFormat="1" ht="15" customHeight="1">
      <c r="B128" s="311"/>
      <c r="C128" s="266" t="s">
        <v>1936</v>
      </c>
      <c r="D128" s="266"/>
      <c r="E128" s="266"/>
      <c r="F128" s="289" t="s">
        <v>1988</v>
      </c>
      <c r="G128" s="266"/>
      <c r="H128" s="266" t="s">
        <v>2040</v>
      </c>
      <c r="I128" s="266" t="s">
        <v>1990</v>
      </c>
      <c r="J128" s="266" t="s">
        <v>2039</v>
      </c>
      <c r="K128" s="314"/>
    </row>
    <row r="129" spans="2:11" s="1" customFormat="1" ht="15" customHeight="1">
      <c r="B129" s="311"/>
      <c r="C129" s="266" t="s">
        <v>1999</v>
      </c>
      <c r="D129" s="266"/>
      <c r="E129" s="266"/>
      <c r="F129" s="289" t="s">
        <v>1994</v>
      </c>
      <c r="G129" s="266"/>
      <c r="H129" s="266" t="s">
        <v>2000</v>
      </c>
      <c r="I129" s="266" t="s">
        <v>1990</v>
      </c>
      <c r="J129" s="266">
        <v>15</v>
      </c>
      <c r="K129" s="314"/>
    </row>
    <row r="130" spans="2:11" s="1" customFormat="1" ht="15" customHeight="1">
      <c r="B130" s="311"/>
      <c r="C130" s="292" t="s">
        <v>2001</v>
      </c>
      <c r="D130" s="292"/>
      <c r="E130" s="292"/>
      <c r="F130" s="293" t="s">
        <v>1994</v>
      </c>
      <c r="G130" s="292"/>
      <c r="H130" s="292" t="s">
        <v>2002</v>
      </c>
      <c r="I130" s="292" t="s">
        <v>1990</v>
      </c>
      <c r="J130" s="292">
        <v>15</v>
      </c>
      <c r="K130" s="314"/>
    </row>
    <row r="131" spans="2:11" s="1" customFormat="1" ht="15" customHeight="1">
      <c r="B131" s="311"/>
      <c r="C131" s="292" t="s">
        <v>2003</v>
      </c>
      <c r="D131" s="292"/>
      <c r="E131" s="292"/>
      <c r="F131" s="293" t="s">
        <v>1994</v>
      </c>
      <c r="G131" s="292"/>
      <c r="H131" s="292" t="s">
        <v>2004</v>
      </c>
      <c r="I131" s="292" t="s">
        <v>1990</v>
      </c>
      <c r="J131" s="292">
        <v>20</v>
      </c>
      <c r="K131" s="314"/>
    </row>
    <row r="132" spans="2:11" s="1" customFormat="1" ht="15" customHeight="1">
      <c r="B132" s="311"/>
      <c r="C132" s="292" t="s">
        <v>2005</v>
      </c>
      <c r="D132" s="292"/>
      <c r="E132" s="292"/>
      <c r="F132" s="293" t="s">
        <v>1994</v>
      </c>
      <c r="G132" s="292"/>
      <c r="H132" s="292" t="s">
        <v>2006</v>
      </c>
      <c r="I132" s="292" t="s">
        <v>1990</v>
      </c>
      <c r="J132" s="292">
        <v>20</v>
      </c>
      <c r="K132" s="314"/>
    </row>
    <row r="133" spans="2:11" s="1" customFormat="1" ht="15" customHeight="1">
      <c r="B133" s="311"/>
      <c r="C133" s="266" t="s">
        <v>1993</v>
      </c>
      <c r="D133" s="266"/>
      <c r="E133" s="266"/>
      <c r="F133" s="289" t="s">
        <v>1994</v>
      </c>
      <c r="G133" s="266"/>
      <c r="H133" s="266" t="s">
        <v>2028</v>
      </c>
      <c r="I133" s="266" t="s">
        <v>1990</v>
      </c>
      <c r="J133" s="266">
        <v>50</v>
      </c>
      <c r="K133" s="314"/>
    </row>
    <row r="134" spans="2:11" s="1" customFormat="1" ht="15" customHeight="1">
      <c r="B134" s="311"/>
      <c r="C134" s="266" t="s">
        <v>2007</v>
      </c>
      <c r="D134" s="266"/>
      <c r="E134" s="266"/>
      <c r="F134" s="289" t="s">
        <v>1994</v>
      </c>
      <c r="G134" s="266"/>
      <c r="H134" s="266" t="s">
        <v>2028</v>
      </c>
      <c r="I134" s="266" t="s">
        <v>1990</v>
      </c>
      <c r="J134" s="266">
        <v>50</v>
      </c>
      <c r="K134" s="314"/>
    </row>
    <row r="135" spans="2:11" s="1" customFormat="1" ht="15" customHeight="1">
      <c r="B135" s="311"/>
      <c r="C135" s="266" t="s">
        <v>2013</v>
      </c>
      <c r="D135" s="266"/>
      <c r="E135" s="266"/>
      <c r="F135" s="289" t="s">
        <v>1994</v>
      </c>
      <c r="G135" s="266"/>
      <c r="H135" s="266" t="s">
        <v>2028</v>
      </c>
      <c r="I135" s="266" t="s">
        <v>1990</v>
      </c>
      <c r="J135" s="266">
        <v>50</v>
      </c>
      <c r="K135" s="314"/>
    </row>
    <row r="136" spans="2:11" s="1" customFormat="1" ht="15" customHeight="1">
      <c r="B136" s="311"/>
      <c r="C136" s="266" t="s">
        <v>2015</v>
      </c>
      <c r="D136" s="266"/>
      <c r="E136" s="266"/>
      <c r="F136" s="289" t="s">
        <v>1994</v>
      </c>
      <c r="G136" s="266"/>
      <c r="H136" s="266" t="s">
        <v>2028</v>
      </c>
      <c r="I136" s="266" t="s">
        <v>1990</v>
      </c>
      <c r="J136" s="266">
        <v>50</v>
      </c>
      <c r="K136" s="314"/>
    </row>
    <row r="137" spans="2:11" s="1" customFormat="1" ht="15" customHeight="1">
      <c r="B137" s="311"/>
      <c r="C137" s="266" t="s">
        <v>2016</v>
      </c>
      <c r="D137" s="266"/>
      <c r="E137" s="266"/>
      <c r="F137" s="289" t="s">
        <v>1994</v>
      </c>
      <c r="G137" s="266"/>
      <c r="H137" s="266" t="s">
        <v>2041</v>
      </c>
      <c r="I137" s="266" t="s">
        <v>1990</v>
      </c>
      <c r="J137" s="266">
        <v>255</v>
      </c>
      <c r="K137" s="314"/>
    </row>
    <row r="138" spans="2:11" s="1" customFormat="1" ht="15" customHeight="1">
      <c r="B138" s="311"/>
      <c r="C138" s="266" t="s">
        <v>2018</v>
      </c>
      <c r="D138" s="266"/>
      <c r="E138" s="266"/>
      <c r="F138" s="289" t="s">
        <v>1988</v>
      </c>
      <c r="G138" s="266"/>
      <c r="H138" s="266" t="s">
        <v>2042</v>
      </c>
      <c r="I138" s="266" t="s">
        <v>2020</v>
      </c>
      <c r="J138" s="266"/>
      <c r="K138" s="314"/>
    </row>
    <row r="139" spans="2:11" s="1" customFormat="1" ht="15" customHeight="1">
      <c r="B139" s="311"/>
      <c r="C139" s="266" t="s">
        <v>2021</v>
      </c>
      <c r="D139" s="266"/>
      <c r="E139" s="266"/>
      <c r="F139" s="289" t="s">
        <v>1988</v>
      </c>
      <c r="G139" s="266"/>
      <c r="H139" s="266" t="s">
        <v>2043</v>
      </c>
      <c r="I139" s="266" t="s">
        <v>2023</v>
      </c>
      <c r="J139" s="266"/>
      <c r="K139" s="314"/>
    </row>
    <row r="140" spans="2:11" s="1" customFormat="1" ht="15" customHeight="1">
      <c r="B140" s="311"/>
      <c r="C140" s="266" t="s">
        <v>2024</v>
      </c>
      <c r="D140" s="266"/>
      <c r="E140" s="266"/>
      <c r="F140" s="289" t="s">
        <v>1988</v>
      </c>
      <c r="G140" s="266"/>
      <c r="H140" s="266" t="s">
        <v>2024</v>
      </c>
      <c r="I140" s="266" t="s">
        <v>2023</v>
      </c>
      <c r="J140" s="266"/>
      <c r="K140" s="314"/>
    </row>
    <row r="141" spans="2:11" s="1" customFormat="1" ht="15" customHeight="1">
      <c r="B141" s="311"/>
      <c r="C141" s="266" t="s">
        <v>40</v>
      </c>
      <c r="D141" s="266"/>
      <c r="E141" s="266"/>
      <c r="F141" s="289" t="s">
        <v>1988</v>
      </c>
      <c r="G141" s="266"/>
      <c r="H141" s="266" t="s">
        <v>2044</v>
      </c>
      <c r="I141" s="266" t="s">
        <v>2023</v>
      </c>
      <c r="J141" s="266"/>
      <c r="K141" s="314"/>
    </row>
    <row r="142" spans="2:11" s="1" customFormat="1" ht="15" customHeight="1">
      <c r="B142" s="311"/>
      <c r="C142" s="266" t="s">
        <v>2045</v>
      </c>
      <c r="D142" s="266"/>
      <c r="E142" s="266"/>
      <c r="F142" s="289" t="s">
        <v>1988</v>
      </c>
      <c r="G142" s="266"/>
      <c r="H142" s="266" t="s">
        <v>2046</v>
      </c>
      <c r="I142" s="266" t="s">
        <v>2023</v>
      </c>
      <c r="J142" s="266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279" t="s">
        <v>2047</v>
      </c>
      <c r="D147" s="279"/>
      <c r="E147" s="279"/>
      <c r="F147" s="279"/>
      <c r="G147" s="279"/>
      <c r="H147" s="279"/>
      <c r="I147" s="279"/>
      <c r="J147" s="279"/>
      <c r="K147" s="280"/>
    </row>
    <row r="148" spans="2:11" s="1" customFormat="1" ht="17.25" customHeight="1">
      <c r="B148" s="278"/>
      <c r="C148" s="281" t="s">
        <v>1982</v>
      </c>
      <c r="D148" s="281"/>
      <c r="E148" s="281"/>
      <c r="F148" s="281" t="s">
        <v>1983</v>
      </c>
      <c r="G148" s="282"/>
      <c r="H148" s="281" t="s">
        <v>56</v>
      </c>
      <c r="I148" s="281" t="s">
        <v>59</v>
      </c>
      <c r="J148" s="281" t="s">
        <v>1984</v>
      </c>
      <c r="K148" s="280"/>
    </row>
    <row r="149" spans="2:11" s="1" customFormat="1" ht="17.25" customHeight="1">
      <c r="B149" s="278"/>
      <c r="C149" s="283" t="s">
        <v>1985</v>
      </c>
      <c r="D149" s="283"/>
      <c r="E149" s="283"/>
      <c r="F149" s="284" t="s">
        <v>1986</v>
      </c>
      <c r="G149" s="285"/>
      <c r="H149" s="283"/>
      <c r="I149" s="283"/>
      <c r="J149" s="283" t="s">
        <v>1987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1991</v>
      </c>
      <c r="D151" s="266"/>
      <c r="E151" s="266"/>
      <c r="F151" s="319" t="s">
        <v>1988</v>
      </c>
      <c r="G151" s="266"/>
      <c r="H151" s="318" t="s">
        <v>2028</v>
      </c>
      <c r="I151" s="318" t="s">
        <v>1990</v>
      </c>
      <c r="J151" s="318">
        <v>120</v>
      </c>
      <c r="K151" s="314"/>
    </row>
    <row r="152" spans="2:11" s="1" customFormat="1" ht="15" customHeight="1">
      <c r="B152" s="291"/>
      <c r="C152" s="318" t="s">
        <v>2037</v>
      </c>
      <c r="D152" s="266"/>
      <c r="E152" s="266"/>
      <c r="F152" s="319" t="s">
        <v>1988</v>
      </c>
      <c r="G152" s="266"/>
      <c r="H152" s="318" t="s">
        <v>2048</v>
      </c>
      <c r="I152" s="318" t="s">
        <v>1990</v>
      </c>
      <c r="J152" s="318" t="s">
        <v>2039</v>
      </c>
      <c r="K152" s="314"/>
    </row>
    <row r="153" spans="2:11" s="1" customFormat="1" ht="15" customHeight="1">
      <c r="B153" s="291"/>
      <c r="C153" s="318" t="s">
        <v>1936</v>
      </c>
      <c r="D153" s="266"/>
      <c r="E153" s="266"/>
      <c r="F153" s="319" t="s">
        <v>1988</v>
      </c>
      <c r="G153" s="266"/>
      <c r="H153" s="318" t="s">
        <v>2049</v>
      </c>
      <c r="I153" s="318" t="s">
        <v>1990</v>
      </c>
      <c r="J153" s="318" t="s">
        <v>2039</v>
      </c>
      <c r="K153" s="314"/>
    </row>
    <row r="154" spans="2:11" s="1" customFormat="1" ht="15" customHeight="1">
      <c r="B154" s="291"/>
      <c r="C154" s="318" t="s">
        <v>1993</v>
      </c>
      <c r="D154" s="266"/>
      <c r="E154" s="266"/>
      <c r="F154" s="319" t="s">
        <v>1994</v>
      </c>
      <c r="G154" s="266"/>
      <c r="H154" s="318" t="s">
        <v>2028</v>
      </c>
      <c r="I154" s="318" t="s">
        <v>1990</v>
      </c>
      <c r="J154" s="318">
        <v>50</v>
      </c>
      <c r="K154" s="314"/>
    </row>
    <row r="155" spans="2:11" s="1" customFormat="1" ht="15" customHeight="1">
      <c r="B155" s="291"/>
      <c r="C155" s="318" t="s">
        <v>1996</v>
      </c>
      <c r="D155" s="266"/>
      <c r="E155" s="266"/>
      <c r="F155" s="319" t="s">
        <v>1988</v>
      </c>
      <c r="G155" s="266"/>
      <c r="H155" s="318" t="s">
        <v>2028</v>
      </c>
      <c r="I155" s="318" t="s">
        <v>1998</v>
      </c>
      <c r="J155" s="318"/>
      <c r="K155" s="314"/>
    </row>
    <row r="156" spans="2:11" s="1" customFormat="1" ht="15" customHeight="1">
      <c r="B156" s="291"/>
      <c r="C156" s="318" t="s">
        <v>2007</v>
      </c>
      <c r="D156" s="266"/>
      <c r="E156" s="266"/>
      <c r="F156" s="319" t="s">
        <v>1994</v>
      </c>
      <c r="G156" s="266"/>
      <c r="H156" s="318" t="s">
        <v>2028</v>
      </c>
      <c r="I156" s="318" t="s">
        <v>1990</v>
      </c>
      <c r="J156" s="318">
        <v>50</v>
      </c>
      <c r="K156" s="314"/>
    </row>
    <row r="157" spans="2:11" s="1" customFormat="1" ht="15" customHeight="1">
      <c r="B157" s="291"/>
      <c r="C157" s="318" t="s">
        <v>2015</v>
      </c>
      <c r="D157" s="266"/>
      <c r="E157" s="266"/>
      <c r="F157" s="319" t="s">
        <v>1994</v>
      </c>
      <c r="G157" s="266"/>
      <c r="H157" s="318" t="s">
        <v>2028</v>
      </c>
      <c r="I157" s="318" t="s">
        <v>1990</v>
      </c>
      <c r="J157" s="318">
        <v>50</v>
      </c>
      <c r="K157" s="314"/>
    </row>
    <row r="158" spans="2:11" s="1" customFormat="1" ht="15" customHeight="1">
      <c r="B158" s="291"/>
      <c r="C158" s="318" t="s">
        <v>2013</v>
      </c>
      <c r="D158" s="266"/>
      <c r="E158" s="266"/>
      <c r="F158" s="319" t="s">
        <v>1994</v>
      </c>
      <c r="G158" s="266"/>
      <c r="H158" s="318" t="s">
        <v>2028</v>
      </c>
      <c r="I158" s="318" t="s">
        <v>1990</v>
      </c>
      <c r="J158" s="318">
        <v>50</v>
      </c>
      <c r="K158" s="314"/>
    </row>
    <row r="159" spans="2:11" s="1" customFormat="1" ht="15" customHeight="1">
      <c r="B159" s="291"/>
      <c r="C159" s="318" t="s">
        <v>84</v>
      </c>
      <c r="D159" s="266"/>
      <c r="E159" s="266"/>
      <c r="F159" s="319" t="s">
        <v>1988</v>
      </c>
      <c r="G159" s="266"/>
      <c r="H159" s="318" t="s">
        <v>2050</v>
      </c>
      <c r="I159" s="318" t="s">
        <v>1990</v>
      </c>
      <c r="J159" s="318" t="s">
        <v>2051</v>
      </c>
      <c r="K159" s="314"/>
    </row>
    <row r="160" spans="2:11" s="1" customFormat="1" ht="15" customHeight="1">
      <c r="B160" s="291"/>
      <c r="C160" s="318" t="s">
        <v>2052</v>
      </c>
      <c r="D160" s="266"/>
      <c r="E160" s="266"/>
      <c r="F160" s="319" t="s">
        <v>1988</v>
      </c>
      <c r="G160" s="266"/>
      <c r="H160" s="318" t="s">
        <v>2053</v>
      </c>
      <c r="I160" s="318" t="s">
        <v>2023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spans="2:11" s="1" customFormat="1" ht="45" customHeight="1">
      <c r="B165" s="256"/>
      <c r="C165" s="257" t="s">
        <v>2054</v>
      </c>
      <c r="D165" s="257"/>
      <c r="E165" s="257"/>
      <c r="F165" s="257"/>
      <c r="G165" s="257"/>
      <c r="H165" s="257"/>
      <c r="I165" s="257"/>
      <c r="J165" s="257"/>
      <c r="K165" s="258"/>
    </row>
    <row r="166" spans="2:11" s="1" customFormat="1" ht="17.25" customHeight="1">
      <c r="B166" s="256"/>
      <c r="C166" s="281" t="s">
        <v>1982</v>
      </c>
      <c r="D166" s="281"/>
      <c r="E166" s="281"/>
      <c r="F166" s="281" t="s">
        <v>1983</v>
      </c>
      <c r="G166" s="323"/>
      <c r="H166" s="324" t="s">
        <v>56</v>
      </c>
      <c r="I166" s="324" t="s">
        <v>59</v>
      </c>
      <c r="J166" s="281" t="s">
        <v>1984</v>
      </c>
      <c r="K166" s="258"/>
    </row>
    <row r="167" spans="2:11" s="1" customFormat="1" ht="17.25" customHeight="1">
      <c r="B167" s="259"/>
      <c r="C167" s="283" t="s">
        <v>1985</v>
      </c>
      <c r="D167" s="283"/>
      <c r="E167" s="283"/>
      <c r="F167" s="284" t="s">
        <v>1986</v>
      </c>
      <c r="G167" s="325"/>
      <c r="H167" s="326"/>
      <c r="I167" s="326"/>
      <c r="J167" s="283" t="s">
        <v>1987</v>
      </c>
      <c r="K167" s="261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6" t="s">
        <v>1991</v>
      </c>
      <c r="D169" s="266"/>
      <c r="E169" s="266"/>
      <c r="F169" s="289" t="s">
        <v>1988</v>
      </c>
      <c r="G169" s="266"/>
      <c r="H169" s="266" t="s">
        <v>2028</v>
      </c>
      <c r="I169" s="266" t="s">
        <v>1990</v>
      </c>
      <c r="J169" s="266">
        <v>120</v>
      </c>
      <c r="K169" s="314"/>
    </row>
    <row r="170" spans="2:11" s="1" customFormat="1" ht="15" customHeight="1">
      <c r="B170" s="291"/>
      <c r="C170" s="266" t="s">
        <v>2037</v>
      </c>
      <c r="D170" s="266"/>
      <c r="E170" s="266"/>
      <c r="F170" s="289" t="s">
        <v>1988</v>
      </c>
      <c r="G170" s="266"/>
      <c r="H170" s="266" t="s">
        <v>2038</v>
      </c>
      <c r="I170" s="266" t="s">
        <v>1990</v>
      </c>
      <c r="J170" s="266" t="s">
        <v>2039</v>
      </c>
      <c r="K170" s="314"/>
    </row>
    <row r="171" spans="2:11" s="1" customFormat="1" ht="15" customHeight="1">
      <c r="B171" s="291"/>
      <c r="C171" s="266" t="s">
        <v>1936</v>
      </c>
      <c r="D171" s="266"/>
      <c r="E171" s="266"/>
      <c r="F171" s="289" t="s">
        <v>1988</v>
      </c>
      <c r="G171" s="266"/>
      <c r="H171" s="266" t="s">
        <v>2055</v>
      </c>
      <c r="I171" s="266" t="s">
        <v>1990</v>
      </c>
      <c r="J171" s="266" t="s">
        <v>2039</v>
      </c>
      <c r="K171" s="314"/>
    </row>
    <row r="172" spans="2:11" s="1" customFormat="1" ht="15" customHeight="1">
      <c r="B172" s="291"/>
      <c r="C172" s="266" t="s">
        <v>1993</v>
      </c>
      <c r="D172" s="266"/>
      <c r="E172" s="266"/>
      <c r="F172" s="289" t="s">
        <v>1994</v>
      </c>
      <c r="G172" s="266"/>
      <c r="H172" s="266" t="s">
        <v>2055</v>
      </c>
      <c r="I172" s="266" t="s">
        <v>1990</v>
      </c>
      <c r="J172" s="266">
        <v>50</v>
      </c>
      <c r="K172" s="314"/>
    </row>
    <row r="173" spans="2:11" s="1" customFormat="1" ht="15" customHeight="1">
      <c r="B173" s="291"/>
      <c r="C173" s="266" t="s">
        <v>1996</v>
      </c>
      <c r="D173" s="266"/>
      <c r="E173" s="266"/>
      <c r="F173" s="289" t="s">
        <v>1988</v>
      </c>
      <c r="G173" s="266"/>
      <c r="H173" s="266" t="s">
        <v>2055</v>
      </c>
      <c r="I173" s="266" t="s">
        <v>1998</v>
      </c>
      <c r="J173" s="266"/>
      <c r="K173" s="314"/>
    </row>
    <row r="174" spans="2:11" s="1" customFormat="1" ht="15" customHeight="1">
      <c r="B174" s="291"/>
      <c r="C174" s="266" t="s">
        <v>2007</v>
      </c>
      <c r="D174" s="266"/>
      <c r="E174" s="266"/>
      <c r="F174" s="289" t="s">
        <v>1994</v>
      </c>
      <c r="G174" s="266"/>
      <c r="H174" s="266" t="s">
        <v>2055</v>
      </c>
      <c r="I174" s="266" t="s">
        <v>1990</v>
      </c>
      <c r="J174" s="266">
        <v>50</v>
      </c>
      <c r="K174" s="314"/>
    </row>
    <row r="175" spans="2:11" s="1" customFormat="1" ht="15" customHeight="1">
      <c r="B175" s="291"/>
      <c r="C175" s="266" t="s">
        <v>2015</v>
      </c>
      <c r="D175" s="266"/>
      <c r="E175" s="266"/>
      <c r="F175" s="289" t="s">
        <v>1994</v>
      </c>
      <c r="G175" s="266"/>
      <c r="H175" s="266" t="s">
        <v>2055</v>
      </c>
      <c r="I175" s="266" t="s">
        <v>1990</v>
      </c>
      <c r="J175" s="266">
        <v>50</v>
      </c>
      <c r="K175" s="314"/>
    </row>
    <row r="176" spans="2:11" s="1" customFormat="1" ht="15" customHeight="1">
      <c r="B176" s="291"/>
      <c r="C176" s="266" t="s">
        <v>2013</v>
      </c>
      <c r="D176" s="266"/>
      <c r="E176" s="266"/>
      <c r="F176" s="289" t="s">
        <v>1994</v>
      </c>
      <c r="G176" s="266"/>
      <c r="H176" s="266" t="s">
        <v>2055</v>
      </c>
      <c r="I176" s="266" t="s">
        <v>1990</v>
      </c>
      <c r="J176" s="266">
        <v>50</v>
      </c>
      <c r="K176" s="314"/>
    </row>
    <row r="177" spans="2:11" s="1" customFormat="1" ht="15" customHeight="1">
      <c r="B177" s="291"/>
      <c r="C177" s="266" t="s">
        <v>121</v>
      </c>
      <c r="D177" s="266"/>
      <c r="E177" s="266"/>
      <c r="F177" s="289" t="s">
        <v>1988</v>
      </c>
      <c r="G177" s="266"/>
      <c r="H177" s="266" t="s">
        <v>2056</v>
      </c>
      <c r="I177" s="266" t="s">
        <v>2057</v>
      </c>
      <c r="J177" s="266"/>
      <c r="K177" s="314"/>
    </row>
    <row r="178" spans="2:11" s="1" customFormat="1" ht="15" customHeight="1">
      <c r="B178" s="291"/>
      <c r="C178" s="266" t="s">
        <v>59</v>
      </c>
      <c r="D178" s="266"/>
      <c r="E178" s="266"/>
      <c r="F178" s="289" t="s">
        <v>1988</v>
      </c>
      <c r="G178" s="266"/>
      <c r="H178" s="266" t="s">
        <v>2058</v>
      </c>
      <c r="I178" s="266" t="s">
        <v>2059</v>
      </c>
      <c r="J178" s="266">
        <v>1</v>
      </c>
      <c r="K178" s="314"/>
    </row>
    <row r="179" spans="2:11" s="1" customFormat="1" ht="15" customHeight="1">
      <c r="B179" s="291"/>
      <c r="C179" s="266" t="s">
        <v>55</v>
      </c>
      <c r="D179" s="266"/>
      <c r="E179" s="266"/>
      <c r="F179" s="289" t="s">
        <v>1988</v>
      </c>
      <c r="G179" s="266"/>
      <c r="H179" s="266" t="s">
        <v>2060</v>
      </c>
      <c r="I179" s="266" t="s">
        <v>1990</v>
      </c>
      <c r="J179" s="266">
        <v>20</v>
      </c>
      <c r="K179" s="314"/>
    </row>
    <row r="180" spans="2:11" s="1" customFormat="1" ht="15" customHeight="1">
      <c r="B180" s="291"/>
      <c r="C180" s="266" t="s">
        <v>56</v>
      </c>
      <c r="D180" s="266"/>
      <c r="E180" s="266"/>
      <c r="F180" s="289" t="s">
        <v>1988</v>
      </c>
      <c r="G180" s="266"/>
      <c r="H180" s="266" t="s">
        <v>2061</v>
      </c>
      <c r="I180" s="266" t="s">
        <v>1990</v>
      </c>
      <c r="J180" s="266">
        <v>255</v>
      </c>
      <c r="K180" s="314"/>
    </row>
    <row r="181" spans="2:11" s="1" customFormat="1" ht="15" customHeight="1">
      <c r="B181" s="291"/>
      <c r="C181" s="266" t="s">
        <v>122</v>
      </c>
      <c r="D181" s="266"/>
      <c r="E181" s="266"/>
      <c r="F181" s="289" t="s">
        <v>1988</v>
      </c>
      <c r="G181" s="266"/>
      <c r="H181" s="266" t="s">
        <v>1952</v>
      </c>
      <c r="I181" s="266" t="s">
        <v>1990</v>
      </c>
      <c r="J181" s="266">
        <v>10</v>
      </c>
      <c r="K181" s="314"/>
    </row>
    <row r="182" spans="2:11" s="1" customFormat="1" ht="15" customHeight="1">
      <c r="B182" s="291"/>
      <c r="C182" s="266" t="s">
        <v>123</v>
      </c>
      <c r="D182" s="266"/>
      <c r="E182" s="266"/>
      <c r="F182" s="289" t="s">
        <v>1988</v>
      </c>
      <c r="G182" s="266"/>
      <c r="H182" s="266" t="s">
        <v>2062</v>
      </c>
      <c r="I182" s="266" t="s">
        <v>2023</v>
      </c>
      <c r="J182" s="266"/>
      <c r="K182" s="314"/>
    </row>
    <row r="183" spans="2:11" s="1" customFormat="1" ht="15" customHeight="1">
      <c r="B183" s="291"/>
      <c r="C183" s="266" t="s">
        <v>2063</v>
      </c>
      <c r="D183" s="266"/>
      <c r="E183" s="266"/>
      <c r="F183" s="289" t="s">
        <v>1988</v>
      </c>
      <c r="G183" s="266"/>
      <c r="H183" s="266" t="s">
        <v>2064</v>
      </c>
      <c r="I183" s="266" t="s">
        <v>2023</v>
      </c>
      <c r="J183" s="266"/>
      <c r="K183" s="314"/>
    </row>
    <row r="184" spans="2:11" s="1" customFormat="1" ht="15" customHeight="1">
      <c r="B184" s="291"/>
      <c r="C184" s="266" t="s">
        <v>2052</v>
      </c>
      <c r="D184" s="266"/>
      <c r="E184" s="266"/>
      <c r="F184" s="289" t="s">
        <v>1988</v>
      </c>
      <c r="G184" s="266"/>
      <c r="H184" s="266" t="s">
        <v>2065</v>
      </c>
      <c r="I184" s="266" t="s">
        <v>2023</v>
      </c>
      <c r="J184" s="266"/>
      <c r="K184" s="314"/>
    </row>
    <row r="185" spans="2:11" s="1" customFormat="1" ht="15" customHeight="1">
      <c r="B185" s="291"/>
      <c r="C185" s="266" t="s">
        <v>125</v>
      </c>
      <c r="D185" s="266"/>
      <c r="E185" s="266"/>
      <c r="F185" s="289" t="s">
        <v>1994</v>
      </c>
      <c r="G185" s="266"/>
      <c r="H185" s="266" t="s">
        <v>2066</v>
      </c>
      <c r="I185" s="266" t="s">
        <v>1990</v>
      </c>
      <c r="J185" s="266">
        <v>50</v>
      </c>
      <c r="K185" s="314"/>
    </row>
    <row r="186" spans="2:11" s="1" customFormat="1" ht="15" customHeight="1">
      <c r="B186" s="291"/>
      <c r="C186" s="266" t="s">
        <v>2067</v>
      </c>
      <c r="D186" s="266"/>
      <c r="E186" s="266"/>
      <c r="F186" s="289" t="s">
        <v>1994</v>
      </c>
      <c r="G186" s="266"/>
      <c r="H186" s="266" t="s">
        <v>2068</v>
      </c>
      <c r="I186" s="266" t="s">
        <v>2069</v>
      </c>
      <c r="J186" s="266"/>
      <c r="K186" s="314"/>
    </row>
    <row r="187" spans="2:11" s="1" customFormat="1" ht="15" customHeight="1">
      <c r="B187" s="291"/>
      <c r="C187" s="266" t="s">
        <v>2070</v>
      </c>
      <c r="D187" s="266"/>
      <c r="E187" s="266"/>
      <c r="F187" s="289" t="s">
        <v>1994</v>
      </c>
      <c r="G187" s="266"/>
      <c r="H187" s="266" t="s">
        <v>2071</v>
      </c>
      <c r="I187" s="266" t="s">
        <v>2069</v>
      </c>
      <c r="J187" s="266"/>
      <c r="K187" s="314"/>
    </row>
    <row r="188" spans="2:11" s="1" customFormat="1" ht="15" customHeight="1">
      <c r="B188" s="291"/>
      <c r="C188" s="266" t="s">
        <v>2072</v>
      </c>
      <c r="D188" s="266"/>
      <c r="E188" s="266"/>
      <c r="F188" s="289" t="s">
        <v>1994</v>
      </c>
      <c r="G188" s="266"/>
      <c r="H188" s="266" t="s">
        <v>2073</v>
      </c>
      <c r="I188" s="266" t="s">
        <v>2069</v>
      </c>
      <c r="J188" s="266"/>
      <c r="K188" s="314"/>
    </row>
    <row r="189" spans="2:11" s="1" customFormat="1" ht="15" customHeight="1">
      <c r="B189" s="291"/>
      <c r="C189" s="327" t="s">
        <v>2074</v>
      </c>
      <c r="D189" s="266"/>
      <c r="E189" s="266"/>
      <c r="F189" s="289" t="s">
        <v>1994</v>
      </c>
      <c r="G189" s="266"/>
      <c r="H189" s="266" t="s">
        <v>2075</v>
      </c>
      <c r="I189" s="266" t="s">
        <v>2076</v>
      </c>
      <c r="J189" s="328" t="s">
        <v>2077</v>
      </c>
      <c r="K189" s="314"/>
    </row>
    <row r="190" spans="2:11" s="1" customFormat="1" ht="15" customHeight="1">
      <c r="B190" s="291"/>
      <c r="C190" s="327" t="s">
        <v>44</v>
      </c>
      <c r="D190" s="266"/>
      <c r="E190" s="266"/>
      <c r="F190" s="289" t="s">
        <v>1988</v>
      </c>
      <c r="G190" s="266"/>
      <c r="H190" s="263" t="s">
        <v>2078</v>
      </c>
      <c r="I190" s="266" t="s">
        <v>2079</v>
      </c>
      <c r="J190" s="266"/>
      <c r="K190" s="314"/>
    </row>
    <row r="191" spans="2:11" s="1" customFormat="1" ht="15" customHeight="1">
      <c r="B191" s="291"/>
      <c r="C191" s="327" t="s">
        <v>2080</v>
      </c>
      <c r="D191" s="266"/>
      <c r="E191" s="266"/>
      <c r="F191" s="289" t="s">
        <v>1988</v>
      </c>
      <c r="G191" s="266"/>
      <c r="H191" s="266" t="s">
        <v>2081</v>
      </c>
      <c r="I191" s="266" t="s">
        <v>2023</v>
      </c>
      <c r="J191" s="266"/>
      <c r="K191" s="314"/>
    </row>
    <row r="192" spans="2:11" s="1" customFormat="1" ht="15" customHeight="1">
      <c r="B192" s="291"/>
      <c r="C192" s="327" t="s">
        <v>2082</v>
      </c>
      <c r="D192" s="266"/>
      <c r="E192" s="266"/>
      <c r="F192" s="289" t="s">
        <v>1988</v>
      </c>
      <c r="G192" s="266"/>
      <c r="H192" s="266" t="s">
        <v>2083</v>
      </c>
      <c r="I192" s="266" t="s">
        <v>2023</v>
      </c>
      <c r="J192" s="266"/>
      <c r="K192" s="314"/>
    </row>
    <row r="193" spans="2:11" s="1" customFormat="1" ht="15" customHeight="1">
      <c r="B193" s="291"/>
      <c r="C193" s="327" t="s">
        <v>2084</v>
      </c>
      <c r="D193" s="266"/>
      <c r="E193" s="266"/>
      <c r="F193" s="289" t="s">
        <v>1994</v>
      </c>
      <c r="G193" s="266"/>
      <c r="H193" s="266" t="s">
        <v>2085</v>
      </c>
      <c r="I193" s="266" t="s">
        <v>2023</v>
      </c>
      <c r="J193" s="266"/>
      <c r="K193" s="314"/>
    </row>
    <row r="194" spans="2:11" s="1" customFormat="1" ht="15" customHeight="1">
      <c r="B194" s="320"/>
      <c r="C194" s="329"/>
      <c r="D194" s="300"/>
      <c r="E194" s="300"/>
      <c r="F194" s="300"/>
      <c r="G194" s="300"/>
      <c r="H194" s="300"/>
      <c r="I194" s="300"/>
      <c r="J194" s="300"/>
      <c r="K194" s="321"/>
    </row>
    <row r="195" spans="2:11" s="1" customFormat="1" ht="18.75" customHeight="1">
      <c r="B195" s="302"/>
      <c r="C195" s="312"/>
      <c r="D195" s="312"/>
      <c r="E195" s="312"/>
      <c r="F195" s="322"/>
      <c r="G195" s="312"/>
      <c r="H195" s="312"/>
      <c r="I195" s="312"/>
      <c r="J195" s="312"/>
      <c r="K195" s="302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3.5">
      <c r="B198" s="253"/>
      <c r="C198" s="254"/>
      <c r="D198" s="254"/>
      <c r="E198" s="254"/>
      <c r="F198" s="254"/>
      <c r="G198" s="254"/>
      <c r="H198" s="254"/>
      <c r="I198" s="254"/>
      <c r="J198" s="254"/>
      <c r="K198" s="255"/>
    </row>
    <row r="199" spans="2:11" s="1" customFormat="1" ht="21">
      <c r="B199" s="256"/>
      <c r="C199" s="257" t="s">
        <v>2086</v>
      </c>
      <c r="D199" s="257"/>
      <c r="E199" s="257"/>
      <c r="F199" s="257"/>
      <c r="G199" s="257"/>
      <c r="H199" s="257"/>
      <c r="I199" s="257"/>
      <c r="J199" s="257"/>
      <c r="K199" s="258"/>
    </row>
    <row r="200" spans="2:11" s="1" customFormat="1" ht="25.5" customHeight="1">
      <c r="B200" s="256"/>
      <c r="C200" s="330" t="s">
        <v>2087</v>
      </c>
      <c r="D200" s="330"/>
      <c r="E200" s="330"/>
      <c r="F200" s="330" t="s">
        <v>2088</v>
      </c>
      <c r="G200" s="331"/>
      <c r="H200" s="330" t="s">
        <v>2089</v>
      </c>
      <c r="I200" s="330"/>
      <c r="J200" s="330"/>
      <c r="K200" s="258"/>
    </row>
    <row r="201" spans="2:11" s="1" customFormat="1" ht="5.25" customHeight="1">
      <c r="B201" s="291"/>
      <c r="C201" s="286"/>
      <c r="D201" s="286"/>
      <c r="E201" s="286"/>
      <c r="F201" s="286"/>
      <c r="G201" s="312"/>
      <c r="H201" s="286"/>
      <c r="I201" s="286"/>
      <c r="J201" s="286"/>
      <c r="K201" s="314"/>
    </row>
    <row r="202" spans="2:11" s="1" customFormat="1" ht="15" customHeight="1">
      <c r="B202" s="291"/>
      <c r="C202" s="266" t="s">
        <v>2079</v>
      </c>
      <c r="D202" s="266"/>
      <c r="E202" s="266"/>
      <c r="F202" s="289" t="s">
        <v>45</v>
      </c>
      <c r="G202" s="266"/>
      <c r="H202" s="266" t="s">
        <v>2090</v>
      </c>
      <c r="I202" s="266"/>
      <c r="J202" s="266"/>
      <c r="K202" s="314"/>
    </row>
    <row r="203" spans="2:11" s="1" customFormat="1" ht="15" customHeight="1">
      <c r="B203" s="291"/>
      <c r="C203" s="266"/>
      <c r="D203" s="266"/>
      <c r="E203" s="266"/>
      <c r="F203" s="289" t="s">
        <v>46</v>
      </c>
      <c r="G203" s="266"/>
      <c r="H203" s="266" t="s">
        <v>2091</v>
      </c>
      <c r="I203" s="266"/>
      <c r="J203" s="266"/>
      <c r="K203" s="314"/>
    </row>
    <row r="204" spans="2:11" s="1" customFormat="1" ht="15" customHeight="1">
      <c r="B204" s="291"/>
      <c r="C204" s="266"/>
      <c r="D204" s="266"/>
      <c r="E204" s="266"/>
      <c r="F204" s="289" t="s">
        <v>49</v>
      </c>
      <c r="G204" s="266"/>
      <c r="H204" s="266" t="s">
        <v>2092</v>
      </c>
      <c r="I204" s="266"/>
      <c r="J204" s="266"/>
      <c r="K204" s="314"/>
    </row>
    <row r="205" spans="2:11" s="1" customFormat="1" ht="15" customHeight="1">
      <c r="B205" s="291"/>
      <c r="C205" s="266"/>
      <c r="D205" s="266"/>
      <c r="E205" s="266"/>
      <c r="F205" s="289" t="s">
        <v>47</v>
      </c>
      <c r="G205" s="266"/>
      <c r="H205" s="266" t="s">
        <v>2093</v>
      </c>
      <c r="I205" s="266"/>
      <c r="J205" s="266"/>
      <c r="K205" s="314"/>
    </row>
    <row r="206" spans="2:11" s="1" customFormat="1" ht="15" customHeight="1">
      <c r="B206" s="291"/>
      <c r="C206" s="266"/>
      <c r="D206" s="266"/>
      <c r="E206" s="266"/>
      <c r="F206" s="289" t="s">
        <v>48</v>
      </c>
      <c r="G206" s="266"/>
      <c r="H206" s="266" t="s">
        <v>2094</v>
      </c>
      <c r="I206" s="266"/>
      <c r="J206" s="266"/>
      <c r="K206" s="314"/>
    </row>
    <row r="207" spans="2:11" s="1" customFormat="1" ht="15" customHeight="1">
      <c r="B207" s="291"/>
      <c r="C207" s="266"/>
      <c r="D207" s="266"/>
      <c r="E207" s="266"/>
      <c r="F207" s="289"/>
      <c r="G207" s="266"/>
      <c r="H207" s="266"/>
      <c r="I207" s="266"/>
      <c r="J207" s="266"/>
      <c r="K207" s="314"/>
    </row>
    <row r="208" spans="2:11" s="1" customFormat="1" ht="15" customHeight="1">
      <c r="B208" s="291"/>
      <c r="C208" s="266" t="s">
        <v>2035</v>
      </c>
      <c r="D208" s="266"/>
      <c r="E208" s="266"/>
      <c r="F208" s="289" t="s">
        <v>78</v>
      </c>
      <c r="G208" s="266"/>
      <c r="H208" s="266" t="s">
        <v>2095</v>
      </c>
      <c r="I208" s="266"/>
      <c r="J208" s="266"/>
      <c r="K208" s="314"/>
    </row>
    <row r="209" spans="2:11" s="1" customFormat="1" ht="15" customHeight="1">
      <c r="B209" s="291"/>
      <c r="C209" s="266"/>
      <c r="D209" s="266"/>
      <c r="E209" s="266"/>
      <c r="F209" s="289" t="s">
        <v>1930</v>
      </c>
      <c r="G209" s="266"/>
      <c r="H209" s="266" t="s">
        <v>1931</v>
      </c>
      <c r="I209" s="266"/>
      <c r="J209" s="266"/>
      <c r="K209" s="314"/>
    </row>
    <row r="210" spans="2:11" s="1" customFormat="1" ht="15" customHeight="1">
      <c r="B210" s="291"/>
      <c r="C210" s="266"/>
      <c r="D210" s="266"/>
      <c r="E210" s="266"/>
      <c r="F210" s="289" t="s">
        <v>1928</v>
      </c>
      <c r="G210" s="266"/>
      <c r="H210" s="266" t="s">
        <v>2096</v>
      </c>
      <c r="I210" s="266"/>
      <c r="J210" s="266"/>
      <c r="K210" s="314"/>
    </row>
    <row r="211" spans="2:11" s="1" customFormat="1" ht="15" customHeight="1">
      <c r="B211" s="332"/>
      <c r="C211" s="266"/>
      <c r="D211" s="266"/>
      <c r="E211" s="266"/>
      <c r="F211" s="289" t="s">
        <v>1932</v>
      </c>
      <c r="G211" s="327"/>
      <c r="H211" s="318" t="s">
        <v>1933</v>
      </c>
      <c r="I211" s="318"/>
      <c r="J211" s="318"/>
      <c r="K211" s="333"/>
    </row>
    <row r="212" spans="2:11" s="1" customFormat="1" ht="15" customHeight="1">
      <c r="B212" s="332"/>
      <c r="C212" s="266"/>
      <c r="D212" s="266"/>
      <c r="E212" s="266"/>
      <c r="F212" s="289" t="s">
        <v>1934</v>
      </c>
      <c r="G212" s="327"/>
      <c r="H212" s="318" t="s">
        <v>2097</v>
      </c>
      <c r="I212" s="318"/>
      <c r="J212" s="318"/>
      <c r="K212" s="333"/>
    </row>
    <row r="213" spans="2:11" s="1" customFormat="1" ht="15" customHeight="1">
      <c r="B213" s="332"/>
      <c r="C213" s="266"/>
      <c r="D213" s="266"/>
      <c r="E213" s="266"/>
      <c r="F213" s="289"/>
      <c r="G213" s="327"/>
      <c r="H213" s="318"/>
      <c r="I213" s="318"/>
      <c r="J213" s="318"/>
      <c r="K213" s="333"/>
    </row>
    <row r="214" spans="2:11" s="1" customFormat="1" ht="15" customHeight="1">
      <c r="B214" s="332"/>
      <c r="C214" s="266" t="s">
        <v>2059</v>
      </c>
      <c r="D214" s="266"/>
      <c r="E214" s="266"/>
      <c r="F214" s="289">
        <v>1</v>
      </c>
      <c r="G214" s="327"/>
      <c r="H214" s="318" t="s">
        <v>2098</v>
      </c>
      <c r="I214" s="318"/>
      <c r="J214" s="318"/>
      <c r="K214" s="333"/>
    </row>
    <row r="215" spans="2:11" s="1" customFormat="1" ht="15" customHeight="1">
      <c r="B215" s="332"/>
      <c r="C215" s="266"/>
      <c r="D215" s="266"/>
      <c r="E215" s="266"/>
      <c r="F215" s="289">
        <v>2</v>
      </c>
      <c r="G215" s="327"/>
      <c r="H215" s="318" t="s">
        <v>2099</v>
      </c>
      <c r="I215" s="318"/>
      <c r="J215" s="318"/>
      <c r="K215" s="333"/>
    </row>
    <row r="216" spans="2:11" s="1" customFormat="1" ht="15" customHeight="1">
      <c r="B216" s="332"/>
      <c r="C216" s="266"/>
      <c r="D216" s="266"/>
      <c r="E216" s="266"/>
      <c r="F216" s="289">
        <v>3</v>
      </c>
      <c r="G216" s="327"/>
      <c r="H216" s="318" t="s">
        <v>2100</v>
      </c>
      <c r="I216" s="318"/>
      <c r="J216" s="318"/>
      <c r="K216" s="333"/>
    </row>
    <row r="217" spans="2:11" s="1" customFormat="1" ht="15" customHeight="1">
      <c r="B217" s="332"/>
      <c r="C217" s="266"/>
      <c r="D217" s="266"/>
      <c r="E217" s="266"/>
      <c r="F217" s="289">
        <v>4</v>
      </c>
      <c r="G217" s="327"/>
      <c r="H217" s="318" t="s">
        <v>2101</v>
      </c>
      <c r="I217" s="318"/>
      <c r="J217" s="318"/>
      <c r="K217" s="333"/>
    </row>
    <row r="218" spans="2:11" s="1" customFormat="1" ht="12.75" customHeight="1">
      <c r="B218" s="334"/>
      <c r="C218" s="335"/>
      <c r="D218" s="335"/>
      <c r="E218" s="335"/>
      <c r="F218" s="335"/>
      <c r="G218" s="335"/>
      <c r="H218" s="335"/>
      <c r="I218" s="335"/>
      <c r="J218" s="335"/>
      <c r="K218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DESKTOP-K2VMR02\Martina Havířová</dc:creator>
  <cp:keywords/>
  <dc:description/>
  <cp:lastModifiedBy>DESKTOP-K2VMR02\Martina Havířová</cp:lastModifiedBy>
  <dcterms:created xsi:type="dcterms:W3CDTF">2023-04-20T17:16:08Z</dcterms:created>
  <dcterms:modified xsi:type="dcterms:W3CDTF">2023-04-20T17:16:12Z</dcterms:modified>
  <cp:category/>
  <cp:version/>
  <cp:contentType/>
  <cp:contentStatus/>
</cp:coreProperties>
</file>