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ess\Documents\Jáchymov, čp 8 Statika\pro rok 2024 Volny\"/>
    </mc:Choice>
  </mc:AlternateContent>
  <bookViews>
    <workbookView xWindow="-120" yWindow="-120" windowWidth="38640" windowHeight="2124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 Pol'!$A$1:$Y$53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2" l="1"/>
  <c r="G50" i="12"/>
  <c r="G47" i="12"/>
  <c r="G46" i="12"/>
  <c r="G45" i="12"/>
  <c r="G42" i="12"/>
  <c r="G41" i="12"/>
  <c r="G40" i="12"/>
  <c r="G39" i="12"/>
  <c r="G38" i="12"/>
  <c r="G37" i="12"/>
  <c r="G30" i="12"/>
  <c r="G27" i="12" s="1"/>
  <c r="I50" i="1" s="1"/>
  <c r="G28" i="12"/>
  <c r="G25" i="12"/>
  <c r="G23" i="12"/>
  <c r="G21" i="12"/>
  <c r="G19" i="12"/>
  <c r="G17" i="12"/>
  <c r="G14" i="12"/>
  <c r="G12" i="12"/>
  <c r="G10" i="12"/>
  <c r="G9" i="12"/>
  <c r="G36" i="12" l="1"/>
  <c r="I51" i="1" s="1"/>
  <c r="G8" i="12"/>
  <c r="I49" i="1" s="1"/>
  <c r="G44" i="12"/>
  <c r="I53" i="1" s="1"/>
  <c r="I20" i="1" s="1"/>
  <c r="I16" i="1" l="1"/>
  <c r="G49" i="12"/>
  <c r="G48" i="12" s="1"/>
  <c r="G53" i="12" s="1"/>
  <c r="F42" i="1"/>
  <c r="G42" i="1"/>
  <c r="H42" i="1"/>
  <c r="I42" i="1"/>
  <c r="J40" i="1" s="1"/>
  <c r="J41" i="1"/>
  <c r="I52" i="1" l="1"/>
  <c r="I19" i="1" s="1"/>
  <c r="I21" i="1" s="1"/>
  <c r="G25" i="1" s="1"/>
  <c r="G28" i="1" s="1"/>
  <c r="J39" i="1"/>
  <c r="J42" i="1" s="1"/>
  <c r="J28" i="1"/>
  <c r="J26" i="1"/>
  <c r="G38" i="1"/>
  <c r="F38" i="1"/>
  <c r="J23" i="1"/>
  <c r="J24" i="1"/>
  <c r="J25" i="1"/>
  <c r="J27" i="1"/>
  <c r="E24" i="1"/>
  <c r="E26" i="1"/>
  <c r="I54" i="1" l="1"/>
  <c r="J53" i="1" s="1"/>
  <c r="J52" i="1" l="1"/>
  <c r="J50" i="1"/>
  <c r="J51" i="1"/>
  <c r="J49" i="1"/>
  <c r="J5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Vitkajová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<sst xmlns="http://schemas.openxmlformats.org/spreadsheetml/2006/main" count="371" uniqueCount="173">
  <si>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</si>
  <si>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</si>
  <si>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</si>
  <si>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</si>
  <si>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</si>
  <si>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</si>
  <si>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</si>
  <si>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</si>
  <si>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</si>
  <si>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</si>
  <si>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</si>
  <si>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</si>
  <si>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</si>
  <si>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</si>
  <si>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</si>
  <si>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</si>
  <si>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</si>
  <si>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</si>
  <si>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</si>
  <si>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</si>
  <si>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</si>
  <si>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</si>
  <si>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</si>
  <si>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</si>
  <si>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</si>
  <si>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</si>
  <si>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</si>
  <si>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</si>
  <si>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</si>
  <si>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</si>
  <si>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</si>
  <si>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</si>
  <si>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</si>
  <si>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</si>
  <si>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</si>
  <si>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</si>
  <si>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</si>
  <si>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</si>
  <si>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</si>
  <si>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</si>
  <si>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</si>
  <si>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</si>
  <si>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</si>
  <si>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</si>
  <si>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Nabídkový rozpočet</t>
  </si>
  <si>
    <t>01</t>
  </si>
  <si>
    <t>Jáchymov čp.8 dvůr a sklep 2024</t>
  </si>
  <si>
    <t>Objekt:</t>
  </si>
  <si>
    <t>Rozpočet:</t>
  </si>
  <si>
    <t>23-43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</si>
  <si>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</si>
  <si>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</si>
  <si>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</si>
  <si>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</si>
  <si>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</si>
  <si>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</si>
  <si>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</si>
  <si>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96</t>
  </si>
  <si>
    <t>Bourání konstrukcí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</si>
  <si>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</si>
  <si>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</si>
  <si>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</si>
  <si>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</si>
  <si>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</si>
  <si>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</si>
  <si>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</si>
  <si>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</si>
  <si>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</si>
  <si>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</si>
  <si>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</si>
  <si>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</si>
  <si>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</si>
  <si>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</si>
  <si>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</si>
  <si>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</si>
  <si>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</si>
  <si>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</si>
  <si>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</si>
  <si>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</si>
  <si>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</si>
  <si>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</si>
  <si>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</si>
  <si>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</si>
  <si>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</si>
  <si>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</si>
  <si>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</si>
  <si>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</si>
  <si>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</si>
  <si>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</si>
  <si>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</si>
  <si>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</si>
  <si>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</si>
  <si>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</si>
  <si>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</t>
  </si>
  <si>
    <t>m2</t>
  </si>
  <si>
    <t>RTS 23/ II</t>
  </si>
  <si>
    <t>Práce</t>
  </si>
  <si>
    <t>Běžná</t>
  </si>
  <si>
    <t>POL1_</t>
  </si>
  <si>
    <t>130901102R00</t>
  </si>
  <si>
    <t>Bourání konstrukcí cihelných na MVC ve vykopávkách</t>
  </si>
  <si>
    <t>m3</t>
  </si>
  <si>
    <t>3,11*0,51*2,20</t>
  </si>
  <si>
    <t>VV</t>
  </si>
  <si>
    <t>139711101R00</t>
  </si>
  <si>
    <t>Vykopávka v uzavřených prostorách v hor.1-4</t>
  </si>
  <si>
    <t>odtěžení zeminy nad dvorním sklepem : 0,30*60,00</t>
  </si>
  <si>
    <t>162201203R00</t>
  </si>
  <si>
    <t>Vodorovné přemíst.výkopku, kolečko hor.1-4, do 10m</t>
  </si>
  <si>
    <t>Odkaz na mn. položky pořadí 3 : 18,00000</t>
  </si>
  <si>
    <t>Odkaz na mn. položky pořadí 1 : 60,00000*0,02</t>
  </si>
  <si>
    <t>162201210R00</t>
  </si>
  <si>
    <t>Příplatek za dalš.10 m, kolečko, výkop. z hor.1- 4</t>
  </si>
  <si>
    <t>Odkaz na mn. položky pořadí 4 : 19,20000*4</t>
  </si>
  <si>
    <t>162701105R00</t>
  </si>
  <si>
    <t>Vodorovné přemístění výkopku z hor.1-4 do 10000 m</t>
  </si>
  <si>
    <t>Odkaz na mn. položky pořadí 4 : 19,20000</t>
  </si>
  <si>
    <t>162701109R00</t>
  </si>
  <si>
    <t>Příplatek k vod. přemístění hor.1-4 za další 1 km</t>
  </si>
  <si>
    <t>Odkaz na mn. položky pořadí 6 : 19,20000*80</t>
  </si>
  <si>
    <t>167101201R00</t>
  </si>
  <si>
    <t>Nakládání výkopku z hor.1 ÷ 4 - ručně</t>
  </si>
  <si>
    <t>171201201R00</t>
  </si>
  <si>
    <t>Uložení sypaniny na skl.-sypanina na výšku přes 2m</t>
  </si>
  <si>
    <t>Odkaz na mn. položky pořadí 8 : 19,20000</t>
  </si>
  <si>
    <t>962022491R00</t>
  </si>
  <si>
    <t>Bourání zdiva nadzákladového kamenného</t>
  </si>
  <si>
    <t>zazdívka vstupu do sklepa : 1,25*0,50*2,00</t>
  </si>
  <si>
    <t>979092111R00</t>
  </si>
  <si>
    <t>Vyklizení ulehlé suti z pl.do 15 m2/ hl. 2 m-ručně</t>
  </si>
  <si>
    <t>hlavní prostor : 0,85*49,00</t>
  </si>
  <si>
    <t>sklípek : 0,85*4,00</t>
  </si>
  <si>
    <t>chodba do sklepa : 0,85*9,60</t>
  </si>
  <si>
    <t>sklep ve skále : 0,85*20,00</t>
  </si>
  <si>
    <t>dvorní sklep : 0,85*40,00</t>
  </si>
  <si>
    <t>979081111R00</t>
  </si>
  <si>
    <t>Odvoz suti a vybour. hmot na skládku do 1 km</t>
  </si>
  <si>
    <t>t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</si>
  <si>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</si>
  <si>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</si>
  <si>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</si>
  <si>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</si>
  <si>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</si>
  <si>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</si>
  <si>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</si>
  <si>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</si>
  <si>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</si>
  <si>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</si>
  <si>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979999976R00</t>
  </si>
  <si>
    <t>Poplatek za uložení, zemina a kamení (skup.170504)</t>
  </si>
  <si>
    <t>Odkaz na mn. položky pořadí 9 : 19,20000*1,8</t>
  </si>
  <si>
    <t>00412 R</t>
  </si>
  <si>
    <t>Dohled archeologa při provádění výkopových prací</t>
  </si>
  <si>
    <t>Soubor</t>
  </si>
  <si>
    <t>Vlastní</t>
  </si>
  <si>
    <t>Indiv</t>
  </si>
  <si>
    <t>VRN</t>
  </si>
  <si>
    <t>POL99_8</t>
  </si>
  <si>
    <t>005211040R</t>
  </si>
  <si>
    <t>Užívání veřejných ploch a prostranství předpoklad, bude účtováno dle skutečnosti</t>
  </si>
  <si>
    <t>005241010R</t>
  </si>
  <si>
    <t xml:space="preserve">Dokumentace skutečného provedení </t>
  </si>
  <si>
    <t>005121 R</t>
  </si>
  <si>
    <t>Zařízení staveniště</t>
  </si>
  <si>
    <t>POL99_2</t>
  </si>
  <si>
    <t>005122012</t>
  </si>
  <si>
    <t>Mimostaveništní doprava</t>
  </si>
  <si>
    <t>POL99_0</t>
  </si>
  <si>
    <t>005211080R</t>
  </si>
  <si>
    <t xml:space="preserve">Bezpečnostní a hygienická opatření na staveništi </t>
  </si>
  <si>
    <t>END</t>
  </si>
  <si>
    <t xml:space="preserve">Jáchymov čp.8 dvůr a sklep 2024 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</si>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</sst>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7" fillId="0" borderId="41" xfId="0" applyFont="1" applyFill="1" applyBorder="1" applyAlignment="1">
      <alignment vertical="top"/>
    </xf>
    <xf numFmtId="49" fontId="17" fillId="0" borderId="42" xfId="0" applyNumberFormat="1" applyFont="1" applyFill="1" applyBorder="1" applyAlignment="1">
      <alignment vertical="top"/>
    </xf>
    <xf numFmtId="49" fontId="17" fillId="0" borderId="42" xfId="0" applyNumberFormat="1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center" vertical="top" shrinkToFit="1"/>
    </xf>
    <xf numFmtId="165" fontId="17" fillId="0" borderId="42" xfId="0" applyNumberFormat="1" applyFont="1" applyFill="1" applyBorder="1" applyAlignment="1">
      <alignment vertical="top" shrinkToFit="1"/>
    </xf>
    <xf numFmtId="4" fontId="17" fillId="0" borderId="42" xfId="0" applyNumberFormat="1" applyFont="1" applyFill="1" applyBorder="1" applyAlignment="1">
      <alignment vertical="top" shrinkToFit="1"/>
    </xf>
    <xf numFmtId="4" fontId="17" fillId="0" borderId="43" xfId="0" applyNumberFormat="1" applyFont="1" applyFill="1" applyBorder="1" applyAlignment="1">
      <alignment vertical="top" shrinkToFit="1"/>
    </xf>
    <xf numFmtId="0" fontId="8" fillId="0" borderId="27" xfId="0" applyFont="1" applyFill="1" applyBorder="1" applyAlignment="1">
      <alignment vertical="top"/>
    </xf>
    <xf numFmtId="49" fontId="8" fillId="0" borderId="18" xfId="0" applyNumberFormat="1" applyFont="1" applyFill="1" applyBorder="1" applyAlignment="1">
      <alignment vertical="top"/>
    </xf>
    <xf numFmtId="49" fontId="8" fillId="0" borderId="18" xfId="0" applyNumberFormat="1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shrinkToFit="1"/>
    </xf>
    <xf numFmtId="165" fontId="8" fillId="0" borderId="18" xfId="0" applyNumberFormat="1" applyFont="1" applyFill="1" applyBorder="1" applyAlignment="1">
      <alignment vertical="top" shrinkToFit="1"/>
    </xf>
    <xf numFmtId="4" fontId="8" fillId="0" borderId="18" xfId="0" applyNumberFormat="1" applyFont="1" applyFill="1" applyBorder="1" applyAlignment="1">
      <alignment vertical="top" shrinkToFit="1"/>
    </xf>
    <xf numFmtId="4" fontId="8" fillId="0" borderId="37" xfId="0" applyNumberFormat="1" applyFont="1" applyFill="1" applyBorder="1" applyAlignment="1">
      <alignment vertical="top" shrinkToFit="1"/>
    </xf>
    <xf numFmtId="0" fontId="17" fillId="0" borderId="38" xfId="0" applyFont="1" applyFill="1" applyBorder="1" applyAlignment="1">
      <alignment vertical="top"/>
    </xf>
    <xf numFmtId="49" fontId="17" fillId="0" borderId="39" xfId="0" applyNumberFormat="1" applyFont="1" applyFill="1" applyBorder="1" applyAlignment="1">
      <alignment vertical="top"/>
    </xf>
    <xf numFmtId="49" fontId="17" fillId="0" borderId="39" xfId="0" applyNumberFormat="1" applyFont="1" applyFill="1" applyBorder="1" applyAlignment="1">
      <alignment horizontal="left" vertical="top" wrapText="1"/>
    </xf>
    <xf numFmtId="0" fontId="17" fillId="0" borderId="39" xfId="0" applyFont="1" applyFill="1" applyBorder="1" applyAlignment="1">
      <alignment horizontal="center" vertical="top" shrinkToFit="1"/>
    </xf>
    <xf numFmtId="165" fontId="17" fillId="0" borderId="39" xfId="0" applyNumberFormat="1" applyFont="1" applyFill="1" applyBorder="1" applyAlignment="1">
      <alignment vertical="top" shrinkToFit="1"/>
    </xf>
    <xf numFmtId="4" fontId="17" fillId="0" borderId="39" xfId="0" applyNumberFormat="1" applyFont="1" applyFill="1" applyBorder="1" applyAlignment="1">
      <alignment vertical="top" shrinkToFit="1"/>
    </xf>
    <xf numFmtId="49" fontId="8" fillId="0" borderId="0" xfId="0" applyNumberFormat="1" applyFont="1"/>
    <xf numFmtId="49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9" fillId="0" borderId="1" xfId="0" applyFont="1" applyFill="1" applyBorder="1" applyAlignment="1">
      <alignment horizontal="left" vertical="center" indent="1"/>
    </xf>
    <xf numFmtId="0" fontId="0" fillId="0" borderId="0" xfId="0" applyFill="1" applyAlignment="1">
      <alignment wrapText="1"/>
    </xf>
    <xf numFmtId="49" fontId="6" fillId="0" borderId="0" xfId="0" applyNumberFormat="1" applyFont="1" applyFill="1" applyAlignment="1">
      <alignment horizontal="left" vertical="center" wrapText="1"/>
    </xf>
    <xf numFmtId="0" fontId="0" fillId="0" borderId="1" xfId="0" applyFill="1" applyBorder="1" applyAlignment="1">
      <alignment horizontal="left" vertical="center" indent="1"/>
    </xf>
    <xf numFmtId="49" fontId="8" fillId="0" borderId="0" xfId="0" applyNumberFormat="1" applyFont="1" applyFill="1" applyAlignment="1">
      <alignment horizontal="left" vertical="center" wrapText="1"/>
    </xf>
    <xf numFmtId="0" fontId="0" fillId="0" borderId="9" xfId="0" applyFill="1" applyBorder="1" applyAlignment="1">
      <alignment horizontal="left" vertical="center" indent="1"/>
    </xf>
    <xf numFmtId="0" fontId="0" fillId="0" borderId="6" xfId="0" applyFill="1" applyBorder="1" applyAlignment="1">
      <alignment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4" fontId="4" fillId="5" borderId="7" xfId="0" applyNumberFormat="1" applyFont="1" applyFill="1" applyBorder="1" applyAlignment="1">
      <alignment horizontal="left" vertical="center"/>
    </xf>
    <xf numFmtId="49" fontId="0" fillId="5" borderId="13" xfId="0" applyNumberForma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vertical="center"/>
    </xf>
    <xf numFmtId="0" fontId="7" fillId="5" borderId="34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4" fontId="7" fillId="5" borderId="36" xfId="0" applyNumberFormat="1" applyFont="1" applyFill="1" applyBorder="1" applyAlignment="1">
      <alignment horizontal="center" vertical="center"/>
    </xf>
    <xf numFmtId="4" fontId="7" fillId="5" borderId="36" xfId="0" applyNumberFormat="1" applyFont="1" applyFill="1" applyBorder="1" applyAlignment="1">
      <alignment vertical="center"/>
    </xf>
    <xf numFmtId="164" fontId="7" fillId="5" borderId="36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0" borderId="18" xfId="0" applyNumberFormat="1" applyFont="1" applyFill="1" applyBorder="1" applyAlignment="1">
      <alignment horizontal="left" vertical="center" wrapText="1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wrapText="1"/>
    </xf>
    <xf numFmtId="49" fontId="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12" fillId="5" borderId="7" xfId="0" applyNumberFormat="1" applyFont="1" applyFill="1" applyBorder="1" applyAlignment="1">
      <alignment horizontal="right" vertical="center"/>
    </xf>
    <xf numFmtId="2" fontId="12" fillId="5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211" t="s">
        <v>41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36" zoomScaleNormal="100" zoomScaleSheetLayoutView="75" workbookViewId="0">
      <selection activeCell="M50" sqref="M50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2" t="s">
        <v>4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5">
      <c r="A2" s="2"/>
      <c r="B2" s="187" t="s">
        <v>24</v>
      </c>
      <c r="C2" s="188"/>
      <c r="D2" s="189" t="s">
        <v>49</v>
      </c>
      <c r="E2" s="221" t="s">
        <v>171</v>
      </c>
      <c r="F2" s="222"/>
      <c r="G2" s="222"/>
      <c r="H2" s="222"/>
      <c r="I2" s="222"/>
      <c r="J2" s="223"/>
      <c r="O2" s="1"/>
    </row>
    <row r="3" spans="1:15" ht="27" customHeight="1" x14ac:dyDescent="0.25">
      <c r="A3" s="2"/>
      <c r="B3" s="190" t="s">
        <v>47</v>
      </c>
      <c r="C3" s="188"/>
      <c r="D3" s="191" t="s">
        <v>45</v>
      </c>
      <c r="E3" s="224" t="s">
        <v>46</v>
      </c>
      <c r="F3" s="225"/>
      <c r="G3" s="225"/>
      <c r="H3" s="225"/>
      <c r="I3" s="225"/>
      <c r="J3" s="226"/>
    </row>
    <row r="4" spans="1:15" ht="23.25" customHeight="1" x14ac:dyDescent="0.25">
      <c r="A4" s="76">
        <v>9802</v>
      </c>
      <c r="B4" s="192" t="s">
        <v>48</v>
      </c>
      <c r="C4" s="193"/>
      <c r="D4" s="194" t="s">
        <v>43</v>
      </c>
      <c r="E4" s="234" t="s">
        <v>172</v>
      </c>
      <c r="F4" s="235"/>
      <c r="G4" s="235"/>
      <c r="H4" s="235"/>
      <c r="I4" s="235"/>
      <c r="J4" s="236"/>
    </row>
    <row r="5" spans="1:15" ht="24" customHeight="1" x14ac:dyDescent="0.25">
      <c r="A5" s="2"/>
      <c r="B5" s="31" t="s">
        <v>23</v>
      </c>
      <c r="D5" s="239"/>
      <c r="E5" s="240"/>
      <c r="F5" s="240"/>
      <c r="G5" s="240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41"/>
      <c r="E6" s="242"/>
      <c r="F6" s="242"/>
      <c r="G6" s="24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43"/>
      <c r="F7" s="244"/>
      <c r="G7" s="24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8"/>
      <c r="E11" s="228"/>
      <c r="F11" s="228"/>
      <c r="G11" s="228"/>
      <c r="H11" s="18" t="s">
        <v>42</v>
      </c>
      <c r="I11" s="78"/>
      <c r="J11" s="8"/>
    </row>
    <row r="12" spans="1:15" ht="15.75" customHeight="1" x14ac:dyDescent="0.25">
      <c r="A12" s="2"/>
      <c r="B12" s="28"/>
      <c r="C12" s="55"/>
      <c r="D12" s="233"/>
      <c r="E12" s="233"/>
      <c r="F12" s="233"/>
      <c r="G12" s="233"/>
      <c r="H12" s="18" t="s">
        <v>36</v>
      </c>
      <c r="I12" s="78"/>
      <c r="J12" s="8"/>
    </row>
    <row r="13" spans="1:15" ht="15.75" customHeight="1" x14ac:dyDescent="0.25">
      <c r="A13" s="2"/>
      <c r="B13" s="29"/>
      <c r="C13" s="56"/>
      <c r="D13" s="77"/>
      <c r="E13" s="237"/>
      <c r="F13" s="238"/>
      <c r="G13" s="23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5">
      <c r="A16" s="122" t="s">
        <v>26</v>
      </c>
      <c r="B16" s="38" t="s">
        <v>26</v>
      </c>
      <c r="C16" s="62"/>
      <c r="D16" s="63"/>
      <c r="E16" s="218"/>
      <c r="F16" s="219"/>
      <c r="G16" s="218"/>
      <c r="H16" s="219"/>
      <c r="I16" s="218">
        <f>I49+I50+I51</f>
        <v>0</v>
      </c>
      <c r="J16" s="220"/>
    </row>
    <row r="17" spans="1:10" ht="23.25" customHeight="1" x14ac:dyDescent="0.25">
      <c r="A17" s="122" t="s">
        <v>27</v>
      </c>
      <c r="B17" s="38" t="s">
        <v>27</v>
      </c>
      <c r="C17" s="62"/>
      <c r="D17" s="63"/>
      <c r="E17" s="218"/>
      <c r="F17" s="219"/>
      <c r="G17" s="218"/>
      <c r="H17" s="219"/>
      <c r="I17" s="218">
        <v>0</v>
      </c>
      <c r="J17" s="220"/>
    </row>
    <row r="18" spans="1:10" ht="23.25" customHeight="1" x14ac:dyDescent="0.25">
      <c r="A18" s="122" t="s">
        <v>28</v>
      </c>
      <c r="B18" s="38" t="s">
        <v>28</v>
      </c>
      <c r="C18" s="62"/>
      <c r="D18" s="63"/>
      <c r="E18" s="218"/>
      <c r="F18" s="219"/>
      <c r="G18" s="218"/>
      <c r="H18" s="219"/>
      <c r="I18" s="218">
        <v>0</v>
      </c>
      <c r="J18" s="220"/>
    </row>
    <row r="19" spans="1:10" ht="23.25" customHeight="1" x14ac:dyDescent="0.25">
      <c r="A19" s="122" t="s">
        <v>62</v>
      </c>
      <c r="B19" s="38" t="s">
        <v>29</v>
      </c>
      <c r="C19" s="62"/>
      <c r="D19" s="63"/>
      <c r="E19" s="218"/>
      <c r="F19" s="219"/>
      <c r="G19" s="218"/>
      <c r="H19" s="219"/>
      <c r="I19" s="218">
        <f>I52</f>
        <v>0</v>
      </c>
      <c r="J19" s="220"/>
    </row>
    <row r="20" spans="1:10" ht="23.25" customHeight="1" x14ac:dyDescent="0.25">
      <c r="A20" s="122" t="s">
        <v>63</v>
      </c>
      <c r="B20" s="38" t="s">
        <v>30</v>
      </c>
      <c r="C20" s="62"/>
      <c r="D20" s="63"/>
      <c r="E20" s="218"/>
      <c r="F20" s="219"/>
      <c r="G20" s="218"/>
      <c r="H20" s="219"/>
      <c r="I20" s="218">
        <f>I53</f>
        <v>0</v>
      </c>
      <c r="J20" s="220"/>
    </row>
    <row r="21" spans="1:10" ht="23.25" customHeight="1" x14ac:dyDescent="0.25">
      <c r="A21" s="2"/>
      <c r="B21" s="48" t="s">
        <v>31</v>
      </c>
      <c r="C21" s="64"/>
      <c r="D21" s="65"/>
      <c r="E21" s="231"/>
      <c r="F21" s="232"/>
      <c r="G21" s="231"/>
      <c r="H21" s="232"/>
      <c r="I21" s="231">
        <f>SUM(I16:J20)</f>
        <v>0</v>
      </c>
      <c r="J21" s="25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48">
        <v>0</v>
      </c>
      <c r="H23" s="249"/>
      <c r="I23" s="24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46">
        <v>0</v>
      </c>
      <c r="H24" s="247"/>
      <c r="I24" s="247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48">
        <f>I21</f>
        <v>0</v>
      </c>
      <c r="H25" s="249"/>
      <c r="I25" s="249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5">
        <v>404407.29</v>
      </c>
      <c r="H26" s="216"/>
      <c r="I26" s="216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7">
        <v>0</v>
      </c>
      <c r="H27" s="217"/>
      <c r="I27" s="217"/>
      <c r="J27" s="41" t="str">
        <f t="shared" si="0"/>
        <v>CZK</v>
      </c>
    </row>
    <row r="28" spans="1:10" ht="27.75" customHeight="1" thickBot="1" x14ac:dyDescent="0.3">
      <c r="A28" s="2"/>
      <c r="B28" s="195" t="s">
        <v>25</v>
      </c>
      <c r="C28" s="196"/>
      <c r="D28" s="196"/>
      <c r="E28" s="197"/>
      <c r="F28" s="198"/>
      <c r="G28" s="252">
        <f>ZakladDPHZakl</f>
        <v>0</v>
      </c>
      <c r="H28" s="253"/>
      <c r="I28" s="253"/>
      <c r="J28" s="199" t="str">
        <f t="shared" si="0"/>
        <v>CZK</v>
      </c>
    </row>
    <row r="29" spans="1:10" ht="27.75" hidden="1" customHeight="1" thickBot="1" x14ac:dyDescent="0.3">
      <c r="A29" s="2"/>
      <c r="B29" s="108" t="s">
        <v>37</v>
      </c>
      <c r="C29" s="109"/>
      <c r="D29" s="109"/>
      <c r="E29" s="109"/>
      <c r="F29" s="110"/>
      <c r="G29" s="251">
        <v>2330156.27</v>
      </c>
      <c r="H29" s="251"/>
      <c r="I29" s="251"/>
      <c r="J29" s="111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54"/>
      <c r="E34" s="255"/>
      <c r="G34" s="256"/>
      <c r="H34" s="257"/>
      <c r="I34" s="257"/>
      <c r="J34" s="25"/>
    </row>
    <row r="35" spans="1:10" ht="12.75" customHeight="1" x14ac:dyDescent="0.25">
      <c r="A35" s="2"/>
      <c r="B35" s="2"/>
      <c r="D35" s="245" t="s">
        <v>2</v>
      </c>
      <c r="E35" s="24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1" t="s">
        <v>17</v>
      </c>
      <c r="C37" s="82"/>
      <c r="D37" s="82"/>
      <c r="E37" s="82"/>
      <c r="F37" s="83"/>
      <c r="G37" s="83"/>
      <c r="H37" s="83"/>
      <c r="I37" s="83"/>
      <c r="J37" s="84"/>
    </row>
    <row r="38" spans="1:10" ht="25.5" hidden="1" customHeight="1" x14ac:dyDescent="0.25">
      <c r="A38" s="80" t="s">
        <v>39</v>
      </c>
      <c r="B38" s="85" t="s">
        <v>18</v>
      </c>
      <c r="C38" s="86" t="s">
        <v>6</v>
      </c>
      <c r="D38" s="86"/>
      <c r="E38" s="86"/>
      <c r="F38" s="87" t="str">
        <f>B23</f>
        <v>Základ pro sníženou DPH</v>
      </c>
      <c r="G38" s="87" t="str">
        <f>B25</f>
        <v>Základ pro základní DPH</v>
      </c>
      <c r="H38" s="88" t="s">
        <v>19</v>
      </c>
      <c r="I38" s="89" t="s">
        <v>1</v>
      </c>
      <c r="J38" s="90" t="s">
        <v>0</v>
      </c>
    </row>
    <row r="39" spans="1:10" ht="25.5" hidden="1" customHeight="1" x14ac:dyDescent="0.25">
      <c r="A39" s="80">
        <v>1</v>
      </c>
      <c r="B39" s="91" t="s">
        <v>50</v>
      </c>
      <c r="C39" s="260"/>
      <c r="D39" s="260"/>
      <c r="E39" s="260"/>
      <c r="F39" s="92">
        <v>0</v>
      </c>
      <c r="G39" s="93">
        <v>1925748.98</v>
      </c>
      <c r="H39" s="94"/>
      <c r="I39" s="95">
        <v>1925748.98</v>
      </c>
      <c r="J39" s="96">
        <f>IF(CenaCelkemVypocet=0,"",I39/CenaCelkemVypocet*100)</f>
        <v>100</v>
      </c>
    </row>
    <row r="40" spans="1:10" ht="25.5" hidden="1" customHeight="1" x14ac:dyDescent="0.25">
      <c r="A40" s="80">
        <v>2</v>
      </c>
      <c r="B40" s="97" t="s">
        <v>45</v>
      </c>
      <c r="C40" s="261" t="s">
        <v>46</v>
      </c>
      <c r="D40" s="261"/>
      <c r="E40" s="261"/>
      <c r="F40" s="98">
        <v>0</v>
      </c>
      <c r="G40" s="99">
        <v>1925748.98</v>
      </c>
      <c r="H40" s="99"/>
      <c r="I40" s="100">
        <v>1925748.98</v>
      </c>
      <c r="J40" s="101">
        <f>IF(CenaCelkemVypocet=0,"",I40/CenaCelkemVypocet*100)</f>
        <v>100</v>
      </c>
    </row>
    <row r="41" spans="1:10" ht="25.5" hidden="1" customHeight="1" x14ac:dyDescent="0.25">
      <c r="A41" s="80">
        <v>3</v>
      </c>
      <c r="B41" s="102" t="s">
        <v>43</v>
      </c>
      <c r="C41" s="260" t="s">
        <v>44</v>
      </c>
      <c r="D41" s="260"/>
      <c r="E41" s="260"/>
      <c r="F41" s="103">
        <v>0</v>
      </c>
      <c r="G41" s="94">
        <v>1925748.98</v>
      </c>
      <c r="H41" s="94"/>
      <c r="I41" s="95">
        <v>1925748.98</v>
      </c>
      <c r="J41" s="96">
        <f>IF(CenaCelkemVypocet=0,"",I41/CenaCelkemVypocet*100)</f>
        <v>100</v>
      </c>
    </row>
    <row r="42" spans="1:10" ht="25.5" hidden="1" customHeight="1" x14ac:dyDescent="0.25">
      <c r="A42" s="80"/>
      <c r="B42" s="262" t="s">
        <v>51</v>
      </c>
      <c r="C42" s="263"/>
      <c r="D42" s="263"/>
      <c r="E42" s="263"/>
      <c r="F42" s="104">
        <f>SUMIF(A39:A41,"=1",F39:F41)</f>
        <v>0</v>
      </c>
      <c r="G42" s="105">
        <f>SUMIF(A39:A41,"=1",G39:G41)</f>
        <v>1925748.98</v>
      </c>
      <c r="H42" s="105">
        <f>SUMIF(A39:A41,"=1",H39:H41)</f>
        <v>0</v>
      </c>
      <c r="I42" s="106">
        <f>SUMIF(A39:A41,"=1",I39:I41)</f>
        <v>1925748.98</v>
      </c>
      <c r="J42" s="107">
        <f>SUMIF(A39:A41,"=1",J39:J41)</f>
        <v>100</v>
      </c>
    </row>
    <row r="46" spans="1:10" ht="15.6" x14ac:dyDescent="0.3">
      <c r="B46" s="112" t="s">
        <v>53</v>
      </c>
    </row>
    <row r="48" spans="1:10" ht="25.5" customHeight="1" x14ac:dyDescent="0.25">
      <c r="A48" s="114"/>
      <c r="B48" s="200" t="s">
        <v>18</v>
      </c>
      <c r="C48" s="200" t="s">
        <v>6</v>
      </c>
      <c r="D48" s="201"/>
      <c r="E48" s="201"/>
      <c r="F48" s="202" t="s">
        <v>54</v>
      </c>
      <c r="G48" s="202"/>
      <c r="H48" s="202"/>
      <c r="I48" s="202" t="s">
        <v>31</v>
      </c>
      <c r="J48" s="202" t="s">
        <v>0</v>
      </c>
    </row>
    <row r="49" spans="1:10" ht="36.75" customHeight="1" x14ac:dyDescent="0.25">
      <c r="A49" s="115"/>
      <c r="B49" s="117" t="s">
        <v>55</v>
      </c>
      <c r="C49" s="258" t="s">
        <v>56</v>
      </c>
      <c r="D49" s="259"/>
      <c r="E49" s="259"/>
      <c r="F49" s="121" t="s">
        <v>26</v>
      </c>
      <c r="G49" s="118"/>
      <c r="H49" s="118"/>
      <c r="I49" s="118">
        <f>'01 001 Pol'!G8</f>
        <v>0</v>
      </c>
      <c r="J49" s="119" t="str">
        <f>IF(I54=0,"",I49/I54*100)</f>
        <v/>
      </c>
    </row>
    <row r="50" spans="1:10" ht="36.75" customHeight="1" x14ac:dyDescent="0.25">
      <c r="A50" s="115"/>
      <c r="B50" s="117" t="s">
        <v>57</v>
      </c>
      <c r="C50" s="258" t="s">
        <v>58</v>
      </c>
      <c r="D50" s="259"/>
      <c r="E50" s="259"/>
      <c r="F50" s="121" t="s">
        <v>26</v>
      </c>
      <c r="G50" s="118"/>
      <c r="H50" s="118"/>
      <c r="I50" s="118">
        <f>'01 001 Pol'!G27</f>
        <v>0</v>
      </c>
      <c r="J50" s="119" t="str">
        <f>IF(I54=0,"",I50/I54*100)</f>
        <v/>
      </c>
    </row>
    <row r="51" spans="1:10" ht="36.75" customHeight="1" x14ac:dyDescent="0.25">
      <c r="A51" s="115"/>
      <c r="B51" s="117" t="s">
        <v>59</v>
      </c>
      <c r="C51" s="258" t="s">
        <v>60</v>
      </c>
      <c r="D51" s="259"/>
      <c r="E51" s="259"/>
      <c r="F51" s="121" t="s">
        <v>61</v>
      </c>
      <c r="G51" s="118"/>
      <c r="H51" s="118"/>
      <c r="I51" s="118">
        <f>'01 001 Pol'!G36</f>
        <v>0</v>
      </c>
      <c r="J51" s="119" t="str">
        <f>IF(I54=0,"",I51/I54*100)</f>
        <v/>
      </c>
    </row>
    <row r="52" spans="1:10" ht="36.75" customHeight="1" x14ac:dyDescent="0.25">
      <c r="A52" s="115"/>
      <c r="B52" s="117" t="s">
        <v>62</v>
      </c>
      <c r="C52" s="258" t="s">
        <v>29</v>
      </c>
      <c r="D52" s="259"/>
      <c r="E52" s="259"/>
      <c r="F52" s="121" t="s">
        <v>62</v>
      </c>
      <c r="G52" s="118"/>
      <c r="H52" s="118"/>
      <c r="I52" s="118">
        <f>'01 001 Pol'!G48</f>
        <v>0</v>
      </c>
      <c r="J52" s="119" t="str">
        <f>IF(I54=0,"",I52/I54*100)</f>
        <v/>
      </c>
    </row>
    <row r="53" spans="1:10" ht="36.75" customHeight="1" x14ac:dyDescent="0.25">
      <c r="A53" s="115"/>
      <c r="B53" s="117" t="s">
        <v>63</v>
      </c>
      <c r="C53" s="258" t="s">
        <v>30</v>
      </c>
      <c r="D53" s="259"/>
      <c r="E53" s="259"/>
      <c r="F53" s="121" t="s">
        <v>63</v>
      </c>
      <c r="G53" s="118"/>
      <c r="H53" s="118"/>
      <c r="I53" s="118">
        <f>'01 001 Pol'!G44</f>
        <v>0</v>
      </c>
      <c r="J53" s="119" t="str">
        <f>IF(I54=0,"",I53/I54*100)</f>
        <v/>
      </c>
    </row>
    <row r="54" spans="1:10" ht="25.5" customHeight="1" x14ac:dyDescent="0.25">
      <c r="A54" s="116"/>
      <c r="B54" s="203" t="s">
        <v>1</v>
      </c>
      <c r="C54" s="204"/>
      <c r="D54" s="205"/>
      <c r="E54" s="205"/>
      <c r="F54" s="206"/>
      <c r="G54" s="207"/>
      <c r="H54" s="207"/>
      <c r="I54" s="207">
        <f>SUM(I49:I53)</f>
        <v>0</v>
      </c>
      <c r="J54" s="208">
        <f>SUM(J49:J53)</f>
        <v>0</v>
      </c>
    </row>
    <row r="55" spans="1:10" x14ac:dyDescent="0.25">
      <c r="F55" s="79"/>
      <c r="G55" s="79"/>
      <c r="H55" s="79"/>
      <c r="I55" s="79"/>
      <c r="J55" s="120"/>
    </row>
    <row r="56" spans="1:10" x14ac:dyDescent="0.25">
      <c r="F56" s="79"/>
      <c r="G56" s="79"/>
      <c r="H56" s="79"/>
      <c r="I56" s="79"/>
      <c r="J56" s="120"/>
    </row>
    <row r="57" spans="1:10" x14ac:dyDescent="0.25">
      <c r="F57" s="79"/>
      <c r="G57" s="79"/>
      <c r="H57" s="79"/>
      <c r="I57" s="79"/>
      <c r="J57" s="12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/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64" t="s">
        <v>7</v>
      </c>
      <c r="B1" s="264"/>
      <c r="C1" s="265"/>
      <c r="D1" s="264"/>
      <c r="E1" s="264"/>
      <c r="F1" s="264"/>
      <c r="G1" s="264"/>
    </row>
    <row r="2" spans="1:7" ht="24.9" customHeight="1" x14ac:dyDescent="0.25">
      <c r="A2" s="50" t="s">
        <v>8</v>
      </c>
      <c r="B2" s="49"/>
      <c r="C2" s="266"/>
      <c r="D2" s="266"/>
      <c r="E2" s="266"/>
      <c r="F2" s="266"/>
      <c r="G2" s="267"/>
    </row>
    <row r="3" spans="1:7" ht="24.9" customHeight="1" x14ac:dyDescent="0.25">
      <c r="A3" s="50" t="s">
        <v>9</v>
      </c>
      <c r="B3" s="49"/>
      <c r="C3" s="266"/>
      <c r="D3" s="266"/>
      <c r="E3" s="266"/>
      <c r="F3" s="266"/>
      <c r="G3" s="267"/>
    </row>
    <row r="4" spans="1:7" ht="24.9" customHeight="1" x14ac:dyDescent="0.25">
      <c r="A4" s="50" t="s">
        <v>10</v>
      </c>
      <c r="B4" s="49"/>
      <c r="C4" s="266"/>
      <c r="D4" s="266"/>
      <c r="E4" s="266"/>
      <c r="F4" s="266"/>
      <c r="G4" s="26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1" activePane="bottomLeft" state="frozen"/>
      <selection pane="bottomLeft" activeCell="AP54" sqref="AP54"/>
    </sheetView>
  </sheetViews>
  <sheetFormatPr defaultRowHeight="13.2" outlineLevelRow="2" x14ac:dyDescent="0.25"/>
  <cols>
    <col min="1" max="1" width="3.44140625" customWidth="1"/>
    <col min="2" max="2" width="12.5546875" style="113" customWidth="1"/>
    <col min="3" max="3" width="38.33203125" style="11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8" t="s">
        <v>7</v>
      </c>
      <c r="B1" s="268"/>
      <c r="C1" s="268"/>
      <c r="D1" s="268"/>
      <c r="E1" s="268"/>
      <c r="F1" s="268"/>
      <c r="G1" s="268"/>
      <c r="AG1" t="s">
        <v>64</v>
      </c>
    </row>
    <row r="2" spans="1:60" ht="24.9" customHeight="1" x14ac:dyDescent="0.25">
      <c r="A2" s="123" t="s">
        <v>8</v>
      </c>
      <c r="B2" s="49" t="s">
        <v>49</v>
      </c>
      <c r="C2" s="269" t="s">
        <v>171</v>
      </c>
      <c r="D2" s="270"/>
      <c r="E2" s="270"/>
      <c r="F2" s="270"/>
      <c r="G2" s="271"/>
      <c r="AG2" t="s">
        <v>65</v>
      </c>
    </row>
    <row r="3" spans="1:60" ht="24.9" customHeight="1" x14ac:dyDescent="0.25">
      <c r="A3" s="123" t="s">
        <v>9</v>
      </c>
      <c r="B3" s="49" t="s">
        <v>45</v>
      </c>
      <c r="C3" s="269" t="s">
        <v>46</v>
      </c>
      <c r="D3" s="270"/>
      <c r="E3" s="270"/>
      <c r="F3" s="270"/>
      <c r="G3" s="271"/>
      <c r="AC3" s="113" t="s">
        <v>65</v>
      </c>
      <c r="AG3" t="s">
        <v>66</v>
      </c>
    </row>
    <row r="4" spans="1:60" ht="24.9" customHeight="1" x14ac:dyDescent="0.25">
      <c r="A4" s="209" t="s">
        <v>10</v>
      </c>
      <c r="B4" s="210" t="s">
        <v>43</v>
      </c>
      <c r="C4" s="272" t="s">
        <v>44</v>
      </c>
      <c r="D4" s="273"/>
      <c r="E4" s="273"/>
      <c r="F4" s="273"/>
      <c r="G4" s="274"/>
      <c r="AG4" t="s">
        <v>67</v>
      </c>
    </row>
    <row r="5" spans="1:60" x14ac:dyDescent="0.25">
      <c r="D5" s="10"/>
    </row>
    <row r="6" spans="1:60" ht="39.6" x14ac:dyDescent="0.25">
      <c r="A6" s="125" t="s">
        <v>68</v>
      </c>
      <c r="B6" s="127" t="s">
        <v>69</v>
      </c>
      <c r="C6" s="127" t="s">
        <v>70</v>
      </c>
      <c r="D6" s="126" t="s">
        <v>71</v>
      </c>
      <c r="E6" s="125" t="s">
        <v>72</v>
      </c>
      <c r="F6" s="124" t="s">
        <v>73</v>
      </c>
      <c r="G6" s="125" t="s">
        <v>31</v>
      </c>
      <c r="H6" s="128" t="s">
        <v>32</v>
      </c>
      <c r="I6" s="128" t="s">
        <v>74</v>
      </c>
      <c r="J6" s="128" t="s">
        <v>33</v>
      </c>
      <c r="K6" s="128" t="s">
        <v>75</v>
      </c>
      <c r="L6" s="128" t="s">
        <v>76</v>
      </c>
      <c r="M6" s="128" t="s">
        <v>77</v>
      </c>
      <c r="N6" s="128" t="s">
        <v>78</v>
      </c>
      <c r="O6" s="128" t="s">
        <v>79</v>
      </c>
      <c r="P6" s="128" t="s">
        <v>80</v>
      </c>
      <c r="Q6" s="128" t="s">
        <v>81</v>
      </c>
      <c r="R6" s="128" t="s">
        <v>82</v>
      </c>
      <c r="S6" s="128" t="s">
        <v>83</v>
      </c>
      <c r="T6" s="128" t="s">
        <v>84</v>
      </c>
      <c r="U6" s="128" t="s">
        <v>85</v>
      </c>
      <c r="V6" s="128" t="s">
        <v>86</v>
      </c>
      <c r="W6" s="128" t="s">
        <v>87</v>
      </c>
      <c r="X6" s="128" t="s">
        <v>88</v>
      </c>
      <c r="Y6" s="128" t="s">
        <v>89</v>
      </c>
    </row>
    <row r="7" spans="1:60" hidden="1" x14ac:dyDescent="0.25">
      <c r="A7" s="3"/>
      <c r="B7" s="4"/>
      <c r="C7" s="4"/>
      <c r="D7" s="6"/>
      <c r="E7" s="130"/>
      <c r="F7" s="131"/>
      <c r="G7" s="131"/>
      <c r="H7" s="131"/>
      <c r="I7" s="131"/>
      <c r="J7" s="131"/>
      <c r="K7" s="131"/>
      <c r="L7" s="131"/>
      <c r="M7" s="131"/>
      <c r="N7" s="130"/>
      <c r="O7" s="130"/>
      <c r="P7" s="130"/>
      <c r="Q7" s="130"/>
      <c r="R7" s="131"/>
      <c r="S7" s="131"/>
      <c r="T7" s="131"/>
      <c r="U7" s="131"/>
      <c r="V7" s="131"/>
      <c r="W7" s="131"/>
      <c r="X7" s="131"/>
      <c r="Y7" s="131"/>
    </row>
    <row r="8" spans="1:60" x14ac:dyDescent="0.25">
      <c r="A8" s="140" t="s">
        <v>90</v>
      </c>
      <c r="B8" s="141" t="s">
        <v>55</v>
      </c>
      <c r="C8" s="158" t="s">
        <v>56</v>
      </c>
      <c r="D8" s="142"/>
      <c r="E8" s="143"/>
      <c r="F8" s="144"/>
      <c r="G8" s="145">
        <f>G9+G10+G12+G14+G17+G19+G21+G23+G25</f>
        <v>0</v>
      </c>
      <c r="H8" s="139"/>
      <c r="I8" s="139">
        <v>0</v>
      </c>
      <c r="J8" s="139"/>
      <c r="K8" s="139">
        <v>145790.31</v>
      </c>
      <c r="L8" s="139"/>
      <c r="M8" s="139"/>
      <c r="N8" s="138"/>
      <c r="O8" s="138"/>
      <c r="P8" s="138"/>
      <c r="Q8" s="138"/>
      <c r="R8" s="139"/>
      <c r="S8" s="139"/>
      <c r="T8" s="139"/>
      <c r="U8" s="139"/>
      <c r="V8" s="139"/>
      <c r="W8" s="139"/>
      <c r="X8" s="139"/>
      <c r="Y8" s="139"/>
      <c r="AG8" t="s">
        <v>91</v>
      </c>
    </row>
    <row r="9" spans="1:60" x14ac:dyDescent="0.25">
      <c r="A9" s="152">
        <v>1</v>
      </c>
      <c r="B9" s="153" t="s">
        <v>92</v>
      </c>
      <c r="C9" s="159" t="s">
        <v>93</v>
      </c>
      <c r="D9" s="154" t="s">
        <v>94</v>
      </c>
      <c r="E9" s="155">
        <v>75</v>
      </c>
      <c r="F9" s="156"/>
      <c r="G9" s="157">
        <f>F9*E9</f>
        <v>0</v>
      </c>
      <c r="H9" s="135">
        <v>0</v>
      </c>
      <c r="I9" s="135">
        <v>0</v>
      </c>
      <c r="J9" s="135">
        <v>77.7</v>
      </c>
      <c r="K9" s="135">
        <v>4662</v>
      </c>
      <c r="L9" s="135">
        <v>21</v>
      </c>
      <c r="M9" s="135">
        <v>5641.02</v>
      </c>
      <c r="N9" s="134">
        <v>0</v>
      </c>
      <c r="O9" s="134">
        <v>0</v>
      </c>
      <c r="P9" s="134">
        <v>0.02</v>
      </c>
      <c r="Q9" s="134">
        <v>1.2</v>
      </c>
      <c r="R9" s="135"/>
      <c r="S9" s="135" t="s">
        <v>95</v>
      </c>
      <c r="T9" s="135" t="s">
        <v>95</v>
      </c>
      <c r="U9" s="135">
        <v>0.17199999999999999</v>
      </c>
      <c r="V9" s="135">
        <v>10.319999999999999</v>
      </c>
      <c r="W9" s="135"/>
      <c r="X9" s="135" t="s">
        <v>96</v>
      </c>
      <c r="Y9" s="135" t="s">
        <v>97</v>
      </c>
      <c r="Z9" s="129"/>
      <c r="AA9" s="129"/>
      <c r="AB9" s="129"/>
      <c r="AC9" s="129"/>
      <c r="AD9" s="129"/>
      <c r="AE9" s="129"/>
      <c r="AF9" s="129"/>
      <c r="AG9" s="129" t="s">
        <v>98</v>
      </c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</row>
    <row r="10" spans="1:60" x14ac:dyDescent="0.25">
      <c r="A10" s="146">
        <v>2</v>
      </c>
      <c r="B10" s="147" t="s">
        <v>99</v>
      </c>
      <c r="C10" s="160" t="s">
        <v>100</v>
      </c>
      <c r="D10" s="148" t="s">
        <v>101</v>
      </c>
      <c r="E10" s="149">
        <v>3.48942</v>
      </c>
      <c r="F10" s="150"/>
      <c r="G10" s="151">
        <f>F10*E10</f>
        <v>0</v>
      </c>
      <c r="H10" s="135">
        <v>0</v>
      </c>
      <c r="I10" s="135">
        <v>0</v>
      </c>
      <c r="J10" s="135">
        <v>2245</v>
      </c>
      <c r="K10" s="135">
        <v>7833.7479000000003</v>
      </c>
      <c r="L10" s="135">
        <v>21</v>
      </c>
      <c r="M10" s="135">
        <v>9478.8374999999996</v>
      </c>
      <c r="N10" s="134">
        <v>0</v>
      </c>
      <c r="O10" s="134">
        <v>0</v>
      </c>
      <c r="P10" s="134">
        <v>0</v>
      </c>
      <c r="Q10" s="134">
        <v>0</v>
      </c>
      <c r="R10" s="135"/>
      <c r="S10" s="135" t="s">
        <v>95</v>
      </c>
      <c r="T10" s="135" t="s">
        <v>95</v>
      </c>
      <c r="U10" s="135">
        <v>4.0190000000000001</v>
      </c>
      <c r="V10" s="135">
        <v>14.023978980000001</v>
      </c>
      <c r="W10" s="135"/>
      <c r="X10" s="135" t="s">
        <v>96</v>
      </c>
      <c r="Y10" s="135" t="s">
        <v>97</v>
      </c>
      <c r="Z10" s="129"/>
      <c r="AA10" s="129"/>
      <c r="AB10" s="129"/>
      <c r="AC10" s="129"/>
      <c r="AD10" s="129"/>
      <c r="AE10" s="129"/>
      <c r="AF10" s="129"/>
      <c r="AG10" s="129" t="s">
        <v>98</v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0" outlineLevel="1" x14ac:dyDescent="0.25">
      <c r="A11" s="132"/>
      <c r="B11" s="133"/>
      <c r="C11" s="161" t="s">
        <v>102</v>
      </c>
      <c r="D11" s="136"/>
      <c r="E11" s="137">
        <v>3.48942</v>
      </c>
      <c r="F11" s="135"/>
      <c r="G11" s="135"/>
      <c r="H11" s="135"/>
      <c r="I11" s="135"/>
      <c r="J11" s="135"/>
      <c r="K11" s="135"/>
      <c r="L11" s="135"/>
      <c r="M11" s="135"/>
      <c r="N11" s="134"/>
      <c r="O11" s="134"/>
      <c r="P11" s="134"/>
      <c r="Q11" s="134"/>
      <c r="R11" s="135"/>
      <c r="S11" s="135"/>
      <c r="T11" s="135"/>
      <c r="U11" s="135"/>
      <c r="V11" s="135"/>
      <c r="W11" s="135"/>
      <c r="X11" s="135"/>
      <c r="Y11" s="135"/>
      <c r="Z11" s="129"/>
      <c r="AA11" s="129"/>
      <c r="AB11" s="129"/>
      <c r="AC11" s="129"/>
      <c r="AD11" s="129"/>
      <c r="AE11" s="129"/>
      <c r="AF11" s="129"/>
      <c r="AG11" s="129" t="s">
        <v>103</v>
      </c>
      <c r="AH11" s="129">
        <v>0</v>
      </c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</row>
    <row r="12" spans="1:60" x14ac:dyDescent="0.25">
      <c r="A12" s="146">
        <v>3</v>
      </c>
      <c r="B12" s="147" t="s">
        <v>104</v>
      </c>
      <c r="C12" s="160" t="s">
        <v>105</v>
      </c>
      <c r="D12" s="148" t="s">
        <v>101</v>
      </c>
      <c r="E12" s="149">
        <v>18</v>
      </c>
      <c r="F12" s="150"/>
      <c r="G12" s="151">
        <f>F12*E12</f>
        <v>0</v>
      </c>
      <c r="H12" s="135">
        <v>0</v>
      </c>
      <c r="I12" s="135">
        <v>0</v>
      </c>
      <c r="J12" s="135">
        <v>2670</v>
      </c>
      <c r="K12" s="135">
        <v>48060</v>
      </c>
      <c r="L12" s="135">
        <v>21</v>
      </c>
      <c r="M12" s="135">
        <v>58152.6</v>
      </c>
      <c r="N12" s="134">
        <v>0</v>
      </c>
      <c r="O12" s="134">
        <v>0</v>
      </c>
      <c r="P12" s="134">
        <v>0</v>
      </c>
      <c r="Q12" s="134">
        <v>0</v>
      </c>
      <c r="R12" s="135"/>
      <c r="S12" s="135" t="s">
        <v>95</v>
      </c>
      <c r="T12" s="135" t="s">
        <v>95</v>
      </c>
      <c r="U12" s="135">
        <v>6.298</v>
      </c>
      <c r="V12" s="135">
        <v>113.364</v>
      </c>
      <c r="W12" s="135"/>
      <c r="X12" s="135" t="s">
        <v>96</v>
      </c>
      <c r="Y12" s="135" t="s">
        <v>97</v>
      </c>
      <c r="Z12" s="129"/>
      <c r="AA12" s="129"/>
      <c r="AB12" s="129"/>
      <c r="AC12" s="129"/>
      <c r="AD12" s="129"/>
      <c r="AE12" s="129"/>
      <c r="AF12" s="129"/>
      <c r="AG12" s="129" t="s">
        <v>98</v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</row>
    <row r="13" spans="1:60" outlineLevel="1" x14ac:dyDescent="0.25">
      <c r="A13" s="132"/>
      <c r="B13" s="133"/>
      <c r="C13" s="161" t="s">
        <v>106</v>
      </c>
      <c r="D13" s="136"/>
      <c r="E13" s="137">
        <v>18</v>
      </c>
      <c r="F13" s="135"/>
      <c r="G13" s="135"/>
      <c r="H13" s="135"/>
      <c r="I13" s="135"/>
      <c r="J13" s="135"/>
      <c r="K13" s="135"/>
      <c r="L13" s="135"/>
      <c r="M13" s="135"/>
      <c r="N13" s="134"/>
      <c r="O13" s="134"/>
      <c r="P13" s="134"/>
      <c r="Q13" s="134"/>
      <c r="R13" s="135"/>
      <c r="S13" s="135"/>
      <c r="T13" s="135"/>
      <c r="U13" s="135"/>
      <c r="V13" s="135"/>
      <c r="W13" s="135"/>
      <c r="X13" s="135"/>
      <c r="Y13" s="135"/>
      <c r="Z13" s="129"/>
      <c r="AA13" s="129"/>
      <c r="AB13" s="129"/>
      <c r="AC13" s="129"/>
      <c r="AD13" s="129"/>
      <c r="AE13" s="129"/>
      <c r="AF13" s="129"/>
      <c r="AG13" s="129" t="s">
        <v>103</v>
      </c>
      <c r="AH13" s="129">
        <v>0</v>
      </c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</row>
    <row r="14" spans="1:60" x14ac:dyDescent="0.25">
      <c r="A14" s="146">
        <v>4</v>
      </c>
      <c r="B14" s="147" t="s">
        <v>107</v>
      </c>
      <c r="C14" s="160" t="s">
        <v>108</v>
      </c>
      <c r="D14" s="148" t="s">
        <v>101</v>
      </c>
      <c r="E14" s="149">
        <v>19.2</v>
      </c>
      <c r="F14" s="150"/>
      <c r="G14" s="151">
        <f>F14*E14</f>
        <v>0</v>
      </c>
      <c r="H14" s="135">
        <v>0</v>
      </c>
      <c r="I14" s="135">
        <v>0</v>
      </c>
      <c r="J14" s="135">
        <v>297.5</v>
      </c>
      <c r="K14" s="135">
        <v>5712</v>
      </c>
      <c r="L14" s="135">
        <v>21</v>
      </c>
      <c r="M14" s="135">
        <v>6911.52</v>
      </c>
      <c r="N14" s="134">
        <v>0</v>
      </c>
      <c r="O14" s="134">
        <v>0</v>
      </c>
      <c r="P14" s="134">
        <v>0</v>
      </c>
      <c r="Q14" s="134">
        <v>0</v>
      </c>
      <c r="R14" s="135"/>
      <c r="S14" s="135" t="s">
        <v>95</v>
      </c>
      <c r="T14" s="135" t="s">
        <v>95</v>
      </c>
      <c r="U14" s="135">
        <v>0.66800000000000004</v>
      </c>
      <c r="V14" s="135">
        <v>12.8256</v>
      </c>
      <c r="W14" s="135"/>
      <c r="X14" s="135" t="s">
        <v>96</v>
      </c>
      <c r="Y14" s="135" t="s">
        <v>97</v>
      </c>
      <c r="Z14" s="129"/>
      <c r="AA14" s="129"/>
      <c r="AB14" s="129"/>
      <c r="AC14" s="129"/>
      <c r="AD14" s="129"/>
      <c r="AE14" s="129"/>
      <c r="AF14" s="129"/>
      <c r="AG14" s="129" t="s">
        <v>98</v>
      </c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</row>
    <row r="15" spans="1:60" outlineLevel="1" x14ac:dyDescent="0.25">
      <c r="A15" s="132"/>
      <c r="B15" s="133"/>
      <c r="C15" s="161" t="s">
        <v>109</v>
      </c>
      <c r="D15" s="136"/>
      <c r="E15" s="137">
        <v>18</v>
      </c>
      <c r="F15" s="135"/>
      <c r="G15" s="135"/>
      <c r="H15" s="135"/>
      <c r="I15" s="135"/>
      <c r="J15" s="135"/>
      <c r="K15" s="135"/>
      <c r="L15" s="135"/>
      <c r="M15" s="135"/>
      <c r="N15" s="134"/>
      <c r="O15" s="134"/>
      <c r="P15" s="134"/>
      <c r="Q15" s="134"/>
      <c r="R15" s="135"/>
      <c r="S15" s="135"/>
      <c r="T15" s="135"/>
      <c r="U15" s="135"/>
      <c r="V15" s="135"/>
      <c r="W15" s="135"/>
      <c r="X15" s="135"/>
      <c r="Y15" s="135"/>
      <c r="Z15" s="129"/>
      <c r="AA15" s="129"/>
      <c r="AB15" s="129"/>
      <c r="AC15" s="129"/>
      <c r="AD15" s="129"/>
      <c r="AE15" s="129"/>
      <c r="AF15" s="129"/>
      <c r="AG15" s="129" t="s">
        <v>103</v>
      </c>
      <c r="AH15" s="129">
        <v>5</v>
      </c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</row>
    <row r="16" spans="1:60" outlineLevel="2" x14ac:dyDescent="0.25">
      <c r="A16" s="132"/>
      <c r="B16" s="133"/>
      <c r="C16" s="161" t="s">
        <v>110</v>
      </c>
      <c r="D16" s="136"/>
      <c r="E16" s="137">
        <v>1.2</v>
      </c>
      <c r="F16" s="135"/>
      <c r="G16" s="135"/>
      <c r="H16" s="135"/>
      <c r="I16" s="135"/>
      <c r="J16" s="135"/>
      <c r="K16" s="135"/>
      <c r="L16" s="135"/>
      <c r="M16" s="135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29"/>
      <c r="AA16" s="129"/>
      <c r="AB16" s="129"/>
      <c r="AC16" s="129"/>
      <c r="AD16" s="129"/>
      <c r="AE16" s="129"/>
      <c r="AF16" s="129"/>
      <c r="AG16" s="129" t="s">
        <v>103</v>
      </c>
      <c r="AH16" s="129">
        <v>5</v>
      </c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</row>
    <row r="17" spans="1:60" x14ac:dyDescent="0.25">
      <c r="A17" s="146">
        <v>5</v>
      </c>
      <c r="B17" s="147" t="s">
        <v>111</v>
      </c>
      <c r="C17" s="160" t="s">
        <v>112</v>
      </c>
      <c r="D17" s="148" t="s">
        <v>101</v>
      </c>
      <c r="E17" s="149">
        <v>76.8</v>
      </c>
      <c r="F17" s="150"/>
      <c r="G17" s="151">
        <f>F17*E17</f>
        <v>0</v>
      </c>
      <c r="H17" s="135">
        <v>0</v>
      </c>
      <c r="I17" s="135">
        <v>0</v>
      </c>
      <c r="J17" s="135">
        <v>263</v>
      </c>
      <c r="K17" s="135">
        <v>20198.399999999998</v>
      </c>
      <c r="L17" s="135">
        <v>21</v>
      </c>
      <c r="M17" s="135">
        <v>24440.064000000002</v>
      </c>
      <c r="N17" s="134">
        <v>0</v>
      </c>
      <c r="O17" s="134">
        <v>0</v>
      </c>
      <c r="P17" s="134">
        <v>0</v>
      </c>
      <c r="Q17" s="134">
        <v>0</v>
      </c>
      <c r="R17" s="135"/>
      <c r="S17" s="135" t="s">
        <v>95</v>
      </c>
      <c r="T17" s="135" t="s">
        <v>95</v>
      </c>
      <c r="U17" s="135">
        <v>0.59099999999999997</v>
      </c>
      <c r="V17" s="135">
        <v>45.388799999999996</v>
      </c>
      <c r="W17" s="135"/>
      <c r="X17" s="135" t="s">
        <v>96</v>
      </c>
      <c r="Y17" s="135" t="s">
        <v>97</v>
      </c>
      <c r="Z17" s="129"/>
      <c r="AA17" s="129"/>
      <c r="AB17" s="129"/>
      <c r="AC17" s="129"/>
      <c r="AD17" s="129"/>
      <c r="AE17" s="129"/>
      <c r="AF17" s="129"/>
      <c r="AG17" s="129" t="s">
        <v>98</v>
      </c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</row>
    <row r="18" spans="1:60" outlineLevel="1" x14ac:dyDescent="0.25">
      <c r="A18" s="132"/>
      <c r="B18" s="133"/>
      <c r="C18" s="161" t="s">
        <v>113</v>
      </c>
      <c r="D18" s="136"/>
      <c r="E18" s="137">
        <v>76.8</v>
      </c>
      <c r="F18" s="135"/>
      <c r="G18" s="135"/>
      <c r="H18" s="135"/>
      <c r="I18" s="135"/>
      <c r="J18" s="135"/>
      <c r="K18" s="135"/>
      <c r="L18" s="135"/>
      <c r="M18" s="135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29"/>
      <c r="AA18" s="129"/>
      <c r="AB18" s="129"/>
      <c r="AC18" s="129"/>
      <c r="AD18" s="129"/>
      <c r="AE18" s="129"/>
      <c r="AF18" s="129"/>
      <c r="AG18" s="129" t="s">
        <v>103</v>
      </c>
      <c r="AH18" s="129">
        <v>5</v>
      </c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</row>
    <row r="19" spans="1:60" x14ac:dyDescent="0.25">
      <c r="A19" s="146">
        <v>6</v>
      </c>
      <c r="B19" s="147" t="s">
        <v>114</v>
      </c>
      <c r="C19" s="160" t="s">
        <v>115</v>
      </c>
      <c r="D19" s="148" t="s">
        <v>101</v>
      </c>
      <c r="E19" s="149">
        <v>19.2</v>
      </c>
      <c r="F19" s="150"/>
      <c r="G19" s="151">
        <f>F19*E19</f>
        <v>0</v>
      </c>
      <c r="H19" s="135">
        <v>0</v>
      </c>
      <c r="I19" s="135">
        <v>0</v>
      </c>
      <c r="J19" s="135">
        <v>296</v>
      </c>
      <c r="K19" s="135">
        <v>5683.2</v>
      </c>
      <c r="L19" s="135">
        <v>21</v>
      </c>
      <c r="M19" s="135">
        <v>6876.6719999999996</v>
      </c>
      <c r="N19" s="134">
        <v>0</v>
      </c>
      <c r="O19" s="134">
        <v>0</v>
      </c>
      <c r="P19" s="134">
        <v>0</v>
      </c>
      <c r="Q19" s="134">
        <v>0</v>
      </c>
      <c r="R19" s="135"/>
      <c r="S19" s="135" t="s">
        <v>95</v>
      </c>
      <c r="T19" s="135" t="s">
        <v>95</v>
      </c>
      <c r="U19" s="135">
        <v>1.0999999999999999E-2</v>
      </c>
      <c r="V19" s="135">
        <v>0.21119999999999997</v>
      </c>
      <c r="W19" s="135"/>
      <c r="X19" s="135" t="s">
        <v>96</v>
      </c>
      <c r="Y19" s="135" t="s">
        <v>97</v>
      </c>
      <c r="Z19" s="129"/>
      <c r="AA19" s="129"/>
      <c r="AB19" s="129"/>
      <c r="AC19" s="129"/>
      <c r="AD19" s="129"/>
      <c r="AE19" s="129"/>
      <c r="AF19" s="129"/>
      <c r="AG19" s="129" t="s">
        <v>98</v>
      </c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</row>
    <row r="20" spans="1:60" outlineLevel="1" x14ac:dyDescent="0.25">
      <c r="A20" s="132"/>
      <c r="B20" s="133"/>
      <c r="C20" s="161" t="s">
        <v>116</v>
      </c>
      <c r="D20" s="136"/>
      <c r="E20" s="137">
        <v>19.2</v>
      </c>
      <c r="F20" s="135"/>
      <c r="G20" s="135"/>
      <c r="H20" s="135"/>
      <c r="I20" s="135"/>
      <c r="J20" s="135"/>
      <c r="K20" s="135"/>
      <c r="L20" s="135"/>
      <c r="M20" s="135"/>
      <c r="N20" s="134"/>
      <c r="O20" s="134"/>
      <c r="P20" s="134"/>
      <c r="Q20" s="134"/>
      <c r="R20" s="135"/>
      <c r="S20" s="135"/>
      <c r="T20" s="135"/>
      <c r="U20" s="135"/>
      <c r="V20" s="135"/>
      <c r="W20" s="135"/>
      <c r="X20" s="135"/>
      <c r="Y20" s="135"/>
      <c r="Z20" s="129"/>
      <c r="AA20" s="129"/>
      <c r="AB20" s="129"/>
      <c r="AC20" s="129"/>
      <c r="AD20" s="129"/>
      <c r="AE20" s="129"/>
      <c r="AF20" s="129"/>
      <c r="AG20" s="129" t="s">
        <v>103</v>
      </c>
      <c r="AH20" s="129">
        <v>5</v>
      </c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</row>
    <row r="21" spans="1:60" x14ac:dyDescent="0.25">
      <c r="A21" s="146">
        <v>7</v>
      </c>
      <c r="B21" s="147" t="s">
        <v>117</v>
      </c>
      <c r="C21" s="160" t="s">
        <v>118</v>
      </c>
      <c r="D21" s="148" t="s">
        <v>101</v>
      </c>
      <c r="E21" s="149">
        <v>1536</v>
      </c>
      <c r="F21" s="150"/>
      <c r="G21" s="151">
        <f>F21*E21</f>
        <v>0</v>
      </c>
      <c r="H21" s="135">
        <v>0</v>
      </c>
      <c r="I21" s="135">
        <v>0</v>
      </c>
      <c r="J21" s="135">
        <v>23.9</v>
      </c>
      <c r="K21" s="135">
        <v>36710.399999999994</v>
      </c>
      <c r="L21" s="135">
        <v>21</v>
      </c>
      <c r="M21" s="135">
        <v>44419.584000000003</v>
      </c>
      <c r="N21" s="134">
        <v>0</v>
      </c>
      <c r="O21" s="134">
        <v>0</v>
      </c>
      <c r="P21" s="134">
        <v>0</v>
      </c>
      <c r="Q21" s="134">
        <v>0</v>
      </c>
      <c r="R21" s="135"/>
      <c r="S21" s="135" t="s">
        <v>95</v>
      </c>
      <c r="T21" s="135" t="s">
        <v>95</v>
      </c>
      <c r="U21" s="135">
        <v>0</v>
      </c>
      <c r="V21" s="135">
        <v>0</v>
      </c>
      <c r="W21" s="135"/>
      <c r="X21" s="135" t="s">
        <v>96</v>
      </c>
      <c r="Y21" s="135" t="s">
        <v>97</v>
      </c>
      <c r="Z21" s="129"/>
      <c r="AA21" s="129"/>
      <c r="AB21" s="129"/>
      <c r="AC21" s="129"/>
      <c r="AD21" s="129"/>
      <c r="AE21" s="129"/>
      <c r="AF21" s="129"/>
      <c r="AG21" s="129" t="s">
        <v>98</v>
      </c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</row>
    <row r="22" spans="1:60" outlineLevel="1" x14ac:dyDescent="0.25">
      <c r="A22" s="132"/>
      <c r="B22" s="133"/>
      <c r="C22" s="161" t="s">
        <v>119</v>
      </c>
      <c r="D22" s="136"/>
      <c r="E22" s="137">
        <v>1536</v>
      </c>
      <c r="F22" s="135"/>
      <c r="G22" s="135"/>
      <c r="H22" s="135"/>
      <c r="I22" s="135"/>
      <c r="J22" s="135"/>
      <c r="K22" s="135"/>
      <c r="L22" s="135"/>
      <c r="M22" s="135"/>
      <c r="N22" s="134"/>
      <c r="O22" s="134"/>
      <c r="P22" s="134"/>
      <c r="Q22" s="134"/>
      <c r="R22" s="135"/>
      <c r="S22" s="135"/>
      <c r="T22" s="135"/>
      <c r="U22" s="135"/>
      <c r="V22" s="135"/>
      <c r="W22" s="135"/>
      <c r="X22" s="135"/>
      <c r="Y22" s="135"/>
      <c r="Z22" s="129"/>
      <c r="AA22" s="129"/>
      <c r="AB22" s="129"/>
      <c r="AC22" s="129"/>
      <c r="AD22" s="129"/>
      <c r="AE22" s="129"/>
      <c r="AF22" s="129"/>
      <c r="AG22" s="129" t="s">
        <v>103</v>
      </c>
      <c r="AH22" s="129">
        <v>5</v>
      </c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</row>
    <row r="23" spans="1:60" x14ac:dyDescent="0.25">
      <c r="A23" s="146">
        <v>8</v>
      </c>
      <c r="B23" s="147" t="s">
        <v>120</v>
      </c>
      <c r="C23" s="160" t="s">
        <v>121</v>
      </c>
      <c r="D23" s="148" t="s">
        <v>101</v>
      </c>
      <c r="E23" s="149">
        <v>19.2</v>
      </c>
      <c r="F23" s="150"/>
      <c r="G23" s="151">
        <f>F23*E23</f>
        <v>0</v>
      </c>
      <c r="H23" s="135">
        <v>0</v>
      </c>
      <c r="I23" s="135">
        <v>0</v>
      </c>
      <c r="J23" s="135">
        <v>863</v>
      </c>
      <c r="K23" s="135">
        <v>16569.599999999999</v>
      </c>
      <c r="L23" s="135">
        <v>21</v>
      </c>
      <c r="M23" s="135">
        <v>20049.215999999997</v>
      </c>
      <c r="N23" s="134">
        <v>0</v>
      </c>
      <c r="O23" s="134">
        <v>0</v>
      </c>
      <c r="P23" s="134">
        <v>0</v>
      </c>
      <c r="Q23" s="134">
        <v>0</v>
      </c>
      <c r="R23" s="135"/>
      <c r="S23" s="135" t="s">
        <v>95</v>
      </c>
      <c r="T23" s="135" t="s">
        <v>95</v>
      </c>
      <c r="U23" s="135">
        <v>1.9379999999999999</v>
      </c>
      <c r="V23" s="135">
        <v>37.209599999999995</v>
      </c>
      <c r="W23" s="135"/>
      <c r="X23" s="135" t="s">
        <v>96</v>
      </c>
      <c r="Y23" s="135" t="s">
        <v>97</v>
      </c>
      <c r="Z23" s="129"/>
      <c r="AA23" s="129"/>
      <c r="AB23" s="129"/>
      <c r="AC23" s="129"/>
      <c r="AD23" s="129"/>
      <c r="AE23" s="129"/>
      <c r="AF23" s="129"/>
      <c r="AG23" s="129" t="s">
        <v>98</v>
      </c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</row>
    <row r="24" spans="1:60" outlineLevel="1" x14ac:dyDescent="0.25">
      <c r="A24" s="132"/>
      <c r="B24" s="133"/>
      <c r="C24" s="161" t="s">
        <v>116</v>
      </c>
      <c r="D24" s="136"/>
      <c r="E24" s="137">
        <v>19.2</v>
      </c>
      <c r="F24" s="135"/>
      <c r="G24" s="135"/>
      <c r="H24" s="135"/>
      <c r="I24" s="135"/>
      <c r="J24" s="135"/>
      <c r="K24" s="135"/>
      <c r="L24" s="135"/>
      <c r="M24" s="135"/>
      <c r="N24" s="134"/>
      <c r="O24" s="134"/>
      <c r="P24" s="134"/>
      <c r="Q24" s="134"/>
      <c r="R24" s="135"/>
      <c r="S24" s="135"/>
      <c r="T24" s="135"/>
      <c r="U24" s="135"/>
      <c r="V24" s="135"/>
      <c r="W24" s="135"/>
      <c r="X24" s="135"/>
      <c r="Y24" s="135"/>
      <c r="Z24" s="129"/>
      <c r="AA24" s="129"/>
      <c r="AB24" s="129"/>
      <c r="AC24" s="129"/>
      <c r="AD24" s="129"/>
      <c r="AE24" s="129"/>
      <c r="AF24" s="129"/>
      <c r="AG24" s="129" t="s">
        <v>103</v>
      </c>
      <c r="AH24" s="129">
        <v>5</v>
      </c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</row>
    <row r="25" spans="1:60" x14ac:dyDescent="0.25">
      <c r="A25" s="146">
        <v>9</v>
      </c>
      <c r="B25" s="147" t="s">
        <v>122</v>
      </c>
      <c r="C25" s="160" t="s">
        <v>123</v>
      </c>
      <c r="D25" s="148" t="s">
        <v>101</v>
      </c>
      <c r="E25" s="149">
        <v>19.2</v>
      </c>
      <c r="F25" s="150"/>
      <c r="G25" s="151">
        <f>F25*E25</f>
        <v>0</v>
      </c>
      <c r="H25" s="135">
        <v>0</v>
      </c>
      <c r="I25" s="135">
        <v>0</v>
      </c>
      <c r="J25" s="135">
        <v>18.8</v>
      </c>
      <c r="K25" s="135">
        <v>360.96</v>
      </c>
      <c r="L25" s="135">
        <v>21</v>
      </c>
      <c r="M25" s="135">
        <v>436.76159999999999</v>
      </c>
      <c r="N25" s="134">
        <v>0</v>
      </c>
      <c r="O25" s="134">
        <v>0</v>
      </c>
      <c r="P25" s="134">
        <v>0</v>
      </c>
      <c r="Q25" s="134">
        <v>0</v>
      </c>
      <c r="R25" s="135"/>
      <c r="S25" s="135" t="s">
        <v>95</v>
      </c>
      <c r="T25" s="135" t="s">
        <v>95</v>
      </c>
      <c r="U25" s="135">
        <v>8.9999999999999993E-3</v>
      </c>
      <c r="V25" s="135">
        <v>0.17279999999999998</v>
      </c>
      <c r="W25" s="135"/>
      <c r="X25" s="135" t="s">
        <v>96</v>
      </c>
      <c r="Y25" s="135" t="s">
        <v>97</v>
      </c>
      <c r="Z25" s="129"/>
      <c r="AA25" s="129"/>
      <c r="AB25" s="129"/>
      <c r="AC25" s="129"/>
      <c r="AD25" s="129"/>
      <c r="AE25" s="129"/>
      <c r="AF25" s="129"/>
      <c r="AG25" s="129" t="s">
        <v>98</v>
      </c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</row>
    <row r="26" spans="1:60" outlineLevel="1" x14ac:dyDescent="0.25">
      <c r="A26" s="132"/>
      <c r="B26" s="133"/>
      <c r="C26" s="161" t="s">
        <v>124</v>
      </c>
      <c r="D26" s="136"/>
      <c r="E26" s="137">
        <v>19.2</v>
      </c>
      <c r="F26" s="135"/>
      <c r="G26" s="135"/>
      <c r="H26" s="135"/>
      <c r="I26" s="135"/>
      <c r="J26" s="135"/>
      <c r="K26" s="135"/>
      <c r="L26" s="135"/>
      <c r="M26" s="135"/>
      <c r="N26" s="134"/>
      <c r="O26" s="134"/>
      <c r="P26" s="134"/>
      <c r="Q26" s="134"/>
      <c r="R26" s="135"/>
      <c r="S26" s="135"/>
      <c r="T26" s="135"/>
      <c r="U26" s="135"/>
      <c r="V26" s="135"/>
      <c r="W26" s="135"/>
      <c r="X26" s="135"/>
      <c r="Y26" s="135"/>
      <c r="Z26" s="129"/>
      <c r="AA26" s="129"/>
      <c r="AB26" s="129"/>
      <c r="AC26" s="129"/>
      <c r="AD26" s="129"/>
      <c r="AE26" s="129"/>
      <c r="AF26" s="129"/>
      <c r="AG26" s="129" t="s">
        <v>103</v>
      </c>
      <c r="AH26" s="129">
        <v>5</v>
      </c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</row>
    <row r="27" spans="1:60" x14ac:dyDescent="0.25">
      <c r="A27" s="140" t="s">
        <v>90</v>
      </c>
      <c r="B27" s="141" t="s">
        <v>57</v>
      </c>
      <c r="C27" s="158" t="s">
        <v>58</v>
      </c>
      <c r="D27" s="142"/>
      <c r="E27" s="143"/>
      <c r="F27" s="144"/>
      <c r="G27" s="145">
        <f>G28+G30</f>
        <v>0</v>
      </c>
      <c r="H27" s="139"/>
      <c r="I27" s="139">
        <v>40.75</v>
      </c>
      <c r="J27" s="139"/>
      <c r="K27" s="139">
        <v>595966.25</v>
      </c>
      <c r="L27" s="139"/>
      <c r="M27" s="139"/>
      <c r="N27" s="138"/>
      <c r="O27" s="138"/>
      <c r="P27" s="138"/>
      <c r="Q27" s="138"/>
      <c r="R27" s="139"/>
      <c r="S27" s="139"/>
      <c r="T27" s="139"/>
      <c r="U27" s="139"/>
      <c r="V27" s="139"/>
      <c r="W27" s="139"/>
      <c r="X27" s="139"/>
      <c r="Y27" s="139"/>
      <c r="AG27" t="s">
        <v>91</v>
      </c>
    </row>
    <row r="28" spans="1:60" x14ac:dyDescent="0.25">
      <c r="A28" s="146">
        <v>10</v>
      </c>
      <c r="B28" s="147" t="s">
        <v>125</v>
      </c>
      <c r="C28" s="160" t="s">
        <v>126</v>
      </c>
      <c r="D28" s="148" t="s">
        <v>101</v>
      </c>
      <c r="E28" s="149">
        <v>1.25</v>
      </c>
      <c r="F28" s="150"/>
      <c r="G28" s="151">
        <f>F28*E28</f>
        <v>0</v>
      </c>
      <c r="H28" s="135">
        <v>32.6</v>
      </c>
      <c r="I28" s="135">
        <v>40.75</v>
      </c>
      <c r="J28" s="135">
        <v>1575.4</v>
      </c>
      <c r="K28" s="135">
        <v>1969.25</v>
      </c>
      <c r="L28" s="135">
        <v>21</v>
      </c>
      <c r="M28" s="135">
        <v>2432.1</v>
      </c>
      <c r="N28" s="134">
        <v>1.1199999999999999E-3</v>
      </c>
      <c r="O28" s="134">
        <v>1.3999999999999998E-3</v>
      </c>
      <c r="P28" s="134">
        <v>2.5</v>
      </c>
      <c r="Q28" s="134">
        <v>3.125</v>
      </c>
      <c r="R28" s="135"/>
      <c r="S28" s="135" t="s">
        <v>95</v>
      </c>
      <c r="T28" s="135" t="s">
        <v>95</v>
      </c>
      <c r="U28" s="135">
        <v>2.605</v>
      </c>
      <c r="V28" s="135">
        <v>3.2562500000000001</v>
      </c>
      <c r="W28" s="135"/>
      <c r="X28" s="135" t="s">
        <v>96</v>
      </c>
      <c r="Y28" s="135" t="s">
        <v>97</v>
      </c>
      <c r="Z28" s="129"/>
      <c r="AA28" s="129"/>
      <c r="AB28" s="129"/>
      <c r="AC28" s="129"/>
      <c r="AD28" s="129"/>
      <c r="AE28" s="129"/>
      <c r="AF28" s="129"/>
      <c r="AG28" s="129" t="s">
        <v>98</v>
      </c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</row>
    <row r="29" spans="1:60" outlineLevel="1" x14ac:dyDescent="0.25">
      <c r="A29" s="132"/>
      <c r="B29" s="133"/>
      <c r="C29" s="161" t="s">
        <v>127</v>
      </c>
      <c r="D29" s="136"/>
      <c r="E29" s="137">
        <v>1.25</v>
      </c>
      <c r="F29" s="135"/>
      <c r="G29" s="135"/>
      <c r="H29" s="135"/>
      <c r="I29" s="135"/>
      <c r="J29" s="135"/>
      <c r="K29" s="135"/>
      <c r="L29" s="135"/>
      <c r="M29" s="135"/>
      <c r="N29" s="134"/>
      <c r="O29" s="134"/>
      <c r="P29" s="134"/>
      <c r="Q29" s="134"/>
      <c r="R29" s="135"/>
      <c r="S29" s="135"/>
      <c r="T29" s="135"/>
      <c r="U29" s="135"/>
      <c r="V29" s="135"/>
      <c r="W29" s="135"/>
      <c r="X29" s="135"/>
      <c r="Y29" s="135"/>
      <c r="Z29" s="129"/>
      <c r="AA29" s="129"/>
      <c r="AB29" s="129"/>
      <c r="AC29" s="129"/>
      <c r="AD29" s="129"/>
      <c r="AE29" s="129"/>
      <c r="AF29" s="129"/>
      <c r="AG29" s="129" t="s">
        <v>103</v>
      </c>
      <c r="AH29" s="129">
        <v>0</v>
      </c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</row>
    <row r="30" spans="1:60" x14ac:dyDescent="0.25">
      <c r="A30" s="146">
        <v>11</v>
      </c>
      <c r="B30" s="147" t="s">
        <v>128</v>
      </c>
      <c r="C30" s="160" t="s">
        <v>129</v>
      </c>
      <c r="D30" s="148" t="s">
        <v>101</v>
      </c>
      <c r="E30" s="149">
        <v>104.21</v>
      </c>
      <c r="F30" s="150"/>
      <c r="G30" s="151">
        <f>F30*E30</f>
        <v>0</v>
      </c>
      <c r="H30" s="135">
        <v>0</v>
      </c>
      <c r="I30" s="135">
        <v>0</v>
      </c>
      <c r="J30" s="135">
        <v>5700</v>
      </c>
      <c r="K30" s="135">
        <v>593997</v>
      </c>
      <c r="L30" s="135">
        <v>21</v>
      </c>
      <c r="M30" s="135">
        <v>718736.37</v>
      </c>
      <c r="N30" s="134">
        <v>0</v>
      </c>
      <c r="O30" s="134">
        <v>0</v>
      </c>
      <c r="P30" s="134">
        <v>1.7</v>
      </c>
      <c r="Q30" s="134">
        <v>177.15699999999998</v>
      </c>
      <c r="R30" s="135"/>
      <c r="S30" s="135" t="s">
        <v>95</v>
      </c>
      <c r="T30" s="135" t="s">
        <v>95</v>
      </c>
      <c r="U30" s="135">
        <v>8.3849999999999998</v>
      </c>
      <c r="V30" s="135">
        <v>873.80084999999997</v>
      </c>
      <c r="W30" s="135"/>
      <c r="X30" s="135" t="s">
        <v>96</v>
      </c>
      <c r="Y30" s="135" t="s">
        <v>97</v>
      </c>
      <c r="Z30" s="129"/>
      <c r="AA30" s="129"/>
      <c r="AB30" s="129"/>
      <c r="AC30" s="129"/>
      <c r="AD30" s="129"/>
      <c r="AE30" s="129"/>
      <c r="AF30" s="129"/>
      <c r="AG30" s="129" t="s">
        <v>98</v>
      </c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</row>
    <row r="31" spans="1:60" outlineLevel="1" x14ac:dyDescent="0.25">
      <c r="A31" s="132"/>
      <c r="B31" s="133"/>
      <c r="C31" s="161" t="s">
        <v>130</v>
      </c>
      <c r="D31" s="136"/>
      <c r="E31" s="137">
        <v>41.65</v>
      </c>
      <c r="F31" s="135"/>
      <c r="G31" s="135"/>
      <c r="H31" s="135"/>
      <c r="I31" s="135"/>
      <c r="J31" s="135"/>
      <c r="K31" s="135"/>
      <c r="L31" s="135"/>
      <c r="M31" s="135"/>
      <c r="N31" s="134"/>
      <c r="O31" s="134"/>
      <c r="P31" s="134"/>
      <c r="Q31" s="134"/>
      <c r="R31" s="135"/>
      <c r="S31" s="135"/>
      <c r="T31" s="135"/>
      <c r="U31" s="135"/>
      <c r="V31" s="135"/>
      <c r="W31" s="135"/>
      <c r="X31" s="135"/>
      <c r="Y31" s="135"/>
      <c r="Z31" s="129"/>
      <c r="AA31" s="129"/>
      <c r="AB31" s="129"/>
      <c r="AC31" s="129"/>
      <c r="AD31" s="129"/>
      <c r="AE31" s="129"/>
      <c r="AF31" s="129"/>
      <c r="AG31" s="129" t="s">
        <v>103</v>
      </c>
      <c r="AH31" s="129">
        <v>0</v>
      </c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</row>
    <row r="32" spans="1:60" outlineLevel="2" x14ac:dyDescent="0.25">
      <c r="A32" s="132"/>
      <c r="B32" s="133"/>
      <c r="C32" s="161" t="s">
        <v>131</v>
      </c>
      <c r="D32" s="136"/>
      <c r="E32" s="137">
        <v>3.4</v>
      </c>
      <c r="F32" s="135"/>
      <c r="G32" s="135"/>
      <c r="H32" s="135"/>
      <c r="I32" s="135"/>
      <c r="J32" s="135"/>
      <c r="K32" s="135"/>
      <c r="L32" s="135"/>
      <c r="M32" s="135"/>
      <c r="N32" s="134"/>
      <c r="O32" s="134"/>
      <c r="P32" s="134"/>
      <c r="Q32" s="134"/>
      <c r="R32" s="135"/>
      <c r="S32" s="135"/>
      <c r="T32" s="135"/>
      <c r="U32" s="135"/>
      <c r="V32" s="135"/>
      <c r="W32" s="135"/>
      <c r="X32" s="135"/>
      <c r="Y32" s="135"/>
      <c r="Z32" s="129"/>
      <c r="AA32" s="129"/>
      <c r="AB32" s="129"/>
      <c r="AC32" s="129"/>
      <c r="AD32" s="129"/>
      <c r="AE32" s="129"/>
      <c r="AF32" s="129"/>
      <c r="AG32" s="129" t="s">
        <v>103</v>
      </c>
      <c r="AH32" s="129">
        <v>0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</row>
    <row r="33" spans="1:60" outlineLevel="2" x14ac:dyDescent="0.25">
      <c r="A33" s="132"/>
      <c r="B33" s="133"/>
      <c r="C33" s="161" t="s">
        <v>132</v>
      </c>
      <c r="D33" s="136"/>
      <c r="E33" s="137">
        <v>8.16</v>
      </c>
      <c r="F33" s="135"/>
      <c r="G33" s="135"/>
      <c r="H33" s="135"/>
      <c r="I33" s="135"/>
      <c r="J33" s="135"/>
      <c r="K33" s="135"/>
      <c r="L33" s="135"/>
      <c r="M33" s="135"/>
      <c r="N33" s="134"/>
      <c r="O33" s="134"/>
      <c r="P33" s="134"/>
      <c r="Q33" s="134"/>
      <c r="R33" s="135"/>
      <c r="S33" s="135"/>
      <c r="T33" s="135"/>
      <c r="U33" s="135"/>
      <c r="V33" s="135"/>
      <c r="W33" s="135"/>
      <c r="X33" s="135"/>
      <c r="Y33" s="135"/>
      <c r="Z33" s="129"/>
      <c r="AA33" s="129"/>
      <c r="AB33" s="129"/>
      <c r="AC33" s="129"/>
      <c r="AD33" s="129"/>
      <c r="AE33" s="129"/>
      <c r="AF33" s="129"/>
      <c r="AG33" s="129" t="s">
        <v>103</v>
      </c>
      <c r="AH33" s="129">
        <v>0</v>
      </c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</row>
    <row r="34" spans="1:60" outlineLevel="2" x14ac:dyDescent="0.25">
      <c r="A34" s="132"/>
      <c r="B34" s="133"/>
      <c r="C34" s="161" t="s">
        <v>133</v>
      </c>
      <c r="D34" s="136"/>
      <c r="E34" s="137">
        <v>17</v>
      </c>
      <c r="F34" s="135"/>
      <c r="G34" s="135"/>
      <c r="H34" s="135"/>
      <c r="I34" s="135"/>
      <c r="J34" s="135"/>
      <c r="K34" s="135"/>
      <c r="L34" s="135"/>
      <c r="M34" s="135"/>
      <c r="N34" s="134"/>
      <c r="O34" s="134"/>
      <c r="P34" s="134"/>
      <c r="Q34" s="134"/>
      <c r="R34" s="135"/>
      <c r="S34" s="135"/>
      <c r="T34" s="135"/>
      <c r="U34" s="135"/>
      <c r="V34" s="135"/>
      <c r="W34" s="135"/>
      <c r="X34" s="135"/>
      <c r="Y34" s="135"/>
      <c r="Z34" s="129"/>
      <c r="AA34" s="129"/>
      <c r="AB34" s="129"/>
      <c r="AC34" s="129"/>
      <c r="AD34" s="129"/>
      <c r="AE34" s="129"/>
      <c r="AF34" s="129"/>
      <c r="AG34" s="129" t="s">
        <v>103</v>
      </c>
      <c r="AH34" s="129">
        <v>0</v>
      </c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</row>
    <row r="35" spans="1:60" outlineLevel="2" x14ac:dyDescent="0.25">
      <c r="A35" s="132"/>
      <c r="B35" s="133"/>
      <c r="C35" s="161" t="s">
        <v>134</v>
      </c>
      <c r="D35" s="136"/>
      <c r="E35" s="137">
        <v>34</v>
      </c>
      <c r="F35" s="135"/>
      <c r="G35" s="135"/>
      <c r="H35" s="135"/>
      <c r="I35" s="135"/>
      <c r="J35" s="135"/>
      <c r="K35" s="135"/>
      <c r="L35" s="135"/>
      <c r="M35" s="135"/>
      <c r="N35" s="134"/>
      <c r="O35" s="134"/>
      <c r="P35" s="134"/>
      <c r="Q35" s="134"/>
      <c r="R35" s="135"/>
      <c r="S35" s="135"/>
      <c r="T35" s="135"/>
      <c r="U35" s="135"/>
      <c r="V35" s="135"/>
      <c r="W35" s="135"/>
      <c r="X35" s="135"/>
      <c r="Y35" s="135"/>
      <c r="Z35" s="129"/>
      <c r="AA35" s="129"/>
      <c r="AB35" s="129"/>
      <c r="AC35" s="129"/>
      <c r="AD35" s="129"/>
      <c r="AE35" s="129"/>
      <c r="AF35" s="129"/>
      <c r="AG35" s="129" t="s">
        <v>103</v>
      </c>
      <c r="AH35" s="129">
        <v>0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</row>
    <row r="36" spans="1:60" x14ac:dyDescent="0.25">
      <c r="A36" s="140" t="s">
        <v>90</v>
      </c>
      <c r="B36" s="141" t="s">
        <v>59</v>
      </c>
      <c r="C36" s="158" t="s">
        <v>60</v>
      </c>
      <c r="D36" s="142"/>
      <c r="E36" s="143"/>
      <c r="F36" s="144"/>
      <c r="G36" s="145">
        <f>G37+G38+G39+G40+G41+G42</f>
        <v>0</v>
      </c>
      <c r="H36" s="139"/>
      <c r="I36" s="139">
        <v>0</v>
      </c>
      <c r="J36" s="139"/>
      <c r="K36" s="139">
        <v>969685.66</v>
      </c>
      <c r="L36" s="139"/>
      <c r="M36" s="139"/>
      <c r="N36" s="138"/>
      <c r="O36" s="138"/>
      <c r="P36" s="138"/>
      <c r="Q36" s="138"/>
      <c r="R36" s="139"/>
      <c r="S36" s="139"/>
      <c r="T36" s="139"/>
      <c r="U36" s="139"/>
      <c r="V36" s="139"/>
      <c r="W36" s="139"/>
      <c r="X36" s="139"/>
      <c r="Y36" s="139"/>
      <c r="AG36" t="s">
        <v>91</v>
      </c>
    </row>
    <row r="37" spans="1:60" x14ac:dyDescent="0.25">
      <c r="A37" s="152">
        <v>12</v>
      </c>
      <c r="B37" s="153" t="s">
        <v>135</v>
      </c>
      <c r="C37" s="159" t="s">
        <v>136</v>
      </c>
      <c r="D37" s="154" t="s">
        <v>137</v>
      </c>
      <c r="E37" s="155">
        <v>181.482</v>
      </c>
      <c r="F37" s="156"/>
      <c r="G37" s="157">
        <f t="shared" ref="G37:G42" si="0">F37*E37</f>
        <v>0</v>
      </c>
      <c r="H37" s="135">
        <v>0</v>
      </c>
      <c r="I37" s="135">
        <v>0</v>
      </c>
      <c r="J37" s="135">
        <v>271.5</v>
      </c>
      <c r="K37" s="135">
        <v>49272.362999999998</v>
      </c>
      <c r="L37" s="135">
        <v>21</v>
      </c>
      <c r="M37" s="135">
        <v>59619.5556</v>
      </c>
      <c r="N37" s="134">
        <v>0</v>
      </c>
      <c r="O37" s="134">
        <v>0</v>
      </c>
      <c r="P37" s="134">
        <v>0</v>
      </c>
      <c r="Q37" s="134">
        <v>0</v>
      </c>
      <c r="R37" s="135"/>
      <c r="S37" s="135" t="s">
        <v>95</v>
      </c>
      <c r="T37" s="135" t="s">
        <v>95</v>
      </c>
      <c r="U37" s="135">
        <v>0.49</v>
      </c>
      <c r="V37" s="135">
        <v>88.926180000000002</v>
      </c>
      <c r="W37" s="135"/>
      <c r="X37" s="135" t="s">
        <v>138</v>
      </c>
      <c r="Y37" s="135" t="s">
        <v>97</v>
      </c>
      <c r="Z37" s="129"/>
      <c r="AA37" s="129"/>
      <c r="AB37" s="129"/>
      <c r="AC37" s="129"/>
      <c r="AD37" s="129"/>
      <c r="AE37" s="129"/>
      <c r="AF37" s="129"/>
      <c r="AG37" s="129" t="s">
        <v>139</v>
      </c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</row>
    <row r="38" spans="1:60" x14ac:dyDescent="0.25">
      <c r="A38" s="163">
        <v>13</v>
      </c>
      <c r="B38" s="164" t="s">
        <v>140</v>
      </c>
      <c r="C38" s="165" t="s">
        <v>141</v>
      </c>
      <c r="D38" s="166" t="s">
        <v>137</v>
      </c>
      <c r="E38" s="167">
        <v>16151.897999999999</v>
      </c>
      <c r="F38" s="168"/>
      <c r="G38" s="157">
        <f t="shared" si="0"/>
        <v>0</v>
      </c>
      <c r="H38" s="135">
        <v>0</v>
      </c>
      <c r="I38" s="135">
        <v>0</v>
      </c>
      <c r="J38" s="135">
        <v>25</v>
      </c>
      <c r="K38" s="135">
        <v>403797.44999999995</v>
      </c>
      <c r="L38" s="135">
        <v>21</v>
      </c>
      <c r="M38" s="135">
        <v>488594.91450000001</v>
      </c>
      <c r="N38" s="134">
        <v>0</v>
      </c>
      <c r="O38" s="134">
        <v>0</v>
      </c>
      <c r="P38" s="134">
        <v>0</v>
      </c>
      <c r="Q38" s="134">
        <v>0</v>
      </c>
      <c r="R38" s="135"/>
      <c r="S38" s="135" t="s">
        <v>95</v>
      </c>
      <c r="T38" s="135" t="s">
        <v>95</v>
      </c>
      <c r="U38" s="135">
        <v>0</v>
      </c>
      <c r="V38" s="135">
        <v>0</v>
      </c>
      <c r="W38" s="135"/>
      <c r="X38" s="135" t="s">
        <v>138</v>
      </c>
      <c r="Y38" s="135" t="s">
        <v>97</v>
      </c>
      <c r="Z38" s="129"/>
      <c r="AA38" s="129"/>
      <c r="AB38" s="129"/>
      <c r="AC38" s="129"/>
      <c r="AD38" s="129"/>
      <c r="AE38" s="129"/>
      <c r="AF38" s="129"/>
      <c r="AG38" s="129" t="s">
        <v>139</v>
      </c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</row>
    <row r="39" spans="1:60" x14ac:dyDescent="0.25">
      <c r="A39" s="152">
        <v>14</v>
      </c>
      <c r="B39" s="153" t="s">
        <v>142</v>
      </c>
      <c r="C39" s="159" t="s">
        <v>143</v>
      </c>
      <c r="D39" s="154" t="s">
        <v>137</v>
      </c>
      <c r="E39" s="155">
        <v>181.482</v>
      </c>
      <c r="F39" s="156"/>
      <c r="G39" s="157">
        <f t="shared" si="0"/>
        <v>0</v>
      </c>
      <c r="H39" s="135">
        <v>0</v>
      </c>
      <c r="I39" s="135">
        <v>0</v>
      </c>
      <c r="J39" s="135">
        <v>383.5</v>
      </c>
      <c r="K39" s="135">
        <v>69598.346999999994</v>
      </c>
      <c r="L39" s="135">
        <v>21</v>
      </c>
      <c r="M39" s="135">
        <v>84214.003500000006</v>
      </c>
      <c r="N39" s="134">
        <v>0</v>
      </c>
      <c r="O39" s="134">
        <v>0</v>
      </c>
      <c r="P39" s="134">
        <v>0</v>
      </c>
      <c r="Q39" s="134">
        <v>0</v>
      </c>
      <c r="R39" s="135"/>
      <c r="S39" s="135" t="s">
        <v>95</v>
      </c>
      <c r="T39" s="135" t="s">
        <v>95</v>
      </c>
      <c r="U39" s="135">
        <v>0.94199999999999995</v>
      </c>
      <c r="V39" s="135">
        <v>170.95604399999999</v>
      </c>
      <c r="W39" s="135"/>
      <c r="X39" s="135" t="s">
        <v>138</v>
      </c>
      <c r="Y39" s="135" t="s">
        <v>97</v>
      </c>
      <c r="Z39" s="129"/>
      <c r="AA39" s="129"/>
      <c r="AB39" s="129"/>
      <c r="AC39" s="129"/>
      <c r="AD39" s="129"/>
      <c r="AE39" s="129"/>
      <c r="AF39" s="129"/>
      <c r="AG39" s="129" t="s">
        <v>139</v>
      </c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</row>
    <row r="40" spans="1:60" x14ac:dyDescent="0.25">
      <c r="A40" s="152">
        <v>15</v>
      </c>
      <c r="B40" s="153" t="s">
        <v>144</v>
      </c>
      <c r="C40" s="159" t="s">
        <v>145</v>
      </c>
      <c r="D40" s="154" t="s">
        <v>137</v>
      </c>
      <c r="E40" s="155">
        <v>181.482</v>
      </c>
      <c r="F40" s="156"/>
      <c r="G40" s="157">
        <f t="shared" si="0"/>
        <v>0</v>
      </c>
      <c r="H40" s="135">
        <v>0</v>
      </c>
      <c r="I40" s="135">
        <v>0</v>
      </c>
      <c r="J40" s="135">
        <v>42.7</v>
      </c>
      <c r="K40" s="135">
        <v>7749.2814000000008</v>
      </c>
      <c r="L40" s="135">
        <v>21</v>
      </c>
      <c r="M40" s="135">
        <v>9376.6288000000004</v>
      </c>
      <c r="N40" s="134">
        <v>0</v>
      </c>
      <c r="O40" s="134">
        <v>0</v>
      </c>
      <c r="P40" s="134">
        <v>0</v>
      </c>
      <c r="Q40" s="134">
        <v>0</v>
      </c>
      <c r="R40" s="135"/>
      <c r="S40" s="135" t="s">
        <v>95</v>
      </c>
      <c r="T40" s="135" t="s">
        <v>95</v>
      </c>
      <c r="U40" s="135">
        <v>0.105</v>
      </c>
      <c r="V40" s="135">
        <v>19.055609999999998</v>
      </c>
      <c r="W40" s="135"/>
      <c r="X40" s="135" t="s">
        <v>138</v>
      </c>
      <c r="Y40" s="135" t="s">
        <v>97</v>
      </c>
      <c r="Z40" s="129"/>
      <c r="AA40" s="129"/>
      <c r="AB40" s="129"/>
      <c r="AC40" s="129"/>
      <c r="AD40" s="129"/>
      <c r="AE40" s="129"/>
      <c r="AF40" s="129"/>
      <c r="AG40" s="129" t="s">
        <v>139</v>
      </c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</row>
    <row r="41" spans="1:60" ht="20.399999999999999" x14ac:dyDescent="0.25">
      <c r="A41" s="152">
        <v>16</v>
      </c>
      <c r="B41" s="153" t="s">
        <v>146</v>
      </c>
      <c r="C41" s="159" t="s">
        <v>147</v>
      </c>
      <c r="D41" s="154" t="s">
        <v>137</v>
      </c>
      <c r="E41" s="155">
        <v>181.482</v>
      </c>
      <c r="F41" s="156"/>
      <c r="G41" s="157">
        <f t="shared" si="0"/>
        <v>0</v>
      </c>
      <c r="H41" s="135">
        <v>0</v>
      </c>
      <c r="I41" s="135">
        <v>0</v>
      </c>
      <c r="J41" s="135">
        <v>2310</v>
      </c>
      <c r="K41" s="135">
        <v>419223.42</v>
      </c>
      <c r="L41" s="135">
        <v>21</v>
      </c>
      <c r="M41" s="135">
        <v>507260.3382</v>
      </c>
      <c r="N41" s="134">
        <v>0</v>
      </c>
      <c r="O41" s="134">
        <v>0</v>
      </c>
      <c r="P41" s="134">
        <v>0</v>
      </c>
      <c r="Q41" s="134">
        <v>0</v>
      </c>
      <c r="R41" s="135"/>
      <c r="S41" s="135" t="s">
        <v>95</v>
      </c>
      <c r="T41" s="135" t="s">
        <v>95</v>
      </c>
      <c r="U41" s="135">
        <v>0</v>
      </c>
      <c r="V41" s="135">
        <v>0</v>
      </c>
      <c r="W41" s="135"/>
      <c r="X41" s="135" t="s">
        <v>138</v>
      </c>
      <c r="Y41" s="135" t="s">
        <v>97</v>
      </c>
      <c r="Z41" s="129"/>
      <c r="AA41" s="129"/>
      <c r="AB41" s="129"/>
      <c r="AC41" s="129"/>
      <c r="AD41" s="129"/>
      <c r="AE41" s="129"/>
      <c r="AF41" s="129"/>
      <c r="AG41" s="129" t="s">
        <v>139</v>
      </c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</row>
    <row r="42" spans="1:60" x14ac:dyDescent="0.25">
      <c r="A42" s="146">
        <v>17</v>
      </c>
      <c r="B42" s="147" t="s">
        <v>148</v>
      </c>
      <c r="C42" s="160" t="s">
        <v>149</v>
      </c>
      <c r="D42" s="148" t="s">
        <v>137</v>
      </c>
      <c r="E42" s="149">
        <v>34.56</v>
      </c>
      <c r="F42" s="150"/>
      <c r="G42" s="151">
        <f t="shared" si="0"/>
        <v>0</v>
      </c>
      <c r="H42" s="135">
        <v>0</v>
      </c>
      <c r="I42" s="135">
        <v>0</v>
      </c>
      <c r="J42" s="135">
        <v>580</v>
      </c>
      <c r="K42" s="135">
        <v>20044.800000000003</v>
      </c>
      <c r="L42" s="135">
        <v>21</v>
      </c>
      <c r="M42" s="135">
        <v>24254.207999999999</v>
      </c>
      <c r="N42" s="134">
        <v>0</v>
      </c>
      <c r="O42" s="134">
        <v>0</v>
      </c>
      <c r="P42" s="134">
        <v>0</v>
      </c>
      <c r="Q42" s="134">
        <v>0</v>
      </c>
      <c r="R42" s="135"/>
      <c r="S42" s="135" t="s">
        <v>95</v>
      </c>
      <c r="T42" s="135" t="s">
        <v>95</v>
      </c>
      <c r="U42" s="135">
        <v>0</v>
      </c>
      <c r="V42" s="135">
        <v>0</v>
      </c>
      <c r="W42" s="135"/>
      <c r="X42" s="135" t="s">
        <v>96</v>
      </c>
      <c r="Y42" s="135" t="s">
        <v>97</v>
      </c>
      <c r="Z42" s="129"/>
      <c r="AA42" s="129"/>
      <c r="AB42" s="129"/>
      <c r="AC42" s="129"/>
      <c r="AD42" s="129"/>
      <c r="AE42" s="129"/>
      <c r="AF42" s="129"/>
      <c r="AG42" s="129" t="s">
        <v>98</v>
      </c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</row>
    <row r="43" spans="1:60" outlineLevel="1" x14ac:dyDescent="0.25">
      <c r="A43" s="132"/>
      <c r="B43" s="133"/>
      <c r="C43" s="161" t="s">
        <v>150</v>
      </c>
      <c r="D43" s="136"/>
      <c r="E43" s="137">
        <v>34.56</v>
      </c>
      <c r="F43" s="135"/>
      <c r="G43" s="135"/>
      <c r="H43" s="135"/>
      <c r="I43" s="135"/>
      <c r="J43" s="135"/>
      <c r="K43" s="135"/>
      <c r="L43" s="135"/>
      <c r="M43" s="135"/>
      <c r="N43" s="134"/>
      <c r="O43" s="134"/>
      <c r="P43" s="134"/>
      <c r="Q43" s="134"/>
      <c r="R43" s="135"/>
      <c r="S43" s="135"/>
      <c r="T43" s="135"/>
      <c r="U43" s="135"/>
      <c r="V43" s="135"/>
      <c r="W43" s="135"/>
      <c r="X43" s="135"/>
      <c r="Y43" s="135"/>
      <c r="Z43" s="129"/>
      <c r="AA43" s="129"/>
      <c r="AB43" s="129"/>
      <c r="AC43" s="129"/>
      <c r="AD43" s="129"/>
      <c r="AE43" s="129"/>
      <c r="AF43" s="129"/>
      <c r="AG43" s="129" t="s">
        <v>103</v>
      </c>
      <c r="AH43" s="129">
        <v>5</v>
      </c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</row>
    <row r="44" spans="1:60" x14ac:dyDescent="0.25">
      <c r="A44" s="140" t="s">
        <v>90</v>
      </c>
      <c r="B44" s="141" t="s">
        <v>63</v>
      </c>
      <c r="C44" s="158" t="s">
        <v>30</v>
      </c>
      <c r="D44" s="142"/>
      <c r="E44" s="143"/>
      <c r="F44" s="144"/>
      <c r="G44" s="145">
        <f>G45+G46+G47</f>
        <v>0</v>
      </c>
      <c r="H44" s="139"/>
      <c r="I44" s="139">
        <v>0</v>
      </c>
      <c r="J44" s="139"/>
      <c r="K44" s="139">
        <v>115000</v>
      </c>
      <c r="L44" s="139"/>
      <c r="M44" s="139"/>
      <c r="N44" s="138"/>
      <c r="O44" s="138"/>
      <c r="P44" s="138"/>
      <c r="Q44" s="138"/>
      <c r="R44" s="139"/>
      <c r="S44" s="139"/>
      <c r="T44" s="139"/>
      <c r="U44" s="139"/>
      <c r="V44" s="139"/>
      <c r="W44" s="139"/>
      <c r="X44" s="139"/>
      <c r="Y44" s="139"/>
      <c r="AG44" t="s">
        <v>91</v>
      </c>
    </row>
    <row r="45" spans="1:60" x14ac:dyDescent="0.25">
      <c r="A45" s="152">
        <v>18</v>
      </c>
      <c r="B45" s="153" t="s">
        <v>151</v>
      </c>
      <c r="C45" s="159" t="s">
        <v>152</v>
      </c>
      <c r="D45" s="154" t="s">
        <v>153</v>
      </c>
      <c r="E45" s="155">
        <v>1</v>
      </c>
      <c r="F45" s="156"/>
      <c r="G45" s="157">
        <f t="shared" ref="G45:G47" si="1">F45*E45</f>
        <v>0</v>
      </c>
      <c r="H45" s="135">
        <v>0</v>
      </c>
      <c r="I45" s="135">
        <v>0</v>
      </c>
      <c r="J45" s="135">
        <v>60000</v>
      </c>
      <c r="K45" s="135">
        <v>60000</v>
      </c>
      <c r="L45" s="135">
        <v>21</v>
      </c>
      <c r="M45" s="135">
        <v>72600</v>
      </c>
      <c r="N45" s="134">
        <v>0</v>
      </c>
      <c r="O45" s="134">
        <v>0</v>
      </c>
      <c r="P45" s="134">
        <v>0</v>
      </c>
      <c r="Q45" s="134">
        <v>0</v>
      </c>
      <c r="R45" s="135"/>
      <c r="S45" s="135" t="s">
        <v>154</v>
      </c>
      <c r="T45" s="135" t="s">
        <v>155</v>
      </c>
      <c r="U45" s="135">
        <v>0</v>
      </c>
      <c r="V45" s="135">
        <v>0</v>
      </c>
      <c r="W45" s="135"/>
      <c r="X45" s="135" t="s">
        <v>156</v>
      </c>
      <c r="Y45" s="135" t="s">
        <v>97</v>
      </c>
      <c r="Z45" s="129"/>
      <c r="AA45" s="129"/>
      <c r="AB45" s="129"/>
      <c r="AC45" s="129"/>
      <c r="AD45" s="129"/>
      <c r="AE45" s="129"/>
      <c r="AF45" s="129"/>
      <c r="AG45" s="129" t="s">
        <v>157</v>
      </c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</row>
    <row r="46" spans="1:60" ht="20.399999999999999" x14ac:dyDescent="0.25">
      <c r="A46" s="163">
        <v>19</v>
      </c>
      <c r="B46" s="164" t="s">
        <v>158</v>
      </c>
      <c r="C46" s="165" t="s">
        <v>159</v>
      </c>
      <c r="D46" s="166" t="s">
        <v>153</v>
      </c>
      <c r="E46" s="167">
        <v>1</v>
      </c>
      <c r="F46" s="168"/>
      <c r="G46" s="157">
        <f t="shared" si="1"/>
        <v>0</v>
      </c>
      <c r="H46" s="135">
        <v>0</v>
      </c>
      <c r="I46" s="135">
        <v>0</v>
      </c>
      <c r="J46" s="135">
        <v>50000</v>
      </c>
      <c r="K46" s="135">
        <v>50000</v>
      </c>
      <c r="L46" s="135">
        <v>21</v>
      </c>
      <c r="M46" s="135">
        <v>60500</v>
      </c>
      <c r="N46" s="134">
        <v>0</v>
      </c>
      <c r="O46" s="134">
        <v>0</v>
      </c>
      <c r="P46" s="134">
        <v>0</v>
      </c>
      <c r="Q46" s="134">
        <v>0</v>
      </c>
      <c r="R46" s="135"/>
      <c r="S46" s="135" t="s">
        <v>95</v>
      </c>
      <c r="T46" s="135" t="s">
        <v>155</v>
      </c>
      <c r="U46" s="135">
        <v>0</v>
      </c>
      <c r="V46" s="135">
        <v>0</v>
      </c>
      <c r="W46" s="135"/>
      <c r="X46" s="135" t="s">
        <v>156</v>
      </c>
      <c r="Y46" s="135" t="s">
        <v>97</v>
      </c>
      <c r="Z46" s="129"/>
      <c r="AA46" s="129"/>
      <c r="AB46" s="129"/>
      <c r="AC46" s="129"/>
      <c r="AD46" s="129"/>
      <c r="AE46" s="129"/>
      <c r="AF46" s="129"/>
      <c r="AG46" s="129" t="s">
        <v>157</v>
      </c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</row>
    <row r="47" spans="1:60" x14ac:dyDescent="0.25">
      <c r="A47" s="163">
        <v>20</v>
      </c>
      <c r="B47" s="164" t="s">
        <v>160</v>
      </c>
      <c r="C47" s="165" t="s">
        <v>161</v>
      </c>
      <c r="D47" s="166" t="s">
        <v>153</v>
      </c>
      <c r="E47" s="167">
        <v>1</v>
      </c>
      <c r="F47" s="168"/>
      <c r="G47" s="157">
        <f t="shared" si="1"/>
        <v>0</v>
      </c>
      <c r="H47" s="135">
        <v>0</v>
      </c>
      <c r="I47" s="135">
        <v>0</v>
      </c>
      <c r="J47" s="135">
        <v>5000</v>
      </c>
      <c r="K47" s="135">
        <v>5000</v>
      </c>
      <c r="L47" s="135">
        <v>21</v>
      </c>
      <c r="M47" s="135">
        <v>6050</v>
      </c>
      <c r="N47" s="134">
        <v>0</v>
      </c>
      <c r="O47" s="134">
        <v>0</v>
      </c>
      <c r="P47" s="134">
        <v>0</v>
      </c>
      <c r="Q47" s="134">
        <v>0</v>
      </c>
      <c r="R47" s="135"/>
      <c r="S47" s="135" t="s">
        <v>95</v>
      </c>
      <c r="T47" s="135" t="s">
        <v>155</v>
      </c>
      <c r="U47" s="135">
        <v>0</v>
      </c>
      <c r="V47" s="135">
        <v>0</v>
      </c>
      <c r="W47" s="135"/>
      <c r="X47" s="135" t="s">
        <v>156</v>
      </c>
      <c r="Y47" s="135" t="s">
        <v>97</v>
      </c>
      <c r="Z47" s="129"/>
      <c r="AA47" s="129"/>
      <c r="AB47" s="129"/>
      <c r="AC47" s="129"/>
      <c r="AD47" s="129"/>
      <c r="AE47" s="129"/>
      <c r="AF47" s="129"/>
      <c r="AG47" s="129" t="s">
        <v>157</v>
      </c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</row>
    <row r="48" spans="1:60" x14ac:dyDescent="0.25">
      <c r="A48" s="170" t="s">
        <v>90</v>
      </c>
      <c r="B48" s="171" t="s">
        <v>62</v>
      </c>
      <c r="C48" s="172" t="s">
        <v>29</v>
      </c>
      <c r="D48" s="173"/>
      <c r="E48" s="174"/>
      <c r="F48" s="175"/>
      <c r="G48" s="176">
        <f>G49+G50+G51</f>
        <v>0</v>
      </c>
      <c r="H48" s="139"/>
      <c r="I48" s="139">
        <v>0</v>
      </c>
      <c r="J48" s="139"/>
      <c r="K48" s="139">
        <v>99266.01</v>
      </c>
      <c r="L48" s="139"/>
      <c r="M48" s="139"/>
      <c r="N48" s="138"/>
      <c r="O48" s="138"/>
      <c r="P48" s="138"/>
      <c r="Q48" s="138"/>
      <c r="R48" s="139"/>
      <c r="S48" s="139"/>
      <c r="T48" s="139"/>
      <c r="U48" s="139"/>
      <c r="V48" s="139"/>
      <c r="W48" s="139"/>
      <c r="X48" s="139"/>
      <c r="Y48" s="139"/>
      <c r="AG48" t="s">
        <v>91</v>
      </c>
    </row>
    <row r="49" spans="1:60" x14ac:dyDescent="0.25">
      <c r="A49" s="163">
        <v>21</v>
      </c>
      <c r="B49" s="164" t="s">
        <v>162</v>
      </c>
      <c r="C49" s="165" t="s">
        <v>163</v>
      </c>
      <c r="D49" s="166" t="s">
        <v>0</v>
      </c>
      <c r="E49" s="167">
        <v>3.5</v>
      </c>
      <c r="F49" s="168"/>
      <c r="G49" s="169">
        <f>F49/100*3.5</f>
        <v>0</v>
      </c>
      <c r="H49" s="135">
        <v>0</v>
      </c>
      <c r="I49" s="135">
        <v>0</v>
      </c>
      <c r="J49" s="135">
        <v>51344.49</v>
      </c>
      <c r="K49" s="135">
        <v>51344.49</v>
      </c>
      <c r="L49" s="135">
        <v>21</v>
      </c>
      <c r="M49" s="135">
        <v>62126.832899999994</v>
      </c>
      <c r="N49" s="134">
        <v>0</v>
      </c>
      <c r="O49" s="134">
        <v>0</v>
      </c>
      <c r="P49" s="134">
        <v>0</v>
      </c>
      <c r="Q49" s="134">
        <v>0</v>
      </c>
      <c r="R49" s="135"/>
      <c r="S49" s="135" t="s">
        <v>95</v>
      </c>
      <c r="T49" s="135" t="s">
        <v>155</v>
      </c>
      <c r="U49" s="135">
        <v>0</v>
      </c>
      <c r="V49" s="135">
        <v>0</v>
      </c>
      <c r="W49" s="135"/>
      <c r="X49" s="135" t="s">
        <v>156</v>
      </c>
      <c r="Y49" s="135" t="s">
        <v>97</v>
      </c>
      <c r="Z49" s="129"/>
      <c r="AA49" s="129"/>
      <c r="AB49" s="129"/>
      <c r="AC49" s="129"/>
      <c r="AD49" s="129"/>
      <c r="AE49" s="129"/>
      <c r="AF49" s="129"/>
      <c r="AG49" s="129" t="s">
        <v>164</v>
      </c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</row>
    <row r="50" spans="1:60" x14ac:dyDescent="0.25">
      <c r="A50" s="163">
        <v>22</v>
      </c>
      <c r="B50" s="164" t="s">
        <v>165</v>
      </c>
      <c r="C50" s="165" t="s">
        <v>166</v>
      </c>
      <c r="D50" s="166" t="s">
        <v>153</v>
      </c>
      <c r="E50" s="167">
        <v>1</v>
      </c>
      <c r="F50" s="168"/>
      <c r="G50" s="157">
        <f t="shared" ref="G50:G51" si="2">F50*E50</f>
        <v>0</v>
      </c>
      <c r="H50" s="135">
        <v>0</v>
      </c>
      <c r="I50" s="135">
        <v>0</v>
      </c>
      <c r="J50" s="135">
        <v>30806.69</v>
      </c>
      <c r="K50" s="135">
        <v>30806.69</v>
      </c>
      <c r="L50" s="135">
        <v>21</v>
      </c>
      <c r="M50" s="135">
        <v>37276.094899999996</v>
      </c>
      <c r="N50" s="134">
        <v>0</v>
      </c>
      <c r="O50" s="134">
        <v>0</v>
      </c>
      <c r="P50" s="134">
        <v>0</v>
      </c>
      <c r="Q50" s="134">
        <v>0</v>
      </c>
      <c r="R50" s="135"/>
      <c r="S50" s="135" t="s">
        <v>154</v>
      </c>
      <c r="T50" s="135" t="s">
        <v>155</v>
      </c>
      <c r="U50" s="135">
        <v>0</v>
      </c>
      <c r="V50" s="135">
        <v>0</v>
      </c>
      <c r="W50" s="135"/>
      <c r="X50" s="135" t="s">
        <v>156</v>
      </c>
      <c r="Y50" s="135" t="s">
        <v>97</v>
      </c>
      <c r="Z50" s="129"/>
      <c r="AA50" s="129"/>
      <c r="AB50" s="129"/>
      <c r="AC50" s="129"/>
      <c r="AD50" s="129"/>
      <c r="AE50" s="129"/>
      <c r="AF50" s="129"/>
      <c r="AG50" s="129" t="s">
        <v>167</v>
      </c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</row>
    <row r="51" spans="1:60" x14ac:dyDescent="0.25">
      <c r="A51" s="177">
        <v>23</v>
      </c>
      <c r="B51" s="178" t="s">
        <v>168</v>
      </c>
      <c r="C51" s="179" t="s">
        <v>169</v>
      </c>
      <c r="D51" s="180" t="s">
        <v>153</v>
      </c>
      <c r="E51" s="181">
        <v>1</v>
      </c>
      <c r="F51" s="182"/>
      <c r="G51" s="151">
        <f t="shared" si="2"/>
        <v>0</v>
      </c>
      <c r="H51" s="135">
        <v>0</v>
      </c>
      <c r="I51" s="135">
        <v>0</v>
      </c>
      <c r="J51" s="135">
        <v>17114.830000000002</v>
      </c>
      <c r="K51" s="135">
        <v>17114.830000000002</v>
      </c>
      <c r="L51" s="135">
        <v>21</v>
      </c>
      <c r="M51" s="135">
        <v>20708.944300000003</v>
      </c>
      <c r="N51" s="134">
        <v>0</v>
      </c>
      <c r="O51" s="134">
        <v>0</v>
      </c>
      <c r="P51" s="134">
        <v>0</v>
      </c>
      <c r="Q51" s="134">
        <v>0</v>
      </c>
      <c r="R51" s="135"/>
      <c r="S51" s="135" t="s">
        <v>95</v>
      </c>
      <c r="T51" s="135" t="s">
        <v>155</v>
      </c>
      <c r="U51" s="135">
        <v>0</v>
      </c>
      <c r="V51" s="135">
        <v>0</v>
      </c>
      <c r="W51" s="135"/>
      <c r="X51" s="135" t="s">
        <v>156</v>
      </c>
      <c r="Y51" s="135" t="s">
        <v>97</v>
      </c>
      <c r="Z51" s="129"/>
      <c r="AA51" s="129"/>
      <c r="AB51" s="129"/>
      <c r="AC51" s="129"/>
      <c r="AD51" s="129"/>
      <c r="AE51" s="129"/>
      <c r="AF51" s="129"/>
      <c r="AG51" s="129" t="s">
        <v>167</v>
      </c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</row>
    <row r="52" spans="1:60" x14ac:dyDescent="0.25">
      <c r="A52" s="3"/>
      <c r="B52" s="4"/>
      <c r="C52" s="16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76</v>
      </c>
    </row>
    <row r="53" spans="1:60" x14ac:dyDescent="0.25">
      <c r="A53" s="21"/>
      <c r="B53" s="183"/>
      <c r="C53" s="184" t="s">
        <v>25</v>
      </c>
      <c r="D53" s="185"/>
      <c r="E53" s="21"/>
      <c r="F53" s="21"/>
      <c r="G53" s="186">
        <f>G48+G44+G36+G27+G8</f>
        <v>0</v>
      </c>
      <c r="AG53" t="s">
        <v>170</v>
      </c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 Pol'!Názvy_tisku</vt:lpstr>
      <vt:lpstr>oadresa</vt:lpstr>
      <vt:lpstr>Stavba!Objednatel</vt:lpstr>
      <vt:lpstr>Stavba!Objekt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Vitkajová</dc:creator>
  <cp:lastModifiedBy>Jan Riess</cp:lastModifiedBy>
  <cp:lastPrinted>2023-09-20T05:50:43Z</cp:lastPrinted>
  <dcterms:created xsi:type="dcterms:W3CDTF">2009-04-08T07:15:50Z</dcterms:created>
  <dcterms:modified xsi:type="dcterms:W3CDTF">2024-02-08T13:30:00Z</dcterms:modified>
</cp:coreProperties>
</file>