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3320" windowHeight="128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list'!$B$28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list'!$C$9</definedName>
    <definedName name="_xlnm.Print_Area" localSheetId="0">'Krycí list'!$A$1:$G$46</definedName>
    <definedName name="_xlnm.Print_Area" localSheetId="2">'Položky'!$A$1:$G$60</definedName>
    <definedName name="_xlnm.Print_Area" localSheetId="1">'Rekapitulace'!$A$1:$I$24</definedName>
    <definedName name="PocetMJ">'Krycí list'!$G$8</definedName>
    <definedName name="Poznamka">'Krycí list'!$B$39</definedName>
    <definedName name="Projektant">'Krycí list'!$C$8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list'!$F$34</definedName>
    <definedName name="Zaklad5">'Krycí list'!$F$32</definedName>
    <definedName name="Zhotovitel">'Krycí list'!$E$13</definedName>
    <definedName name="_xlnm.Print_Titles" localSheetId="1">'Rekapitulace'!$1:$6</definedName>
    <definedName name="_xlnm.Print_Titles" localSheetId="2">'Položky'!$1:$6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<sst xmlns="http://schemas.openxmlformats.org/spreadsheetml/2006/main" count="246" uniqueCount="169">
  <si>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</si>
  <si>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</si>
  <si>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</si>
  <si>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</si>
  <si>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</si>
  <si>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</si>
  <si>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</si>
  <si>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</si>
  <si>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</si>
  <si>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</si>
  <si>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</si>
  <si>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</si>
  <si>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</si>
  <si>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</si>
  <si>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</si>
  <si>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</si>
  <si>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</si>
  <si>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</si>
  <si>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</si>
  <si>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</si>
  <si>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</si>
  <si>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</si>
  <si>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</si>
  <si>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</si>
  <si>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</si>
  <si>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</si>
  <si>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</si>
  <si>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</si>
  <si>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</si>
  <si>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</si>
  <si>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</si>
  <si>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</si>
  <si>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</si>
  <si>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</si>
  <si>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</si>
  <si>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</si>
  <si>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</si>
  <si>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</si>
  <si>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</si>
  <si>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</si>
  <si>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</si>
  <si>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</si>
  <si>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</si>
  <si>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</si>
  <si>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</si>
  <si>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</si>
  <si>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</si>
  <si>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</si>
  <si>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</si>
  <si>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</si>
  <si>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</si>
  <si>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</si>
  <si>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</si>
  <si>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</si>
  <si>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</si>
  <si>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</si>
  <si>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</si>
  <si>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</si>
  <si>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</si>
  <si>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</si>
  <si>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</si>
  <si>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</si>
  <si>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</si>
  <si>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</si>
  <si>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</si>
  <si>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m3</t>
  </si>
  <si>
    <t>2</t>
  </si>
  <si>
    <t>m2</t>
  </si>
  <si>
    <t>Josef Nevečeřal</t>
  </si>
  <si>
    <t>Josef Nevečeřal - NEJprojekt, Západní 2005, 358 01 Kraslice</t>
  </si>
  <si>
    <t>web: www.nejprojekt.cz; e-mail: info@nejprojekt.cz</t>
  </si>
  <si>
    <t>Číslo položky</t>
  </si>
  <si>
    <t>KRYCÍ LIST ROZPOČTU</t>
  </si>
  <si>
    <t>t</t>
  </si>
  <si>
    <t>O</t>
  </si>
  <si>
    <t>Ostatní</t>
  </si>
  <si>
    <t>OST</t>
  </si>
  <si>
    <t>Zařízení staveniště, doprava</t>
  </si>
  <si>
    <t xml:space="preserve">
 </t>
  </si>
  <si>
    <t>v obci Stříbrná, k.ú. Stříbrná</t>
  </si>
  <si>
    <t>Přístřešky na komunální a tříděný odpad, posypový materiál a autobusové zastávky</t>
  </si>
  <si>
    <t>Založení trávníku parkového, rovina, dodání osiva</t>
  </si>
  <si>
    <t>180 40-0020.RA0</t>
  </si>
  <si>
    <t xml:space="preserve">Sejmutí ornice, pl. do 400 m2, přemístění do 50 m </t>
  </si>
  <si>
    <t>121 10-1100.R00</t>
  </si>
  <si>
    <t>Hloubení rýh š.do 60 cm v hor.3 do 50 m3, STROJNĚ</t>
  </si>
  <si>
    <t>132 20-1110.R00</t>
  </si>
  <si>
    <t>Polštář základu z kameniva hr. drceného 16-32 mm</t>
  </si>
  <si>
    <t>271 53-1113.R00</t>
  </si>
  <si>
    <t>Lešení lehké pomocné, výška podlahy do 1,2 m</t>
  </si>
  <si>
    <t>941 95-5001.R00</t>
  </si>
  <si>
    <t>Lešení</t>
  </si>
  <si>
    <t>94</t>
  </si>
  <si>
    <t>3</t>
  </si>
  <si>
    <t>Svislé konstrukce</t>
  </si>
  <si>
    <t>Beton základ. pasů prokl. kamenem C 16/20</t>
  </si>
  <si>
    <t>274 31-1611.R00</t>
  </si>
  <si>
    <t>Zdivo základové z bednicích tvárnic, tl. 20 cm  
výplň tvárnic betonem C 16/20</t>
  </si>
  <si>
    <t>274 27-2120.RT3</t>
  </si>
  <si>
    <t>Výztuž základ. pasů z betonářské oceli 10 216</t>
  </si>
  <si>
    <t>274 36-1221.R00</t>
  </si>
  <si>
    <t>99</t>
  </si>
  <si>
    <t>Přesun hmot pro budovy zděné výšky do 6 m</t>
  </si>
  <si>
    <t>Staveništní přesun hmot</t>
  </si>
  <si>
    <t>Komunikace</t>
  </si>
  <si>
    <t>5</t>
  </si>
  <si>
    <t>591 10-0020.RAA</t>
  </si>
  <si>
    <t>Osazení stojat. obrub.bet. s opěrou,lože z C 12/15  
včetně obrubníku ABO 100/10/25</t>
  </si>
  <si>
    <t xml:space="preserve">917 86-2111.RT5 </t>
  </si>
  <si>
    <t>m</t>
  </si>
  <si>
    <t>Chodník z dlažby zámkové, podklad štěrkodrť (fr.16/32 tl.100mm; fr.8/32 tl.100mm; fr.4-8 tl.30mm) 
dlažba přírodní tloušťka 6 cm</t>
  </si>
  <si>
    <t>762 33-2110.RA1</t>
  </si>
  <si>
    <t>Montáž vázaných krovů pravidelných do 120 cm2  
včetně dodávky řeziva, fošny 8/14</t>
  </si>
  <si>
    <t>Montáž vázaných krovů pravidelných do 120 cm2  
včetně dodávky řeziva, fošny 4/10</t>
  </si>
  <si>
    <t>762 33-2110.RA2</t>
  </si>
  <si>
    <t>Montáž vázaných krovů pravidelných do 224 cm2  
včetně dodávky řeziva, hranoly 12/14</t>
  </si>
  <si>
    <t>762 33-2120.RT2</t>
  </si>
  <si>
    <t>Montáž laťování střech, vzdálenost latí 22 - 36 cm  
včetně dodávky řeziva, latě 4/6 cm</t>
  </si>
  <si>
    <t>762 34-2203.RT4</t>
  </si>
  <si>
    <t xml:space="preserve">Spojovací a ochranné prostředky pro střechy </t>
  </si>
  <si>
    <t>762 39-5000.R00</t>
  </si>
  <si>
    <t>Impregnace řeziva máčením Bochemit QB</t>
  </si>
  <si>
    <t>762 91-1111.R00</t>
  </si>
  <si>
    <t>Přesun hmot pro tesařské konstrukce, výšky do 12 m</t>
  </si>
  <si>
    <t>998 76-2202.R00</t>
  </si>
  <si>
    <t>762</t>
  </si>
  <si>
    <t>Konstrukce tesařské</t>
  </si>
  <si>
    <t>764</t>
  </si>
  <si>
    <t>764 90-1101.RT1</t>
  </si>
  <si>
    <t>764 90-1204.RT1</t>
  </si>
  <si>
    <t xml:space="preserve">764 90-1205.RT1  </t>
  </si>
  <si>
    <t xml:space="preserve">764 90-1302.RT4 </t>
  </si>
  <si>
    <t>764 90-8101.RT1</t>
  </si>
  <si>
    <t>kus</t>
  </si>
  <si>
    <t>764 90-8104.RT1</t>
  </si>
  <si>
    <t xml:space="preserve">764 90-8109.RT1 </t>
  </si>
  <si>
    <t>Přesun hmot pro klempířské konstr., výšky do 6 m</t>
  </si>
  <si>
    <t>998 76-4201.R00</t>
  </si>
  <si>
    <t>Tašková tabule Topline,na dřevo,do 30°  
tl.0,5 mm, povrch Classic, barva hnědá a cihlová</t>
  </si>
  <si>
    <t>Topline, štítové lemování spodní  
povrchová úprava Classic</t>
  </si>
  <si>
    <t>Topline, okapový plech FOTP  
RŠ 205 mm, povrchová úprava Classic</t>
  </si>
  <si>
    <t>Topline hřeben, střecha jednoduchá, do 30°  
hřebenáč NTP UNI, povrchová úprava Classic</t>
  </si>
  <si>
    <t>Kotlík žlabový kónický SOK,vel.žlabu 125 mm  
v barvě hnědé</t>
  </si>
  <si>
    <t>Žlab podokapní půlkruhový R,velikost 125 mm  
v barvě hnědé</t>
  </si>
  <si>
    <t>Odpadní trouby kruhové SROR, D 100 mm  
v barvě hnědé</t>
  </si>
  <si>
    <t>783</t>
  </si>
  <si>
    <t>Nátěry</t>
  </si>
  <si>
    <t>Nátěr synt. lazurovací tesařských konstr. 2x lak</t>
  </si>
  <si>
    <t>783 72-6100.R00</t>
  </si>
  <si>
    <t>Konstrukce klempířské</t>
  </si>
  <si>
    <t>Vytyčení stavby</t>
  </si>
  <si>
    <t>005111020R</t>
  </si>
  <si>
    <t xml:space="preserve">005111021R </t>
  </si>
  <si>
    <t xml:space="preserve">Vytyčení inženýrských sítí  </t>
  </si>
  <si>
    <t>soubor</t>
  </si>
  <si>
    <t>Geodetické zaměření skutečného provedení</t>
  </si>
  <si>
    <t>005241020R</t>
  </si>
  <si>
    <t>Dokumentace skutečného provedení</t>
  </si>
  <si>
    <t>005241010R</t>
  </si>
  <si>
    <t>Základy, zvláštní zakládání</t>
  </si>
  <si>
    <t>998 01-1001.RAA</t>
  </si>
  <si>
    <t>Montáž vázaných krovů pravidelných do 120 cm2  
včetně dodávky řeziva, hranoly 10/10</t>
  </si>
  <si>
    <t xml:space="preserve">762 33-2110.RT4 </t>
  </si>
  <si>
    <t>Montáž bednění stěn, prkna hrubá 32mm, sraz, lišty  
včetně dodávky řeziva, prkna tl.24 mm, lišty</t>
  </si>
  <si>
    <t xml:space="preserve">762 13-1134.RT3 </t>
  </si>
  <si>
    <t>SO12  Autobusová zastávka na p.p.č.2363/1, k.ú. Stříbrná</t>
  </si>
  <si>
    <t>Obec Stříbrná; IČ: 00259616            Stříbrná č.p.670, 358 01 Stříbrná</t>
  </si>
  <si>
    <t xml:space="preserve">345 23-1111.RT1 </t>
  </si>
  <si>
    <t>Zdivo plot,tvárnice 1stran.štíp,bet.zálivka,tl.190  
tvárnice v barvě přírodní, štípané jednostranně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</si>
</sst>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double"/>
      <top/>
      <bottom style="double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4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3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0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1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51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4" fontId="11" fillId="0" borderId="0" xfId="20" applyNumberFormat="1" applyFont="1">
      <alignment/>
      <protection/>
    </xf>
    <xf numFmtId="2" fontId="0" fillId="0" borderId="0" xfId="20" applyNumberFormat="1">
      <alignment/>
      <protection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NumberFormat="1" applyBorder="1" applyAlignment="1">
      <alignment vertical="top"/>
    </xf>
    <xf numFmtId="0" fontId="14" fillId="0" borderId="0" xfId="0" applyFont="1" applyBorder="1"/>
    <xf numFmtId="0" fontId="14" fillId="0" borderId="5" xfId="0" applyFont="1" applyBorder="1"/>
    <xf numFmtId="0" fontId="14" fillId="0" borderId="5" xfId="0" applyFont="1" applyBorder="1" applyAlignment="1">
      <alignment vertical="top"/>
    </xf>
    <xf numFmtId="0" fontId="0" fillId="0" borderId="0" xfId="0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7" fontId="15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0" fontId="0" fillId="3" borderId="0" xfId="0" applyFill="1" applyBorder="1"/>
    <xf numFmtId="0" fontId="0" fillId="3" borderId="7" xfId="0" applyFill="1" applyBorder="1"/>
    <xf numFmtId="49" fontId="0" fillId="3" borderId="25" xfId="0" applyNumberForma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25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42" xfId="20" applyFont="1" applyBorder="1" applyAlignment="1">
      <alignment/>
      <protection/>
    </xf>
    <xf numFmtId="0" fontId="0" fillId="0" borderId="55" xfId="20" applyFont="1" applyBorder="1" applyAlignment="1">
      <alignment/>
      <protection/>
    </xf>
    <xf numFmtId="49" fontId="0" fillId="2" borderId="0" xfId="0" applyNumberFormat="1" applyFill="1" applyBorder="1"/>
    <xf numFmtId="49" fontId="0" fillId="3" borderId="0" xfId="0" applyNumberFormat="1" applyFill="1" applyBorder="1" applyAlignment="1">
      <alignment horizontal="left"/>
    </xf>
    <xf numFmtId="0" fontId="4" fillId="2" borderId="17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0" fillId="3" borderId="48" xfId="0" applyFill="1" applyBorder="1" applyAlignment="1">
      <alignment/>
    </xf>
    <xf numFmtId="0" fontId="0" fillId="0" borderId="42" xfId="20" applyFill="1" applyBorder="1" applyAlignment="1">
      <alignment shrinkToFit="1"/>
      <protection/>
    </xf>
    <xf numFmtId="0" fontId="0" fillId="0" borderId="55" xfId="20" applyFill="1" applyBorder="1" applyAlignment="1">
      <alignment shrinkToFit="1"/>
      <protection/>
    </xf>
    <xf numFmtId="0" fontId="0" fillId="0" borderId="0" xfId="20" applyFont="1">
      <alignment/>
      <protection/>
    </xf>
    <xf numFmtId="0" fontId="5" fillId="0" borderId="14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quotePrefix="1">
      <alignment horizontal="left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9" xfId="20" applyNumberFormat="1" applyFont="1" applyFill="1" applyBorder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  <xf numFmtId="0" fontId="14" fillId="4" borderId="17" xfId="0" applyFont="1" applyFill="1" applyBorder="1"/>
    <xf numFmtId="0" fontId="8" fillId="4" borderId="0" xfId="0" applyFont="1" applyFill="1" applyBorder="1"/>
    <xf numFmtId="0" fontId="8" fillId="4" borderId="7" xfId="0" applyFont="1" applyFill="1" applyBorder="1"/>
    <xf numFmtId="0" fontId="14" fillId="4" borderId="56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5" xfId="0" applyFill="1" applyBorder="1"/>
    <xf numFmtId="0" fontId="0" fillId="4" borderId="0" xfId="0" applyFill="1" applyBorder="1" applyAlignment="1">
      <alignment horizontal="right"/>
    </xf>
    <xf numFmtId="0" fontId="0" fillId="4" borderId="17" xfId="0" applyFill="1" applyBorder="1"/>
    <xf numFmtId="0" fontId="0" fillId="4" borderId="0" xfId="0" applyFill="1" applyBorder="1"/>
    <xf numFmtId="0" fontId="0" fillId="4" borderId="7" xfId="0" applyFill="1" applyBorder="1"/>
    <xf numFmtId="164" fontId="0" fillId="4" borderId="0" xfId="0" applyNumberFormat="1" applyFill="1" applyBorder="1" quotePrefix="1"/>
    <xf numFmtId="166" fontId="0" fillId="4" borderId="51" xfId="0" applyNumberFormat="1" applyFont="1" applyFill="1" applyBorder="1" applyAlignment="1">
      <alignment horizontal="right"/>
    </xf>
    <xf numFmtId="0" fontId="0" fillId="4" borderId="52" xfId="20" applyNumberFormat="1" applyFill="1" applyBorder="1" applyAlignment="1">
      <alignment horizontal="right"/>
      <protection/>
    </xf>
    <xf numFmtId="4" fontId="8" fillId="4" borderId="52" xfId="20" applyNumberFormat="1" applyFont="1" applyFill="1" applyBorder="1" applyAlignment="1">
      <alignment horizontal="right"/>
      <protection/>
    </xf>
    <xf numFmtId="4" fontId="0" fillId="4" borderId="53" xfId="20" applyNumberForma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72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5" customHeight="1">
      <c r="A4" s="7"/>
      <c r="B4" s="8"/>
      <c r="C4" s="9" t="s">
        <v>165</v>
      </c>
      <c r="D4" s="10"/>
      <c r="E4" s="10"/>
      <c r="F4" s="178"/>
      <c r="G4" s="179"/>
    </row>
    <row r="5" spans="1:7" ht="12.95" customHeight="1">
      <c r="A5" s="13" t="s">
        <v>3</v>
      </c>
      <c r="B5" s="14"/>
      <c r="C5" s="15" t="s">
        <v>4</v>
      </c>
      <c r="D5" s="15"/>
      <c r="E5" s="15"/>
      <c r="F5" s="15"/>
      <c r="G5" s="17"/>
    </row>
    <row r="6" spans="1:7" ht="12.75" customHeight="1">
      <c r="A6" s="7"/>
      <c r="B6" s="186"/>
      <c r="C6" s="188" t="s">
        <v>80</v>
      </c>
      <c r="D6" s="181"/>
      <c r="E6" s="181"/>
      <c r="F6" s="187"/>
      <c r="G6" s="183"/>
    </row>
    <row r="7" spans="1:7" ht="12.75" customHeight="1">
      <c r="A7" s="7"/>
      <c r="B7" s="186"/>
      <c r="C7" s="189" t="s">
        <v>79</v>
      </c>
      <c r="D7" s="182"/>
      <c r="E7" s="182"/>
      <c r="F7" s="180"/>
      <c r="G7" s="190"/>
    </row>
    <row r="8" spans="1:9" ht="12.75">
      <c r="A8" s="167" t="s">
        <v>5</v>
      </c>
      <c r="B8" s="15"/>
      <c r="C8" s="194" t="s">
        <v>68</v>
      </c>
      <c r="D8" s="195"/>
      <c r="E8" s="169" t="s">
        <v>6</v>
      </c>
      <c r="F8" s="18"/>
      <c r="G8" s="19">
        <v>0</v>
      </c>
      <c r="H8" s="20"/>
      <c r="I8" s="20"/>
    </row>
    <row r="9" spans="1:7" ht="25.5" customHeight="1">
      <c r="A9" s="167" t="s">
        <v>7</v>
      </c>
      <c r="B9" s="15"/>
      <c r="C9" s="194" t="s">
        <v>166</v>
      </c>
      <c r="D9" s="195"/>
      <c r="E9" s="168" t="s">
        <v>8</v>
      </c>
      <c r="F9" s="15"/>
      <c r="G9" s="21">
        <f>IF(PocetMJ=0,,ROUND((F32+F34)/PocetMJ,1))</f>
        <v>0</v>
      </c>
    </row>
    <row r="10" spans="1:7" ht="12.75">
      <c r="A10" s="22" t="s">
        <v>9</v>
      </c>
      <c r="B10" s="23"/>
      <c r="C10" s="23"/>
      <c r="D10" s="23"/>
      <c r="E10" s="24" t="s">
        <v>10</v>
      </c>
      <c r="F10" s="23"/>
      <c r="G10" s="25"/>
    </row>
    <row r="11" spans="1:57" ht="12.75">
      <c r="A11" s="26" t="s">
        <v>11</v>
      </c>
      <c r="B11" s="11"/>
      <c r="C11" s="11"/>
      <c r="D11" s="11"/>
      <c r="E11" s="27" t="s">
        <v>12</v>
      </c>
      <c r="F11" s="11"/>
      <c r="G11" s="12"/>
      <c r="BA11" s="28"/>
      <c r="BB11" s="28"/>
      <c r="BC11" s="28"/>
      <c r="BD11" s="28"/>
      <c r="BE11" s="28"/>
    </row>
    <row r="12" spans="1:57" ht="12.75">
      <c r="A12" s="171" t="s">
        <v>69</v>
      </c>
      <c r="B12" s="11"/>
      <c r="C12" s="11"/>
      <c r="D12" s="11"/>
      <c r="E12" s="211"/>
      <c r="F12" s="212"/>
      <c r="G12" s="213"/>
      <c r="BA12" s="28"/>
      <c r="BB12" s="28"/>
      <c r="BC12" s="28"/>
      <c r="BD12" s="28"/>
      <c r="BE12" s="28"/>
    </row>
    <row r="13" spans="1:7" ht="12.75">
      <c r="A13" s="172" t="s">
        <v>70</v>
      </c>
      <c r="B13" s="170"/>
      <c r="C13" s="11"/>
      <c r="D13" s="11"/>
      <c r="E13" s="214"/>
      <c r="F13" s="215"/>
      <c r="G13" s="216"/>
    </row>
    <row r="14" spans="1:7" ht="28.5" customHeight="1" thickBot="1">
      <c r="A14" s="29" t="s">
        <v>13</v>
      </c>
      <c r="B14" s="30"/>
      <c r="C14" s="30"/>
      <c r="D14" s="30"/>
      <c r="E14" s="31"/>
      <c r="F14" s="31"/>
      <c r="G14" s="32"/>
    </row>
    <row r="15" spans="1:7" ht="17.25" customHeight="1" thickBot="1">
      <c r="A15" s="33" t="s">
        <v>14</v>
      </c>
      <c r="B15" s="34"/>
      <c r="C15" s="35"/>
      <c r="D15" s="36" t="s">
        <v>15</v>
      </c>
      <c r="E15" s="37"/>
      <c r="F15" s="37"/>
      <c r="G15" s="35"/>
    </row>
    <row r="16" spans="1:7" ht="15.95" customHeight="1">
      <c r="A16" s="38"/>
      <c r="B16" s="39" t="s">
        <v>16</v>
      </c>
      <c r="C16" s="40">
        <f>Dodavka</f>
        <v>0</v>
      </c>
      <c r="D16" s="41" t="str">
        <f>Rekapitulace!A22</f>
        <v>Zařízení staveniště, doprava</v>
      </c>
      <c r="E16" s="42"/>
      <c r="F16" s="43"/>
      <c r="G16" s="40">
        <f>Rekapitulace!I22</f>
        <v>0</v>
      </c>
    </row>
    <row r="17" spans="1:7" ht="15.95" customHeight="1">
      <c r="A17" s="38" t="s">
        <v>17</v>
      </c>
      <c r="B17" s="39" t="s">
        <v>18</v>
      </c>
      <c r="C17" s="40">
        <f>Mont</f>
        <v>0</v>
      </c>
      <c r="D17" s="22"/>
      <c r="E17" s="44"/>
      <c r="F17" s="45"/>
      <c r="G17" s="40"/>
    </row>
    <row r="18" spans="1:7" ht="15.95" customHeight="1">
      <c r="A18" s="38" t="s">
        <v>19</v>
      </c>
      <c r="B18" s="39" t="s">
        <v>20</v>
      </c>
      <c r="C18" s="40">
        <f>HSV</f>
        <v>0</v>
      </c>
      <c r="D18" s="22"/>
      <c r="E18" s="44"/>
      <c r="F18" s="45"/>
      <c r="G18" s="40"/>
    </row>
    <row r="19" spans="1:7" ht="15.95" customHeight="1">
      <c r="A19" s="46" t="s">
        <v>21</v>
      </c>
      <c r="B19" s="39" t="s">
        <v>22</v>
      </c>
      <c r="C19" s="40">
        <f>PSV</f>
        <v>0</v>
      </c>
      <c r="D19" s="22"/>
      <c r="E19" s="44"/>
      <c r="F19" s="45"/>
      <c r="G19" s="40"/>
    </row>
    <row r="20" spans="1:7" ht="15.95" customHeight="1">
      <c r="A20" s="47" t="s">
        <v>23</v>
      </c>
      <c r="B20" s="39"/>
      <c r="C20" s="40">
        <f>SUM(C16:C19)</f>
        <v>0</v>
      </c>
      <c r="D20" s="48"/>
      <c r="E20" s="44"/>
      <c r="F20" s="45"/>
      <c r="G20" s="40"/>
    </row>
    <row r="21" spans="1:7" ht="15.95" customHeight="1">
      <c r="A21" s="47"/>
      <c r="B21" s="39"/>
      <c r="C21" s="40"/>
      <c r="D21" s="22"/>
      <c r="E21" s="44"/>
      <c r="F21" s="45"/>
      <c r="G21" s="40"/>
    </row>
    <row r="22" spans="1:7" ht="15.95" customHeight="1">
      <c r="A22" s="47" t="s">
        <v>24</v>
      </c>
      <c r="B22" s="39"/>
      <c r="C22" s="40">
        <f>HZS</f>
        <v>0</v>
      </c>
      <c r="D22" s="22"/>
      <c r="E22" s="44"/>
      <c r="F22" s="45"/>
      <c r="G22" s="40"/>
    </row>
    <row r="23" spans="1:7" ht="15.95" customHeight="1">
      <c r="A23" s="26" t="s">
        <v>25</v>
      </c>
      <c r="B23" s="11"/>
      <c r="C23" s="40">
        <f>C20+C22</f>
        <v>0</v>
      </c>
      <c r="D23" s="22" t="s">
        <v>26</v>
      </c>
      <c r="E23" s="44"/>
      <c r="F23" s="45"/>
      <c r="G23" s="40">
        <f>G24-SUM(G16:G22)</f>
        <v>0</v>
      </c>
    </row>
    <row r="24" spans="1:7" ht="15.95" customHeight="1" thickBot="1">
      <c r="A24" s="22" t="s">
        <v>27</v>
      </c>
      <c r="B24" s="23"/>
      <c r="C24" s="49">
        <f>C23+G24</f>
        <v>0</v>
      </c>
      <c r="D24" s="50" t="s">
        <v>28</v>
      </c>
      <c r="E24" s="51"/>
      <c r="F24" s="52"/>
      <c r="G24" s="40">
        <f>VRN</f>
        <v>0</v>
      </c>
    </row>
    <row r="25" spans="1:7" ht="12.75">
      <c r="A25" s="3" t="s">
        <v>29</v>
      </c>
      <c r="B25" s="5"/>
      <c r="C25" s="53" t="s">
        <v>30</v>
      </c>
      <c r="D25" s="5"/>
      <c r="E25" s="53" t="s">
        <v>31</v>
      </c>
      <c r="F25" s="5"/>
      <c r="G25" s="6"/>
    </row>
    <row r="26" spans="1:7" ht="12.75">
      <c r="A26" s="217"/>
      <c r="B26" s="218"/>
      <c r="C26" s="219" t="s">
        <v>32</v>
      </c>
      <c r="D26" s="218"/>
      <c r="E26" s="219" t="s">
        <v>32</v>
      </c>
      <c r="F26" s="218"/>
      <c r="G26" s="220"/>
    </row>
    <row r="27" spans="1:7" ht="12.75">
      <c r="A27" s="221" t="s">
        <v>33</v>
      </c>
      <c r="B27" s="222"/>
      <c r="C27" s="223" t="s">
        <v>33</v>
      </c>
      <c r="D27" s="224"/>
      <c r="E27" s="223" t="s">
        <v>33</v>
      </c>
      <c r="F27" s="224"/>
      <c r="G27" s="225"/>
    </row>
    <row r="28" spans="1:7" ht="12.75">
      <c r="A28" s="221"/>
      <c r="B28" s="226"/>
      <c r="C28" s="223" t="s">
        <v>34</v>
      </c>
      <c r="D28" s="224"/>
      <c r="E28" s="223" t="s">
        <v>35</v>
      </c>
      <c r="F28" s="224"/>
      <c r="G28" s="225"/>
    </row>
    <row r="29" spans="1:7" ht="12.75">
      <c r="A29" s="221"/>
      <c r="B29" s="224"/>
      <c r="C29" s="223"/>
      <c r="D29" s="224"/>
      <c r="E29" s="223"/>
      <c r="F29" s="224"/>
      <c r="G29" s="225"/>
    </row>
    <row r="30" spans="1:7" ht="52.5" customHeight="1">
      <c r="A30" s="221"/>
      <c r="B30" s="224"/>
      <c r="C30" s="223"/>
      <c r="D30" s="224"/>
      <c r="E30" s="223"/>
      <c r="F30" s="224"/>
      <c r="G30" s="225"/>
    </row>
    <row r="31" spans="1:7" ht="12.75">
      <c r="A31" s="13" t="s">
        <v>36</v>
      </c>
      <c r="B31" s="15"/>
      <c r="C31" s="54">
        <v>0</v>
      </c>
      <c r="D31" s="15" t="s">
        <v>37</v>
      </c>
      <c r="E31" s="16"/>
      <c r="F31" s="55">
        <v>0</v>
      </c>
      <c r="G31" s="17"/>
    </row>
    <row r="32" spans="1:7" ht="12.75">
      <c r="A32" s="13" t="s">
        <v>36</v>
      </c>
      <c r="B32" s="15"/>
      <c r="C32" s="54">
        <v>15</v>
      </c>
      <c r="D32" s="15" t="s">
        <v>37</v>
      </c>
      <c r="E32" s="16"/>
      <c r="F32" s="55">
        <v>0</v>
      </c>
      <c r="G32" s="17"/>
    </row>
    <row r="33" spans="1:7" ht="12.75">
      <c r="A33" s="13" t="s">
        <v>38</v>
      </c>
      <c r="B33" s="15"/>
      <c r="C33" s="54">
        <v>15</v>
      </c>
      <c r="D33" s="15" t="s">
        <v>37</v>
      </c>
      <c r="E33" s="16"/>
      <c r="F33" s="56">
        <f>ROUND(PRODUCT(F32,C33/100),0)</f>
        <v>0</v>
      </c>
      <c r="G33" s="25"/>
    </row>
    <row r="34" spans="1:7" ht="12.75">
      <c r="A34" s="13" t="s">
        <v>36</v>
      </c>
      <c r="B34" s="15"/>
      <c r="C34" s="54">
        <v>21</v>
      </c>
      <c r="D34" s="15" t="s">
        <v>37</v>
      </c>
      <c r="E34" s="16"/>
      <c r="F34" s="55">
        <f>C24</f>
        <v>0</v>
      </c>
      <c r="G34" s="17"/>
    </row>
    <row r="35" spans="1:7" ht="12.75">
      <c r="A35" s="13" t="s">
        <v>38</v>
      </c>
      <c r="B35" s="15"/>
      <c r="C35" s="54">
        <v>21</v>
      </c>
      <c r="D35" s="15" t="s">
        <v>37</v>
      </c>
      <c r="E35" s="16"/>
      <c r="F35" s="56">
        <f>ROUND(PRODUCT(F34,C35/100),0)</f>
        <v>0</v>
      </c>
      <c r="G35" s="25"/>
    </row>
    <row r="36" spans="1:7" s="62" customFormat="1" ht="19.5" customHeight="1" thickBot="1">
      <c r="A36" s="57" t="s">
        <v>39</v>
      </c>
      <c r="B36" s="58"/>
      <c r="C36" s="58"/>
      <c r="D36" s="58"/>
      <c r="E36" s="59"/>
      <c r="F36" s="60">
        <f>ROUND(SUM(F31:F35),0)</f>
        <v>0</v>
      </c>
      <c r="G36" s="61"/>
    </row>
    <row r="38" spans="1:8" ht="12.75">
      <c r="A38" s="63" t="s">
        <v>40</v>
      </c>
      <c r="B38" s="63"/>
      <c r="C38" s="63"/>
      <c r="D38" s="63"/>
      <c r="E38" s="63"/>
      <c r="F38" s="63"/>
      <c r="G38" s="63"/>
      <c r="H38" t="s">
        <v>2</v>
      </c>
    </row>
    <row r="39" spans="1:8" ht="14.25" customHeight="1">
      <c r="A39" s="63"/>
      <c r="B39" s="196" t="s">
        <v>78</v>
      </c>
      <c r="C39" s="196"/>
      <c r="D39" s="196"/>
      <c r="E39" s="196"/>
      <c r="F39" s="196"/>
      <c r="G39" s="196"/>
      <c r="H39" t="s">
        <v>2</v>
      </c>
    </row>
    <row r="40" spans="1:8" ht="12.75">
      <c r="A40" s="64"/>
      <c r="B40" s="196"/>
      <c r="C40" s="196"/>
      <c r="D40" s="196"/>
      <c r="E40" s="196"/>
      <c r="F40" s="196"/>
      <c r="G40" s="196"/>
      <c r="H40" t="s">
        <v>2</v>
      </c>
    </row>
    <row r="41" spans="2:7" ht="12.75">
      <c r="B41" s="198"/>
      <c r="C41" s="198"/>
      <c r="D41" s="198"/>
      <c r="E41" s="198"/>
      <c r="F41" s="198"/>
      <c r="G41" s="198"/>
    </row>
    <row r="42" spans="2:7" ht="12.75" customHeight="1">
      <c r="B42" s="199"/>
      <c r="C42" s="199"/>
      <c r="D42" s="176"/>
      <c r="E42" s="174"/>
      <c r="F42" s="174"/>
      <c r="G42" s="174"/>
    </row>
    <row r="43" spans="2:7" ht="12.75">
      <c r="B43" s="199"/>
      <c r="C43" s="199"/>
      <c r="D43" s="177"/>
      <c r="E43" s="175"/>
      <c r="F43" s="175"/>
      <c r="G43" s="175"/>
    </row>
    <row r="44" spans="2:7" ht="12.75">
      <c r="B44" s="173"/>
      <c r="C44" s="173"/>
      <c r="D44" s="173"/>
      <c r="E44" s="173"/>
      <c r="F44" s="173"/>
      <c r="G44" s="173"/>
    </row>
    <row r="45" spans="2:7" ht="12.75">
      <c r="B45" s="173"/>
      <c r="C45" s="173"/>
      <c r="D45" s="173"/>
      <c r="E45" s="173"/>
      <c r="F45" s="173"/>
      <c r="G45" s="173"/>
    </row>
    <row r="46" spans="2:7" ht="12.75">
      <c r="B46" s="173"/>
      <c r="C46" s="173"/>
      <c r="D46" s="173"/>
      <c r="E46" s="173"/>
      <c r="F46" s="173"/>
      <c r="G46" s="173"/>
    </row>
    <row r="47" spans="2:7" ht="12.75">
      <c r="B47" s="197"/>
      <c r="C47" s="197"/>
      <c r="D47" s="197"/>
      <c r="E47" s="197"/>
      <c r="F47" s="197"/>
      <c r="G47" s="197"/>
    </row>
    <row r="48" spans="2:7" ht="12.75">
      <c r="B48" s="197"/>
      <c r="C48" s="197"/>
      <c r="D48" s="197"/>
      <c r="E48" s="197"/>
      <c r="F48" s="197"/>
      <c r="G48" s="197"/>
    </row>
    <row r="49" spans="2:7" ht="12.75">
      <c r="B49" s="197"/>
      <c r="C49" s="197"/>
      <c r="D49" s="197"/>
      <c r="E49" s="197"/>
      <c r="F49" s="197"/>
      <c r="G49" s="197"/>
    </row>
    <row r="50" spans="1:8" ht="14.25" customHeight="1">
      <c r="A50" s="63"/>
      <c r="B50" s="196"/>
      <c r="C50" s="196"/>
      <c r="D50" s="196"/>
      <c r="E50" s="196"/>
      <c r="F50" s="196"/>
      <c r="G50" s="196"/>
      <c r="H50" t="s">
        <v>2</v>
      </c>
    </row>
    <row r="51" spans="1:8" ht="12.75" customHeight="1">
      <c r="A51" s="64"/>
      <c r="B51" s="196"/>
      <c r="C51" s="196"/>
      <c r="D51" s="196"/>
      <c r="E51" s="196"/>
      <c r="F51" s="196"/>
      <c r="G51" s="196"/>
      <c r="H51" t="s">
        <v>2</v>
      </c>
    </row>
    <row r="52" spans="1:7" ht="12.75" customHeight="1">
      <c r="A52" s="64"/>
      <c r="B52" s="196"/>
      <c r="C52" s="196"/>
      <c r="D52" s="196"/>
      <c r="E52" s="196"/>
      <c r="F52" s="196"/>
      <c r="G52" s="196"/>
    </row>
    <row r="53" spans="1:7" ht="12.75" customHeight="1">
      <c r="A53" s="64"/>
      <c r="B53" s="196"/>
      <c r="C53" s="196"/>
      <c r="D53" s="196"/>
      <c r="E53" s="196"/>
      <c r="F53" s="196"/>
      <c r="G53" s="196"/>
    </row>
    <row r="54" spans="1:8" ht="12.75">
      <c r="A54" s="64"/>
      <c r="B54" s="196"/>
      <c r="C54" s="196"/>
      <c r="D54" s="196"/>
      <c r="E54" s="196"/>
      <c r="F54" s="196"/>
      <c r="G54" s="196"/>
      <c r="H54" t="s">
        <v>2</v>
      </c>
    </row>
    <row r="55" spans="1:8" ht="12.75">
      <c r="A55" s="64"/>
      <c r="B55" s="196"/>
      <c r="C55" s="196"/>
      <c r="D55" s="196"/>
      <c r="E55" s="196"/>
      <c r="F55" s="196"/>
      <c r="G55" s="196"/>
      <c r="H55" t="s">
        <v>2</v>
      </c>
    </row>
    <row r="56" spans="1:8" ht="12.75">
      <c r="A56" s="64"/>
      <c r="B56" s="196"/>
      <c r="C56" s="196"/>
      <c r="D56" s="196"/>
      <c r="E56" s="196"/>
      <c r="F56" s="196"/>
      <c r="G56" s="196"/>
      <c r="H56" t="s">
        <v>2</v>
      </c>
    </row>
    <row r="57" spans="2:7" ht="12.75">
      <c r="B57" s="197"/>
      <c r="C57" s="197"/>
      <c r="D57" s="197"/>
      <c r="E57" s="197"/>
      <c r="F57" s="197"/>
      <c r="G57" s="197"/>
    </row>
    <row r="58" spans="2:7" ht="12.75">
      <c r="B58" s="197"/>
      <c r="C58" s="197"/>
      <c r="D58" s="197"/>
      <c r="E58" s="197"/>
      <c r="F58" s="197"/>
      <c r="G58" s="197"/>
    </row>
  </sheetData>
  <mergeCells count="13">
    <mergeCell ref="B58:G58"/>
    <mergeCell ref="B41:G41"/>
    <mergeCell ref="B47:G47"/>
    <mergeCell ref="B48:G48"/>
    <mergeCell ref="B49:G49"/>
    <mergeCell ref="B50:G56"/>
    <mergeCell ref="B42:C42"/>
    <mergeCell ref="B43:C43"/>
    <mergeCell ref="C8:D8"/>
    <mergeCell ref="C9:D9"/>
    <mergeCell ref="E13:G13"/>
    <mergeCell ref="B39:G40"/>
    <mergeCell ref="B57:G5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CE,Tučné"&amp;8&amp;U&amp;K01+042RTS Stavitel +&amp;R&amp;8&amp;K01+043Cenová úroveň CÚ2020/I
Cenová soustava RTS DATA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F22" sqref="F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0" t="s">
        <v>3</v>
      </c>
      <c r="B1" s="201"/>
      <c r="C1" s="65" t="str">
        <f>CONCATENATE(cislostavby," ",nazevstavby)</f>
        <v xml:space="preserve"> Přístřešky na komunální a tříděný odpad, posypový materiál a autobusové zastávky</v>
      </c>
      <c r="D1" s="66"/>
      <c r="E1" s="67"/>
      <c r="F1" s="66"/>
      <c r="G1" s="68"/>
      <c r="H1" s="69"/>
      <c r="I1" s="70"/>
    </row>
    <row r="2" spans="1:9" ht="13.5" thickBot="1">
      <c r="A2" s="202" t="s">
        <v>0</v>
      </c>
      <c r="B2" s="203"/>
      <c r="C2" s="71" t="str">
        <f>CONCATENATE(cisloobjektu," ",nazevobjektu)</f>
        <v xml:space="preserve"> SO12  Autobusová zastávka na p.p.č.2363/1, k.ú. Stříbrná</v>
      </c>
      <c r="D2" s="72"/>
      <c r="E2" s="73"/>
      <c r="F2" s="72"/>
      <c r="G2" s="184"/>
      <c r="H2" s="184"/>
      <c r="I2" s="185"/>
    </row>
    <row r="3" ht="13.5" thickTop="1">
      <c r="F3" s="11"/>
    </row>
    <row r="4" spans="1:9" ht="19.5" customHeight="1">
      <c r="A4" s="74" t="s">
        <v>41</v>
      </c>
      <c r="B4" s="1"/>
      <c r="C4" s="1"/>
      <c r="D4" s="1"/>
      <c r="E4" s="75"/>
      <c r="F4" s="1"/>
      <c r="G4" s="1"/>
      <c r="H4" s="1"/>
      <c r="I4" s="1"/>
    </row>
    <row r="5" ht="13.5" thickBot="1"/>
    <row r="6" spans="1:9" s="11" customFormat="1" ht="13.5" thickBot="1">
      <c r="A6" s="76"/>
      <c r="B6" s="77" t="s">
        <v>42</v>
      </c>
      <c r="C6" s="77"/>
      <c r="D6" s="78"/>
      <c r="E6" s="79" t="s">
        <v>43</v>
      </c>
      <c r="F6" s="80" t="s">
        <v>44</v>
      </c>
      <c r="G6" s="80" t="s">
        <v>45</v>
      </c>
      <c r="H6" s="80" t="s">
        <v>46</v>
      </c>
      <c r="I6" s="81" t="s">
        <v>24</v>
      </c>
    </row>
    <row r="7" spans="1:9" s="11" customFormat="1" ht="12.75">
      <c r="A7" s="161" t="s">
        <v>62</v>
      </c>
      <c r="B7" s="82" t="str">
        <f>Položky!C7</f>
        <v>Zemní práce</v>
      </c>
      <c r="C7" s="83"/>
      <c r="D7" s="84"/>
      <c r="E7" s="162">
        <f>Položky!G11</f>
        <v>0</v>
      </c>
      <c r="F7" s="163">
        <v>0</v>
      </c>
      <c r="G7" s="163">
        <v>0</v>
      </c>
      <c r="H7" s="163">
        <v>0</v>
      </c>
      <c r="I7" s="164">
        <v>0</v>
      </c>
    </row>
    <row r="8" spans="1:9" s="11" customFormat="1" ht="12.75">
      <c r="A8" s="161" t="s">
        <v>66</v>
      </c>
      <c r="B8" s="82" t="str">
        <f>Položky!C12</f>
        <v>Základy, zvláštní zakládání</v>
      </c>
      <c r="C8" s="83"/>
      <c r="D8" s="84"/>
      <c r="E8" s="162">
        <f>Položky!G17</f>
        <v>0</v>
      </c>
      <c r="F8" s="163">
        <v>0</v>
      </c>
      <c r="G8" s="163">
        <v>0</v>
      </c>
      <c r="H8" s="163">
        <v>0</v>
      </c>
      <c r="I8" s="164">
        <v>0</v>
      </c>
    </row>
    <row r="9" spans="1:9" s="11" customFormat="1" ht="12.75">
      <c r="A9" s="161" t="s">
        <v>93</v>
      </c>
      <c r="B9" s="82" t="str">
        <f>Položky!C18</f>
        <v>Svislé konstrukce</v>
      </c>
      <c r="C9" s="83"/>
      <c r="D9" s="84"/>
      <c r="E9" s="162">
        <f>Položky!G20</f>
        <v>0</v>
      </c>
      <c r="F9" s="163">
        <v>0</v>
      </c>
      <c r="G9" s="163">
        <v>0</v>
      </c>
      <c r="H9" s="163">
        <v>0</v>
      </c>
      <c r="I9" s="164">
        <v>0</v>
      </c>
    </row>
    <row r="10" spans="1:9" s="11" customFormat="1" ht="12.75">
      <c r="A10" s="161" t="s">
        <v>105</v>
      </c>
      <c r="B10" s="82" t="str">
        <f>Položky!C21</f>
        <v>Komunikace</v>
      </c>
      <c r="C10" s="83"/>
      <c r="D10" s="84"/>
      <c r="E10" s="162">
        <f>Položky!G24</f>
        <v>0</v>
      </c>
      <c r="F10" s="163">
        <v>0</v>
      </c>
      <c r="G10" s="163">
        <v>0</v>
      </c>
      <c r="H10" s="163">
        <v>0</v>
      </c>
      <c r="I10" s="164">
        <v>0</v>
      </c>
    </row>
    <row r="11" spans="1:9" s="11" customFormat="1" ht="12.75">
      <c r="A11" s="161" t="s">
        <v>92</v>
      </c>
      <c r="B11" s="82" t="str">
        <f>Položky!C25</f>
        <v>Lešení</v>
      </c>
      <c r="C11" s="83"/>
      <c r="D11" s="84"/>
      <c r="E11" s="162">
        <f>Položky!G27</f>
        <v>0</v>
      </c>
      <c r="F11" s="163">
        <v>0</v>
      </c>
      <c r="G11" s="163">
        <v>0</v>
      </c>
      <c r="H11" s="163">
        <v>0</v>
      </c>
      <c r="I11" s="164">
        <v>0</v>
      </c>
    </row>
    <row r="12" spans="1:9" s="11" customFormat="1" ht="12.75">
      <c r="A12" s="161" t="s">
        <v>101</v>
      </c>
      <c r="B12" s="82" t="str">
        <f>Položky!C28</f>
        <v>Staveništní přesun hmot</v>
      </c>
      <c r="C12" s="83"/>
      <c r="D12" s="84"/>
      <c r="E12" s="162">
        <f>Položky!G30</f>
        <v>0</v>
      </c>
      <c r="F12" s="163">
        <v>0</v>
      </c>
      <c r="G12" s="163">
        <v>0</v>
      </c>
      <c r="H12" s="163">
        <v>0</v>
      </c>
      <c r="I12" s="164">
        <v>0</v>
      </c>
    </row>
    <row r="13" spans="1:9" s="11" customFormat="1" ht="12.75">
      <c r="A13" s="161" t="s">
        <v>125</v>
      </c>
      <c r="B13" s="82" t="str">
        <f>Položky!C31</f>
        <v>Konstrukce tesařské</v>
      </c>
      <c r="C13" s="83"/>
      <c r="D13" s="84"/>
      <c r="E13" s="162">
        <v>0</v>
      </c>
      <c r="F13" s="163">
        <f>Položky!G41</f>
        <v>0</v>
      </c>
      <c r="G13" s="163">
        <v>0</v>
      </c>
      <c r="H13" s="163">
        <v>0</v>
      </c>
      <c r="I13" s="164">
        <v>0</v>
      </c>
    </row>
    <row r="14" spans="1:9" s="11" customFormat="1" ht="12.75">
      <c r="A14" s="161" t="s">
        <v>127</v>
      </c>
      <c r="B14" s="82" t="str">
        <f>Položky!C42</f>
        <v>Konstrukce klempířské</v>
      </c>
      <c r="C14" s="83"/>
      <c r="D14" s="84"/>
      <c r="E14" s="162">
        <v>0</v>
      </c>
      <c r="F14" s="163">
        <f>Položky!G51</f>
        <v>0</v>
      </c>
      <c r="G14" s="163">
        <v>0</v>
      </c>
      <c r="H14" s="163">
        <v>0</v>
      </c>
      <c r="I14" s="164">
        <v>0</v>
      </c>
    </row>
    <row r="15" spans="1:9" s="11" customFormat="1" ht="12.75">
      <c r="A15" s="161" t="s">
        <v>145</v>
      </c>
      <c r="B15" s="82" t="str">
        <f>Položky!C52</f>
        <v>Nátěry</v>
      </c>
      <c r="C15" s="83"/>
      <c r="D15" s="84"/>
      <c r="E15" s="162">
        <v>0</v>
      </c>
      <c r="F15" s="163">
        <f>Položky!G54</f>
        <v>0</v>
      </c>
      <c r="G15" s="163">
        <v>0</v>
      </c>
      <c r="H15" s="163">
        <v>0</v>
      </c>
      <c r="I15" s="164">
        <v>0</v>
      </c>
    </row>
    <row r="16" spans="1:9" s="11" customFormat="1" ht="13.5" thickBot="1">
      <c r="A16" s="161" t="s">
        <v>76</v>
      </c>
      <c r="B16" s="82" t="str">
        <f>Položky!C55</f>
        <v>Ostatní</v>
      </c>
      <c r="C16" s="83"/>
      <c r="D16" s="84"/>
      <c r="E16" s="162">
        <v>0</v>
      </c>
      <c r="F16" s="163">
        <f>Položky!G60</f>
        <v>0</v>
      </c>
      <c r="G16" s="163">
        <v>0</v>
      </c>
      <c r="H16" s="163">
        <v>0</v>
      </c>
      <c r="I16" s="164">
        <v>0</v>
      </c>
    </row>
    <row r="17" spans="1:9" s="90" customFormat="1" ht="13.5" thickBot="1">
      <c r="A17" s="85"/>
      <c r="B17" s="77" t="s">
        <v>47</v>
      </c>
      <c r="C17" s="77"/>
      <c r="D17" s="86"/>
      <c r="E17" s="87">
        <f>SUM(E7:E16)</f>
        <v>0</v>
      </c>
      <c r="F17" s="88">
        <f>SUM(F7:F16)</f>
        <v>0</v>
      </c>
      <c r="G17" s="88">
        <f>SUM(G7:G16)</f>
        <v>0</v>
      </c>
      <c r="H17" s="88">
        <f>SUM(H7:H16)</f>
        <v>0</v>
      </c>
      <c r="I17" s="89">
        <f>SUM(I7:I16)</f>
        <v>0</v>
      </c>
    </row>
    <row r="18" spans="1:9" ht="12.75">
      <c r="A18" s="83"/>
      <c r="B18" s="83"/>
      <c r="C18" s="83"/>
      <c r="D18" s="83"/>
      <c r="E18" s="83"/>
      <c r="F18" s="83"/>
      <c r="G18" s="83"/>
      <c r="H18" s="83"/>
      <c r="I18" s="83"/>
    </row>
    <row r="19" spans="1:57" ht="19.5" customHeight="1">
      <c r="A19" s="91" t="s">
        <v>48</v>
      </c>
      <c r="B19" s="91"/>
      <c r="C19" s="91"/>
      <c r="D19" s="91"/>
      <c r="E19" s="91"/>
      <c r="F19" s="91"/>
      <c r="G19" s="92"/>
      <c r="H19" s="91"/>
      <c r="I19" s="91"/>
      <c r="BA19" s="28"/>
      <c r="BB19" s="28"/>
      <c r="BC19" s="28"/>
      <c r="BD19" s="28"/>
      <c r="BE19" s="28"/>
    </row>
    <row r="20" spans="1:9" ht="13.5" thickBot="1">
      <c r="A20" s="93"/>
      <c r="B20" s="93"/>
      <c r="C20" s="93"/>
      <c r="D20" s="93"/>
      <c r="E20" s="93"/>
      <c r="F20" s="93"/>
      <c r="G20" s="93"/>
      <c r="H20" s="93"/>
      <c r="I20" s="93"/>
    </row>
    <row r="21" spans="1:9" ht="12.75">
      <c r="A21" s="94" t="s">
        <v>49</v>
      </c>
      <c r="B21" s="95"/>
      <c r="C21" s="95"/>
      <c r="D21" s="96"/>
      <c r="E21" s="97"/>
      <c r="F21" s="98" t="s">
        <v>51</v>
      </c>
      <c r="G21" s="99" t="s">
        <v>52</v>
      </c>
      <c r="H21" s="100"/>
      <c r="I21" s="101" t="s">
        <v>50</v>
      </c>
    </row>
    <row r="22" spans="1:53" ht="12.75">
      <c r="A22" s="102" t="s">
        <v>77</v>
      </c>
      <c r="B22" s="103"/>
      <c r="C22" s="103"/>
      <c r="D22" s="104"/>
      <c r="E22" s="105"/>
      <c r="F22" s="227"/>
      <c r="G22" s="106">
        <f>SUM(E17:I17)</f>
        <v>0</v>
      </c>
      <c r="H22" s="107"/>
      <c r="I22" s="108">
        <f>E22+F22*G22/100</f>
        <v>0</v>
      </c>
      <c r="BA22">
        <v>0</v>
      </c>
    </row>
    <row r="23" spans="1:9" ht="13.5" thickBot="1">
      <c r="A23" s="109"/>
      <c r="B23" s="110" t="s">
        <v>53</v>
      </c>
      <c r="C23" s="111"/>
      <c r="D23" s="112"/>
      <c r="E23" s="113"/>
      <c r="F23" s="114"/>
      <c r="G23" s="114"/>
      <c r="H23" s="204">
        <f>SUM(I22:I22)</f>
        <v>0</v>
      </c>
      <c r="I23" s="205"/>
    </row>
    <row r="24" spans="1:9" ht="12.75">
      <c r="A24" s="93"/>
      <c r="B24" s="93"/>
      <c r="C24" s="93"/>
      <c r="D24" s="93"/>
      <c r="E24" s="93"/>
      <c r="F24" s="93"/>
      <c r="G24" s="93"/>
      <c r="H24" s="93"/>
      <c r="I24" s="93"/>
    </row>
    <row r="25" spans="2:9" ht="12.75">
      <c r="B25" s="90"/>
      <c r="F25" s="115"/>
      <c r="G25" s="116"/>
      <c r="H25" s="116"/>
      <c r="I25" s="117"/>
    </row>
    <row r="26" spans="6:9" ht="12.75">
      <c r="F26" s="115"/>
      <c r="G26" s="116"/>
      <c r="H26" s="116"/>
      <c r="I26" s="117"/>
    </row>
    <row r="27" spans="6:9" ht="12.75">
      <c r="F27" s="115"/>
      <c r="G27" s="116"/>
      <c r="H27" s="116"/>
      <c r="I27" s="117"/>
    </row>
    <row r="28" spans="6:9" ht="12.75">
      <c r="F28" s="115"/>
      <c r="G28" s="116"/>
      <c r="H28" s="116"/>
      <c r="I28" s="117"/>
    </row>
    <row r="29" spans="6:9" ht="12.75">
      <c r="F29" s="115"/>
      <c r="G29" s="116"/>
      <c r="H29" s="116"/>
      <c r="I29" s="117"/>
    </row>
    <row r="30" spans="6:9" ht="12.75">
      <c r="F30" s="115"/>
      <c r="G30" s="116"/>
      <c r="H30" s="116"/>
      <c r="I30" s="117"/>
    </row>
    <row r="31" spans="6:9" ht="12.75">
      <c r="F31" s="115"/>
      <c r="G31" s="116"/>
      <c r="H31" s="116"/>
      <c r="I31" s="117"/>
    </row>
    <row r="32" spans="6:9" ht="12.75">
      <c r="F32" s="115"/>
      <c r="G32" s="116"/>
      <c r="H32" s="116"/>
      <c r="I32" s="117"/>
    </row>
    <row r="33" spans="6:9" ht="12.75">
      <c r="F33" s="115"/>
      <c r="G33" s="116"/>
      <c r="H33" s="116"/>
      <c r="I33" s="117"/>
    </row>
    <row r="34" spans="6:9" ht="12.75">
      <c r="F34" s="115"/>
      <c r="G34" s="116"/>
      <c r="H34" s="116"/>
      <c r="I34" s="117"/>
    </row>
    <row r="35" spans="6:9" ht="12.75">
      <c r="F35" s="115"/>
      <c r="G35" s="116"/>
      <c r="H35" s="116"/>
      <c r="I35" s="117"/>
    </row>
    <row r="36" spans="6:9" ht="12.75">
      <c r="F36" s="115"/>
      <c r="G36" s="116"/>
      <c r="H36" s="116"/>
      <c r="I36" s="117"/>
    </row>
    <row r="37" spans="6:9" ht="12.75">
      <c r="F37" s="115"/>
      <c r="G37" s="116"/>
      <c r="H37" s="116"/>
      <c r="I37" s="117"/>
    </row>
    <row r="38" spans="6:9" ht="12.75">
      <c r="F38" s="115"/>
      <c r="G38" s="116"/>
      <c r="H38" s="116"/>
      <c r="I38" s="117"/>
    </row>
    <row r="39" spans="6:9" ht="12.75">
      <c r="F39" s="115"/>
      <c r="G39" s="116"/>
      <c r="H39" s="116"/>
      <c r="I39" s="117"/>
    </row>
    <row r="40" spans="6:9" ht="12.75">
      <c r="F40" s="115"/>
      <c r="G40" s="116"/>
      <c r="H40" s="116"/>
      <c r="I40" s="117"/>
    </row>
    <row r="41" spans="6:9" ht="12.75">
      <c r="F41" s="115"/>
      <c r="G41" s="116"/>
      <c r="H41" s="116"/>
      <c r="I41" s="117"/>
    </row>
    <row r="42" spans="6:9" ht="12.75">
      <c r="F42" s="115"/>
      <c r="G42" s="116"/>
      <c r="H42" s="116"/>
      <c r="I42" s="117"/>
    </row>
    <row r="43" spans="6:9" ht="12.75">
      <c r="F43" s="115"/>
      <c r="G43" s="116"/>
      <c r="H43" s="116"/>
      <c r="I43" s="117"/>
    </row>
    <row r="44" spans="6:9" ht="12.75">
      <c r="F44" s="115"/>
      <c r="G44" s="116"/>
      <c r="H44" s="116"/>
      <c r="I44" s="117"/>
    </row>
    <row r="45" spans="6:9" ht="12.75">
      <c r="F45" s="115"/>
      <c r="G45" s="116"/>
      <c r="H45" s="116"/>
      <c r="I45" s="117"/>
    </row>
    <row r="46" spans="6:9" ht="12.75">
      <c r="F46" s="115"/>
      <c r="G46" s="116"/>
      <c r="H46" s="116"/>
      <c r="I46" s="117"/>
    </row>
    <row r="47" spans="6:9" ht="12.75">
      <c r="F47" s="115"/>
      <c r="G47" s="116"/>
      <c r="H47" s="116"/>
      <c r="I47" s="117"/>
    </row>
    <row r="48" spans="6:9" ht="12.75">
      <c r="F48" s="115"/>
      <c r="G48" s="116"/>
      <c r="H48" s="116"/>
      <c r="I48" s="117"/>
    </row>
    <row r="49" spans="6:9" ht="12.75">
      <c r="F49" s="115"/>
      <c r="G49" s="116"/>
      <c r="H49" s="116"/>
      <c r="I49" s="117"/>
    </row>
    <row r="50" spans="6:9" ht="12.75">
      <c r="F50" s="115"/>
      <c r="G50" s="116"/>
      <c r="H50" s="116"/>
      <c r="I50" s="117"/>
    </row>
    <row r="51" spans="6:9" ht="12.75">
      <c r="F51" s="115"/>
      <c r="G51" s="116"/>
      <c r="H51" s="116"/>
      <c r="I51" s="117"/>
    </row>
    <row r="52" spans="6:9" ht="12.75">
      <c r="F52" s="115"/>
      <c r="G52" s="116"/>
      <c r="H52" s="116"/>
      <c r="I52" s="117"/>
    </row>
    <row r="53" spans="6:9" ht="12.75">
      <c r="F53" s="115"/>
      <c r="G53" s="116"/>
      <c r="H53" s="116"/>
      <c r="I53" s="117"/>
    </row>
    <row r="54" spans="6:9" ht="12.75">
      <c r="F54" s="115"/>
      <c r="G54" s="116"/>
      <c r="H54" s="116"/>
      <c r="I54" s="117"/>
    </row>
    <row r="55" spans="6:9" ht="12.75">
      <c r="F55" s="115"/>
      <c r="G55" s="116"/>
      <c r="H55" s="116"/>
      <c r="I55" s="117"/>
    </row>
    <row r="56" spans="6:9" ht="12.75">
      <c r="F56" s="115"/>
      <c r="G56" s="116"/>
      <c r="H56" s="116"/>
      <c r="I56" s="117"/>
    </row>
    <row r="57" spans="6:9" ht="12.75">
      <c r="F57" s="115"/>
      <c r="G57" s="116"/>
      <c r="H57" s="116"/>
      <c r="I57" s="117"/>
    </row>
    <row r="58" spans="6:9" ht="12.75">
      <c r="F58" s="115"/>
      <c r="G58" s="116"/>
      <c r="H58" s="116"/>
      <c r="I58" s="117"/>
    </row>
    <row r="59" spans="6:9" ht="12.75">
      <c r="F59" s="115"/>
      <c r="G59" s="116"/>
      <c r="H59" s="116"/>
      <c r="I59" s="117"/>
    </row>
    <row r="60" spans="6:9" ht="12.75">
      <c r="F60" s="115"/>
      <c r="G60" s="116"/>
      <c r="H60" s="116"/>
      <c r="I60" s="117"/>
    </row>
    <row r="61" spans="6:9" ht="12.75">
      <c r="F61" s="115"/>
      <c r="G61" s="116"/>
      <c r="H61" s="116"/>
      <c r="I61" s="117"/>
    </row>
    <row r="62" spans="6:9" ht="12.75">
      <c r="F62" s="115"/>
      <c r="G62" s="116"/>
      <c r="H62" s="116"/>
      <c r="I62" s="117"/>
    </row>
    <row r="63" spans="6:9" ht="12.75">
      <c r="F63" s="115"/>
      <c r="G63" s="116"/>
      <c r="H63" s="116"/>
      <c r="I63" s="117"/>
    </row>
    <row r="64" spans="6:9" ht="12.75">
      <c r="F64" s="115"/>
      <c r="G64" s="116"/>
      <c r="H64" s="116"/>
      <c r="I64" s="117"/>
    </row>
    <row r="65" spans="6:9" ht="12.75">
      <c r="F65" s="115"/>
      <c r="G65" s="116"/>
      <c r="H65" s="116"/>
      <c r="I65" s="117"/>
    </row>
    <row r="66" spans="6:9" ht="12.75"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</sheetData>
  <mergeCells count="3">
    <mergeCell ref="A1:B1"/>
    <mergeCell ref="A2:B2"/>
    <mergeCell ref="H23:I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9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3.875" style="118" customWidth="1"/>
    <col min="2" max="2" width="12.00390625" style="118" customWidth="1"/>
    <col min="3" max="3" width="40.375" style="118" customWidth="1"/>
    <col min="4" max="4" width="5.625" style="118" customWidth="1"/>
    <col min="5" max="5" width="8.625" style="159" customWidth="1"/>
    <col min="6" max="6" width="9.875" style="118" customWidth="1"/>
    <col min="7" max="7" width="13.875" style="118" customWidth="1"/>
    <col min="8" max="16384" width="9.125" style="118" customWidth="1"/>
  </cols>
  <sheetData>
    <row r="1" spans="1:7" ht="15.75">
      <c r="A1" s="206" t="s">
        <v>54</v>
      </c>
      <c r="B1" s="206"/>
      <c r="C1" s="206"/>
      <c r="D1" s="206"/>
      <c r="E1" s="206"/>
      <c r="F1" s="206"/>
      <c r="G1" s="206"/>
    </row>
    <row r="2" spans="1:7" ht="13.5" thickBot="1">
      <c r="A2" s="119"/>
      <c r="B2" s="120"/>
      <c r="C2" s="121"/>
      <c r="D2" s="121"/>
      <c r="E2" s="122"/>
      <c r="F2" s="121"/>
      <c r="G2" s="121"/>
    </row>
    <row r="3" spans="1:7" ht="13.5" thickTop="1">
      <c r="A3" s="207" t="s">
        <v>3</v>
      </c>
      <c r="B3" s="208"/>
      <c r="C3" s="123" t="str">
        <f>CONCATENATE(cislostavby," ",nazevstavby)</f>
        <v xml:space="preserve"> Přístřešky na komunální a tříděný odpad, posypový materiál a autobusové zastávky</v>
      </c>
      <c r="D3" s="124"/>
      <c r="E3" s="125"/>
      <c r="F3" s="126"/>
      <c r="G3" s="127"/>
    </row>
    <row r="4" spans="1:7" ht="13.5" thickBot="1">
      <c r="A4" s="209" t="s">
        <v>0</v>
      </c>
      <c r="B4" s="210"/>
      <c r="C4" s="128" t="str">
        <f>CONCATENATE(cisloobjektu," ",nazevobjektu)</f>
        <v xml:space="preserve"> SO12  Autobusová zastávka na p.p.č.2363/1, k.ú. Stříbrná</v>
      </c>
      <c r="D4" s="129"/>
      <c r="E4" s="191"/>
      <c r="F4" s="191"/>
      <c r="G4" s="192"/>
    </row>
    <row r="5" spans="1:7" ht="13.5" thickTop="1">
      <c r="A5" s="130"/>
      <c r="B5" s="131"/>
      <c r="C5" s="131"/>
      <c r="D5" s="119"/>
      <c r="E5" s="132"/>
      <c r="F5" s="119"/>
      <c r="G5" s="133"/>
    </row>
    <row r="6" spans="1:7" ht="12.75">
      <c r="A6" s="134" t="s">
        <v>55</v>
      </c>
      <c r="B6" s="134" t="s">
        <v>71</v>
      </c>
      <c r="C6" s="135" t="s">
        <v>56</v>
      </c>
      <c r="D6" s="135" t="s">
        <v>57</v>
      </c>
      <c r="E6" s="136" t="s">
        <v>58</v>
      </c>
      <c r="F6" s="135" t="s">
        <v>59</v>
      </c>
      <c r="G6" s="137" t="s">
        <v>60</v>
      </c>
    </row>
    <row r="7" spans="1:9" ht="12.75">
      <c r="A7" s="138" t="s">
        <v>61</v>
      </c>
      <c r="B7" s="139" t="s">
        <v>62</v>
      </c>
      <c r="C7" s="140" t="s">
        <v>63</v>
      </c>
      <c r="D7" s="141"/>
      <c r="E7" s="142"/>
      <c r="F7" s="228"/>
      <c r="G7" s="143"/>
      <c r="H7" s="144"/>
      <c r="I7" s="145">
        <v>1</v>
      </c>
    </row>
    <row r="8" spans="1:98" ht="12.75">
      <c r="A8" s="146">
        <v>1</v>
      </c>
      <c r="B8" s="147" t="s">
        <v>84</v>
      </c>
      <c r="C8" s="148" t="s">
        <v>83</v>
      </c>
      <c r="D8" s="149" t="s">
        <v>65</v>
      </c>
      <c r="E8" s="150">
        <v>1.15</v>
      </c>
      <c r="F8" s="229"/>
      <c r="G8" s="151">
        <f>E8*F8</f>
        <v>0</v>
      </c>
      <c r="I8" s="145">
        <v>2</v>
      </c>
      <c r="U8" s="118">
        <v>12</v>
      </c>
      <c r="V8" s="118">
        <v>0</v>
      </c>
      <c r="W8" s="118">
        <v>1</v>
      </c>
      <c r="AT8" s="118">
        <v>1</v>
      </c>
      <c r="AU8" s="118">
        <f>IF(AT8=1,G8,0)</f>
        <v>0</v>
      </c>
      <c r="AV8" s="118">
        <f>IF(AT8=2,G8,0)</f>
        <v>0</v>
      </c>
      <c r="AW8" s="118">
        <f>IF(AT8=3,G8,0)</f>
        <v>0</v>
      </c>
      <c r="AX8" s="118">
        <f>IF(AT8=4,G8,0)</f>
        <v>0</v>
      </c>
      <c r="AY8" s="118">
        <f>IF(AT8=5,G8,0)</f>
        <v>0</v>
      </c>
      <c r="CT8" s="118">
        <v>0</v>
      </c>
    </row>
    <row r="9" spans="1:9" ht="12.75">
      <c r="A9" s="146">
        <v>2</v>
      </c>
      <c r="B9" s="147" t="s">
        <v>86</v>
      </c>
      <c r="C9" s="148" t="s">
        <v>85</v>
      </c>
      <c r="D9" s="149" t="s">
        <v>65</v>
      </c>
      <c r="E9" s="150">
        <v>1.51</v>
      </c>
      <c r="F9" s="229"/>
      <c r="G9" s="151">
        <f aca="true" t="shared" si="0" ref="G9:G10">E9*F9</f>
        <v>0</v>
      </c>
      <c r="I9" s="145"/>
    </row>
    <row r="10" spans="1:9" ht="12.75">
      <c r="A10" s="146">
        <v>3</v>
      </c>
      <c r="B10" s="147" t="s">
        <v>82</v>
      </c>
      <c r="C10" s="148" t="s">
        <v>81</v>
      </c>
      <c r="D10" s="149" t="s">
        <v>67</v>
      </c>
      <c r="E10" s="150">
        <v>1.28</v>
      </c>
      <c r="F10" s="229"/>
      <c r="G10" s="151">
        <f t="shared" si="0"/>
        <v>0</v>
      </c>
      <c r="I10" s="145"/>
    </row>
    <row r="11" spans="1:51" ht="12.75">
      <c r="A11" s="152"/>
      <c r="B11" s="153" t="s">
        <v>64</v>
      </c>
      <c r="C11" s="154" t="str">
        <f>CONCATENATE(B7," ",C7)</f>
        <v>1 Zemní práce</v>
      </c>
      <c r="D11" s="152"/>
      <c r="E11" s="155"/>
      <c r="F11" s="230"/>
      <c r="G11" s="156">
        <f>SUM(G8:G10)</f>
        <v>0</v>
      </c>
      <c r="I11" s="145">
        <v>4</v>
      </c>
      <c r="AU11" s="157">
        <f>SUM(AU7:AU8)</f>
        <v>0</v>
      </c>
      <c r="AV11" s="157">
        <f>SUM(AV7:AV8)</f>
        <v>0</v>
      </c>
      <c r="AW11" s="157">
        <f>SUM(AW7:AW8)</f>
        <v>0</v>
      </c>
      <c r="AX11" s="157">
        <f>SUM(AX7:AX8)</f>
        <v>0</v>
      </c>
      <c r="AY11" s="157">
        <f>SUM(AY7:AY8)</f>
        <v>0</v>
      </c>
    </row>
    <row r="12" spans="1:9" ht="12.75">
      <c r="A12" s="138" t="s">
        <v>61</v>
      </c>
      <c r="B12" s="139" t="s">
        <v>66</v>
      </c>
      <c r="C12" s="140" t="s">
        <v>159</v>
      </c>
      <c r="D12" s="141"/>
      <c r="E12" s="142"/>
      <c r="F12" s="228"/>
      <c r="G12" s="143"/>
      <c r="H12" s="144"/>
      <c r="I12" s="145">
        <v>1</v>
      </c>
    </row>
    <row r="13" spans="1:98" ht="12.75">
      <c r="A13" s="146">
        <v>4</v>
      </c>
      <c r="B13" s="147" t="s">
        <v>88</v>
      </c>
      <c r="C13" s="148" t="s">
        <v>87</v>
      </c>
      <c r="D13" s="149" t="s">
        <v>65</v>
      </c>
      <c r="E13" s="150">
        <v>0.18</v>
      </c>
      <c r="F13" s="229"/>
      <c r="G13" s="151">
        <f>E13*F13</f>
        <v>0</v>
      </c>
      <c r="I13" s="145">
        <v>2</v>
      </c>
      <c r="U13" s="118">
        <v>12</v>
      </c>
      <c r="V13" s="118">
        <v>0</v>
      </c>
      <c r="W13" s="118">
        <v>1</v>
      </c>
      <c r="AT13" s="118">
        <v>1</v>
      </c>
      <c r="AU13" s="118">
        <f>IF(AT13=1,G13,0)</f>
        <v>0</v>
      </c>
      <c r="AV13" s="118">
        <f>IF(AT13=2,G13,0)</f>
        <v>0</v>
      </c>
      <c r="AW13" s="118">
        <f>IF(AT13=3,G13,0)</f>
        <v>0</v>
      </c>
      <c r="AX13" s="118">
        <f>IF(AT13=4,G13,0)</f>
        <v>0</v>
      </c>
      <c r="AY13" s="118">
        <f>IF(AT13=5,G13,0)</f>
        <v>0</v>
      </c>
      <c r="CT13" s="118">
        <v>0</v>
      </c>
    </row>
    <row r="14" spans="1:9" ht="22.5">
      <c r="A14" s="146">
        <v>5</v>
      </c>
      <c r="B14" s="147" t="s">
        <v>98</v>
      </c>
      <c r="C14" s="148" t="s">
        <v>97</v>
      </c>
      <c r="D14" s="149" t="s">
        <v>67</v>
      </c>
      <c r="E14" s="150">
        <v>1.48</v>
      </c>
      <c r="F14" s="229"/>
      <c r="G14" s="151">
        <f aca="true" t="shared" si="1" ref="G14:G16">E14*F14</f>
        <v>0</v>
      </c>
      <c r="I14" s="145"/>
    </row>
    <row r="15" spans="1:9" ht="12.75">
      <c r="A15" s="146">
        <v>6</v>
      </c>
      <c r="B15" s="147" t="s">
        <v>96</v>
      </c>
      <c r="C15" s="148" t="s">
        <v>95</v>
      </c>
      <c r="D15" s="149" t="s">
        <v>65</v>
      </c>
      <c r="E15" s="150">
        <v>0.89</v>
      </c>
      <c r="F15" s="229"/>
      <c r="G15" s="151">
        <f t="shared" si="1"/>
        <v>0</v>
      </c>
      <c r="I15" s="145"/>
    </row>
    <row r="16" spans="1:9" ht="12.75">
      <c r="A16" s="146">
        <v>7</v>
      </c>
      <c r="B16" s="147" t="s">
        <v>100</v>
      </c>
      <c r="C16" s="148" t="s">
        <v>99</v>
      </c>
      <c r="D16" s="149" t="s">
        <v>73</v>
      </c>
      <c r="E16" s="150">
        <v>0.03</v>
      </c>
      <c r="F16" s="229"/>
      <c r="G16" s="151">
        <f t="shared" si="1"/>
        <v>0</v>
      </c>
      <c r="I16" s="145"/>
    </row>
    <row r="17" spans="1:51" ht="12.75">
      <c r="A17" s="152"/>
      <c r="B17" s="153" t="s">
        <v>64</v>
      </c>
      <c r="C17" s="154" t="str">
        <f>CONCATENATE(B12," ",C12)</f>
        <v>2 Základy, zvláštní zakládání</v>
      </c>
      <c r="D17" s="152"/>
      <c r="E17" s="155"/>
      <c r="F17" s="230"/>
      <c r="G17" s="156">
        <f>SUM(G13:G16)</f>
        <v>0</v>
      </c>
      <c r="I17" s="145">
        <v>4</v>
      </c>
      <c r="AU17" s="157">
        <f>SUM(AU12:AU13)</f>
        <v>0</v>
      </c>
      <c r="AV17" s="157">
        <f>SUM(AV12:AV13)</f>
        <v>0</v>
      </c>
      <c r="AW17" s="157">
        <f>SUM(AW12:AW13)</f>
        <v>0</v>
      </c>
      <c r="AX17" s="157">
        <f>SUM(AX12:AX13)</f>
        <v>0</v>
      </c>
      <c r="AY17" s="157">
        <f>SUM(AY12:AY13)</f>
        <v>0</v>
      </c>
    </row>
    <row r="18" spans="1:9" ht="12.75">
      <c r="A18" s="138" t="s">
        <v>61</v>
      </c>
      <c r="B18" s="139" t="s">
        <v>93</v>
      </c>
      <c r="C18" s="140" t="s">
        <v>94</v>
      </c>
      <c r="D18" s="141"/>
      <c r="E18" s="142"/>
      <c r="F18" s="228"/>
      <c r="G18" s="143"/>
      <c r="H18" s="144"/>
      <c r="I18" s="145">
        <v>1</v>
      </c>
    </row>
    <row r="19" spans="1:9" ht="22.5">
      <c r="A19" s="146">
        <v>8</v>
      </c>
      <c r="B19" s="147" t="s">
        <v>167</v>
      </c>
      <c r="C19" s="148" t="s">
        <v>168</v>
      </c>
      <c r="D19" s="149" t="s">
        <v>67</v>
      </c>
      <c r="E19" s="150">
        <v>11.6</v>
      </c>
      <c r="F19" s="229"/>
      <c r="G19" s="151">
        <f aca="true" t="shared" si="2" ref="G19">E19*F19</f>
        <v>0</v>
      </c>
      <c r="I19" s="145"/>
    </row>
    <row r="20" spans="1:51" ht="12.75">
      <c r="A20" s="152"/>
      <c r="B20" s="153" t="s">
        <v>64</v>
      </c>
      <c r="C20" s="154" t="str">
        <f>CONCATENATE(B18," ",C18)</f>
        <v>3 Svislé konstrukce</v>
      </c>
      <c r="D20" s="152"/>
      <c r="E20" s="155"/>
      <c r="F20" s="230"/>
      <c r="G20" s="156">
        <f>SUM(G19:G19)</f>
        <v>0</v>
      </c>
      <c r="I20" s="145">
        <v>4</v>
      </c>
      <c r="AU20" s="157">
        <f>SUM(AU18:AU19)</f>
        <v>0</v>
      </c>
      <c r="AV20" s="157">
        <f>SUM(AV18:AV19)</f>
        <v>0</v>
      </c>
      <c r="AW20" s="157">
        <f>SUM(AW18:AW19)</f>
        <v>0</v>
      </c>
      <c r="AX20" s="157">
        <f>SUM(AX18:AX19)</f>
        <v>0</v>
      </c>
      <c r="AY20" s="157">
        <f>SUM(AY18:AY19)</f>
        <v>0</v>
      </c>
    </row>
    <row r="21" spans="1:9" ht="12.75">
      <c r="A21" s="138" t="s">
        <v>61</v>
      </c>
      <c r="B21" s="139" t="s">
        <v>105</v>
      </c>
      <c r="C21" s="140" t="s">
        <v>104</v>
      </c>
      <c r="D21" s="141"/>
      <c r="E21" s="142"/>
      <c r="F21" s="228"/>
      <c r="G21" s="143"/>
      <c r="H21" s="144"/>
      <c r="I21" s="145">
        <v>1</v>
      </c>
    </row>
    <row r="22" spans="1:9" ht="22.5">
      <c r="A22" s="146">
        <v>9</v>
      </c>
      <c r="B22" s="147" t="s">
        <v>108</v>
      </c>
      <c r="C22" s="148" t="s">
        <v>107</v>
      </c>
      <c r="D22" s="149" t="s">
        <v>109</v>
      </c>
      <c r="E22" s="150">
        <v>2</v>
      </c>
      <c r="F22" s="229"/>
      <c r="G22" s="151">
        <f aca="true" t="shared" si="3" ref="G22:G23">E22*F22</f>
        <v>0</v>
      </c>
      <c r="I22" s="145"/>
    </row>
    <row r="23" spans="1:9" ht="33.75">
      <c r="A23" s="146">
        <v>10</v>
      </c>
      <c r="B23" s="147" t="s">
        <v>106</v>
      </c>
      <c r="C23" s="148" t="s">
        <v>110</v>
      </c>
      <c r="D23" s="149" t="s">
        <v>67</v>
      </c>
      <c r="E23" s="150">
        <v>5.25</v>
      </c>
      <c r="F23" s="229"/>
      <c r="G23" s="151">
        <f t="shared" si="3"/>
        <v>0</v>
      </c>
      <c r="I23" s="145"/>
    </row>
    <row r="24" spans="1:51" ht="12.75">
      <c r="A24" s="152"/>
      <c r="B24" s="153" t="s">
        <v>64</v>
      </c>
      <c r="C24" s="154" t="str">
        <f>CONCATENATE(B21," ",C21)</f>
        <v>5 Komunikace</v>
      </c>
      <c r="D24" s="152"/>
      <c r="E24" s="155"/>
      <c r="F24" s="230"/>
      <c r="G24" s="156">
        <f>SUM(G22:G23)</f>
        <v>0</v>
      </c>
      <c r="I24" s="145">
        <v>4</v>
      </c>
      <c r="AU24" s="157">
        <f>SUM(AU21:AU23)</f>
        <v>0</v>
      </c>
      <c r="AV24" s="157">
        <f>SUM(AV21:AV23)</f>
        <v>0</v>
      </c>
      <c r="AW24" s="157">
        <f>SUM(AW21:AW23)</f>
        <v>0</v>
      </c>
      <c r="AX24" s="157">
        <f>SUM(AX21:AX23)</f>
        <v>0</v>
      </c>
      <c r="AY24" s="157">
        <f>SUM(AY21:AY23)</f>
        <v>0</v>
      </c>
    </row>
    <row r="25" spans="1:9" ht="12.75">
      <c r="A25" s="138" t="s">
        <v>61</v>
      </c>
      <c r="B25" s="139" t="s">
        <v>92</v>
      </c>
      <c r="C25" s="140" t="s">
        <v>91</v>
      </c>
      <c r="D25" s="141"/>
      <c r="E25" s="142"/>
      <c r="F25" s="228"/>
      <c r="G25" s="143"/>
      <c r="H25" s="144"/>
      <c r="I25" s="145">
        <v>1</v>
      </c>
    </row>
    <row r="26" spans="1:9" ht="12.75">
      <c r="A26" s="146">
        <v>11</v>
      </c>
      <c r="B26" s="147" t="s">
        <v>90</v>
      </c>
      <c r="C26" s="148" t="s">
        <v>89</v>
      </c>
      <c r="D26" s="149" t="s">
        <v>67</v>
      </c>
      <c r="E26" s="150">
        <v>8.3</v>
      </c>
      <c r="F26" s="229"/>
      <c r="G26" s="151">
        <f aca="true" t="shared" si="4" ref="G26">E26*F26</f>
        <v>0</v>
      </c>
      <c r="I26" s="145"/>
    </row>
    <row r="27" spans="1:51" ht="12.75">
      <c r="A27" s="152"/>
      <c r="B27" s="153" t="s">
        <v>64</v>
      </c>
      <c r="C27" s="154" t="str">
        <f>CONCATENATE(B25," ",C25)</f>
        <v>94 Lešení</v>
      </c>
      <c r="D27" s="152"/>
      <c r="E27" s="155"/>
      <c r="F27" s="230"/>
      <c r="G27" s="156">
        <f>SUM(G26:G26)</f>
        <v>0</v>
      </c>
      <c r="I27" s="145">
        <v>4</v>
      </c>
      <c r="AU27" s="157">
        <f>SUM(AU25:AU26)</f>
        <v>0</v>
      </c>
      <c r="AV27" s="157">
        <f>SUM(AV25:AV26)</f>
        <v>0</v>
      </c>
      <c r="AW27" s="157">
        <f>SUM(AW25:AW26)</f>
        <v>0</v>
      </c>
      <c r="AX27" s="157">
        <f>SUM(AX25:AX26)</f>
        <v>0</v>
      </c>
      <c r="AY27" s="157">
        <f>SUM(AY25:AY26)</f>
        <v>0</v>
      </c>
    </row>
    <row r="28" spans="1:9" ht="12.75">
      <c r="A28" s="138" t="s">
        <v>61</v>
      </c>
      <c r="B28" s="139" t="s">
        <v>101</v>
      </c>
      <c r="C28" s="140" t="s">
        <v>103</v>
      </c>
      <c r="D28" s="141"/>
      <c r="E28" s="142"/>
      <c r="F28" s="228"/>
      <c r="G28" s="143"/>
      <c r="H28" s="144"/>
      <c r="I28" s="145">
        <v>1</v>
      </c>
    </row>
    <row r="29" spans="1:9" ht="12.75">
      <c r="A29" s="146">
        <v>12</v>
      </c>
      <c r="B29" s="147" t="s">
        <v>160</v>
      </c>
      <c r="C29" s="148" t="s">
        <v>102</v>
      </c>
      <c r="D29" s="149" t="s">
        <v>51</v>
      </c>
      <c r="E29" s="150">
        <v>3</v>
      </c>
      <c r="F29" s="229"/>
      <c r="G29" s="151">
        <f aca="true" t="shared" si="5" ref="G29">E29*F29</f>
        <v>0</v>
      </c>
      <c r="I29" s="145"/>
    </row>
    <row r="30" spans="1:51" ht="12.75">
      <c r="A30" s="152"/>
      <c r="B30" s="153" t="s">
        <v>64</v>
      </c>
      <c r="C30" s="154" t="str">
        <f>CONCATENATE(B28," ",C28)</f>
        <v>99 Staveništní přesun hmot</v>
      </c>
      <c r="D30" s="152"/>
      <c r="E30" s="155"/>
      <c r="F30" s="230"/>
      <c r="G30" s="156">
        <f>SUM(G29:G29)</f>
        <v>0</v>
      </c>
      <c r="I30" s="145">
        <v>4</v>
      </c>
      <c r="AU30" s="157">
        <f>SUM(AU28:AU29)</f>
        <v>0</v>
      </c>
      <c r="AV30" s="157">
        <f>SUM(AV28:AV29)</f>
        <v>0</v>
      </c>
      <c r="AW30" s="157">
        <f>SUM(AW28:AW29)</f>
        <v>0</v>
      </c>
      <c r="AX30" s="157">
        <f>SUM(AX28:AX29)</f>
        <v>0</v>
      </c>
      <c r="AY30" s="157">
        <f>SUM(AY28:AY29)</f>
        <v>0</v>
      </c>
    </row>
    <row r="31" spans="1:9" ht="12.75">
      <c r="A31" s="138" t="s">
        <v>61</v>
      </c>
      <c r="B31" s="139" t="s">
        <v>125</v>
      </c>
      <c r="C31" s="140" t="s">
        <v>126</v>
      </c>
      <c r="D31" s="141"/>
      <c r="E31" s="142"/>
      <c r="F31" s="228"/>
      <c r="G31" s="143"/>
      <c r="H31" s="144"/>
      <c r="I31" s="145">
        <v>1</v>
      </c>
    </row>
    <row r="32" spans="1:12" ht="22.5">
      <c r="A32" s="146">
        <v>13</v>
      </c>
      <c r="B32" s="147" t="s">
        <v>164</v>
      </c>
      <c r="C32" s="148" t="s">
        <v>163</v>
      </c>
      <c r="D32" s="149" t="s">
        <v>67</v>
      </c>
      <c r="E32" s="150">
        <v>3.14</v>
      </c>
      <c r="F32" s="229"/>
      <c r="G32" s="151">
        <f>E32*F32</f>
        <v>0</v>
      </c>
      <c r="I32" s="193"/>
      <c r="J32" s="193"/>
      <c r="K32" s="193"/>
      <c r="L32" s="193"/>
    </row>
    <row r="33" spans="1:12" ht="22.5">
      <c r="A33" s="146">
        <v>14</v>
      </c>
      <c r="B33" s="147" t="s">
        <v>111</v>
      </c>
      <c r="C33" s="148" t="s">
        <v>113</v>
      </c>
      <c r="D33" s="149" t="s">
        <v>109</v>
      </c>
      <c r="E33" s="150">
        <v>9</v>
      </c>
      <c r="F33" s="229"/>
      <c r="G33" s="151">
        <f aca="true" t="shared" si="6" ref="G33:G40">E33*F33</f>
        <v>0</v>
      </c>
      <c r="I33" s="193"/>
      <c r="J33" s="193"/>
      <c r="K33" s="193"/>
      <c r="L33" s="193"/>
    </row>
    <row r="34" spans="1:12" ht="22.5">
      <c r="A34" s="146">
        <v>15</v>
      </c>
      <c r="B34" s="147" t="s">
        <v>114</v>
      </c>
      <c r="C34" s="148" t="s">
        <v>112</v>
      </c>
      <c r="D34" s="149" t="s">
        <v>109</v>
      </c>
      <c r="E34" s="150">
        <v>13</v>
      </c>
      <c r="F34" s="229"/>
      <c r="G34" s="151">
        <f t="shared" si="6"/>
        <v>0</v>
      </c>
      <c r="I34" s="193"/>
      <c r="J34" s="193"/>
      <c r="K34" s="193"/>
      <c r="L34" s="193"/>
    </row>
    <row r="35" spans="1:12" ht="22.5">
      <c r="A35" s="146">
        <v>16</v>
      </c>
      <c r="B35" s="147" t="s">
        <v>162</v>
      </c>
      <c r="C35" s="148" t="s">
        <v>161</v>
      </c>
      <c r="D35" s="149" t="s">
        <v>109</v>
      </c>
      <c r="E35" s="150">
        <v>7</v>
      </c>
      <c r="F35" s="229"/>
      <c r="G35" s="151">
        <f t="shared" si="6"/>
        <v>0</v>
      </c>
      <c r="I35" s="193"/>
      <c r="J35" s="193"/>
      <c r="K35" s="193"/>
      <c r="L35" s="193"/>
    </row>
    <row r="36" spans="1:12" ht="22.5">
      <c r="A36" s="146">
        <v>17</v>
      </c>
      <c r="B36" s="147" t="s">
        <v>116</v>
      </c>
      <c r="C36" s="148" t="s">
        <v>115</v>
      </c>
      <c r="D36" s="149" t="s">
        <v>109</v>
      </c>
      <c r="E36" s="150">
        <v>2.5</v>
      </c>
      <c r="F36" s="229"/>
      <c r="G36" s="151">
        <f t="shared" si="6"/>
        <v>0</v>
      </c>
      <c r="I36" s="193"/>
      <c r="J36" s="193"/>
      <c r="K36" s="193"/>
      <c r="L36" s="193"/>
    </row>
    <row r="37" spans="1:12" ht="22.5">
      <c r="A37" s="146">
        <v>18</v>
      </c>
      <c r="B37" s="147" t="s">
        <v>118</v>
      </c>
      <c r="C37" s="148" t="s">
        <v>117</v>
      </c>
      <c r="D37" s="149" t="s">
        <v>67</v>
      </c>
      <c r="E37" s="150">
        <v>7.08</v>
      </c>
      <c r="F37" s="229"/>
      <c r="G37" s="151">
        <f t="shared" si="6"/>
        <v>0</v>
      </c>
      <c r="I37" s="193"/>
      <c r="J37" s="193"/>
      <c r="K37" s="193"/>
      <c r="L37" s="193"/>
    </row>
    <row r="38" spans="1:12" ht="12.75">
      <c r="A38" s="146">
        <v>19</v>
      </c>
      <c r="B38" s="147" t="s">
        <v>120</v>
      </c>
      <c r="C38" s="148" t="s">
        <v>119</v>
      </c>
      <c r="D38" s="149" t="s">
        <v>65</v>
      </c>
      <c r="E38" s="150">
        <v>0.43</v>
      </c>
      <c r="F38" s="229"/>
      <c r="G38" s="151">
        <f t="shared" si="6"/>
        <v>0</v>
      </c>
      <c r="I38" s="193"/>
      <c r="J38" s="193"/>
      <c r="K38" s="193"/>
      <c r="L38" s="193"/>
    </row>
    <row r="39" spans="1:9" ht="12.75">
      <c r="A39" s="146">
        <v>20</v>
      </c>
      <c r="B39" s="147" t="s">
        <v>122</v>
      </c>
      <c r="C39" s="148" t="s">
        <v>121</v>
      </c>
      <c r="D39" s="149" t="s">
        <v>67</v>
      </c>
      <c r="E39" s="150">
        <v>23.12</v>
      </c>
      <c r="F39" s="229"/>
      <c r="G39" s="151">
        <f t="shared" si="6"/>
        <v>0</v>
      </c>
      <c r="I39" s="145"/>
    </row>
    <row r="40" spans="1:9" ht="12.75">
      <c r="A40" s="146">
        <v>21</v>
      </c>
      <c r="B40" s="147" t="s">
        <v>124</v>
      </c>
      <c r="C40" s="148" t="s">
        <v>123</v>
      </c>
      <c r="D40" s="149" t="s">
        <v>51</v>
      </c>
      <c r="E40" s="150">
        <v>6.7</v>
      </c>
      <c r="F40" s="229"/>
      <c r="G40" s="151">
        <f t="shared" si="6"/>
        <v>0</v>
      </c>
      <c r="I40" s="145"/>
    </row>
    <row r="41" spans="1:51" ht="12.75">
      <c r="A41" s="152"/>
      <c r="B41" s="153" t="s">
        <v>64</v>
      </c>
      <c r="C41" s="154" t="str">
        <f>CONCATENATE(B31," ",C31)</f>
        <v>762 Konstrukce tesařské</v>
      </c>
      <c r="D41" s="152"/>
      <c r="E41" s="155"/>
      <c r="F41" s="230"/>
      <c r="G41" s="156">
        <f>SUM(G32:G40)</f>
        <v>0</v>
      </c>
      <c r="I41" s="145">
        <v>4</v>
      </c>
      <c r="AU41" s="157">
        <f>SUM(AU31:AU40)</f>
        <v>0</v>
      </c>
      <c r="AV41" s="157">
        <f>SUM(AV31:AV40)</f>
        <v>0</v>
      </c>
      <c r="AW41" s="157">
        <f>SUM(AW31:AW40)</f>
        <v>0</v>
      </c>
      <c r="AX41" s="157">
        <f>SUM(AX31:AX40)</f>
        <v>0</v>
      </c>
      <c r="AY41" s="157">
        <f>SUM(AY31:AY40)</f>
        <v>0</v>
      </c>
    </row>
    <row r="42" spans="1:9" ht="12.75">
      <c r="A42" s="138" t="s">
        <v>61</v>
      </c>
      <c r="B42" s="139" t="s">
        <v>127</v>
      </c>
      <c r="C42" s="140" t="s">
        <v>149</v>
      </c>
      <c r="D42" s="141"/>
      <c r="E42" s="142"/>
      <c r="F42" s="228"/>
      <c r="G42" s="143"/>
      <c r="H42" s="144"/>
      <c r="I42" s="145">
        <v>1</v>
      </c>
    </row>
    <row r="43" spans="1:9" ht="22.5">
      <c r="A43" s="146">
        <v>22</v>
      </c>
      <c r="B43" s="147" t="s">
        <v>128</v>
      </c>
      <c r="C43" s="148" t="s">
        <v>138</v>
      </c>
      <c r="D43" s="149" t="s">
        <v>67</v>
      </c>
      <c r="E43" s="150">
        <v>7.08</v>
      </c>
      <c r="F43" s="229"/>
      <c r="G43" s="151">
        <f aca="true" t="shared" si="7" ref="G43:G50">E43*F43</f>
        <v>0</v>
      </c>
      <c r="I43" s="145"/>
    </row>
    <row r="44" spans="1:9" ht="22.5">
      <c r="A44" s="146">
        <v>23</v>
      </c>
      <c r="B44" s="147" t="s">
        <v>129</v>
      </c>
      <c r="C44" s="148" t="s">
        <v>139</v>
      </c>
      <c r="D44" s="149" t="s">
        <v>109</v>
      </c>
      <c r="E44" s="150">
        <v>5.66</v>
      </c>
      <c r="F44" s="229"/>
      <c r="G44" s="151">
        <f t="shared" si="7"/>
        <v>0</v>
      </c>
      <c r="I44" s="145"/>
    </row>
    <row r="45" spans="1:9" ht="22.5">
      <c r="A45" s="146">
        <v>24</v>
      </c>
      <c r="B45" s="147" t="s">
        <v>130</v>
      </c>
      <c r="C45" s="148" t="s">
        <v>140</v>
      </c>
      <c r="D45" s="149" t="s">
        <v>109</v>
      </c>
      <c r="E45" s="150">
        <v>5</v>
      </c>
      <c r="F45" s="229"/>
      <c r="G45" s="151">
        <f t="shared" si="7"/>
        <v>0</v>
      </c>
      <c r="I45" s="145"/>
    </row>
    <row r="46" spans="1:9" ht="22.5">
      <c r="A46" s="146">
        <v>25</v>
      </c>
      <c r="B46" s="147" t="s">
        <v>131</v>
      </c>
      <c r="C46" s="148" t="s">
        <v>141</v>
      </c>
      <c r="D46" s="149" t="s">
        <v>109</v>
      </c>
      <c r="E46" s="150">
        <v>2.5</v>
      </c>
      <c r="F46" s="229"/>
      <c r="G46" s="151">
        <f t="shared" si="7"/>
        <v>0</v>
      </c>
      <c r="I46" s="145"/>
    </row>
    <row r="47" spans="1:9" ht="22.5">
      <c r="A47" s="146">
        <v>26</v>
      </c>
      <c r="B47" s="147" t="s">
        <v>132</v>
      </c>
      <c r="C47" s="148" t="s">
        <v>142</v>
      </c>
      <c r="D47" s="149" t="s">
        <v>133</v>
      </c>
      <c r="E47" s="150">
        <v>2</v>
      </c>
      <c r="F47" s="229"/>
      <c r="G47" s="151">
        <f t="shared" si="7"/>
        <v>0</v>
      </c>
      <c r="I47" s="145"/>
    </row>
    <row r="48" spans="1:9" ht="22.5">
      <c r="A48" s="146">
        <v>27</v>
      </c>
      <c r="B48" s="147" t="s">
        <v>134</v>
      </c>
      <c r="C48" s="148" t="s">
        <v>143</v>
      </c>
      <c r="D48" s="149" t="s">
        <v>109</v>
      </c>
      <c r="E48" s="150">
        <v>5</v>
      </c>
      <c r="F48" s="229"/>
      <c r="G48" s="151">
        <f t="shared" si="7"/>
        <v>0</v>
      </c>
      <c r="I48" s="145"/>
    </row>
    <row r="49" spans="1:9" ht="22.5">
      <c r="A49" s="146">
        <v>28</v>
      </c>
      <c r="B49" s="147" t="s">
        <v>135</v>
      </c>
      <c r="C49" s="148" t="s">
        <v>144</v>
      </c>
      <c r="D49" s="149" t="s">
        <v>109</v>
      </c>
      <c r="E49" s="150">
        <v>6</v>
      </c>
      <c r="F49" s="229"/>
      <c r="G49" s="151">
        <f t="shared" si="7"/>
        <v>0</v>
      </c>
      <c r="I49" s="145"/>
    </row>
    <row r="50" spans="1:9" ht="12.75">
      <c r="A50" s="146">
        <v>29</v>
      </c>
      <c r="B50" s="147" t="s">
        <v>137</v>
      </c>
      <c r="C50" s="148" t="s">
        <v>136</v>
      </c>
      <c r="D50" s="149" t="s">
        <v>51</v>
      </c>
      <c r="E50" s="150">
        <v>1.85</v>
      </c>
      <c r="F50" s="229"/>
      <c r="G50" s="151">
        <f t="shared" si="7"/>
        <v>0</v>
      </c>
      <c r="I50" s="145"/>
    </row>
    <row r="51" spans="1:51" ht="12.75">
      <c r="A51" s="152"/>
      <c r="B51" s="153" t="s">
        <v>64</v>
      </c>
      <c r="C51" s="154" t="str">
        <f>CONCATENATE(B42," ",C42)</f>
        <v>764 Konstrukce klempířské</v>
      </c>
      <c r="D51" s="152"/>
      <c r="E51" s="155"/>
      <c r="F51" s="230"/>
      <c r="G51" s="156">
        <f>SUM(G43:G50)</f>
        <v>0</v>
      </c>
      <c r="I51" s="145">
        <v>4</v>
      </c>
      <c r="AU51" s="157">
        <f>SUM(AU42:AU50)</f>
        <v>0</v>
      </c>
      <c r="AV51" s="157">
        <f>SUM(AV42:AV50)</f>
        <v>0</v>
      </c>
      <c r="AW51" s="157">
        <f>SUM(AW42:AW50)</f>
        <v>0</v>
      </c>
      <c r="AX51" s="157">
        <f>SUM(AX42:AX50)</f>
        <v>0</v>
      </c>
      <c r="AY51" s="157">
        <f>SUM(AY42:AY50)</f>
        <v>0</v>
      </c>
    </row>
    <row r="52" spans="1:9" ht="12.75">
      <c r="A52" s="138" t="s">
        <v>61</v>
      </c>
      <c r="B52" s="139" t="s">
        <v>145</v>
      </c>
      <c r="C52" s="140" t="s">
        <v>146</v>
      </c>
      <c r="D52" s="141"/>
      <c r="E52" s="142"/>
      <c r="F52" s="228"/>
      <c r="G52" s="143"/>
      <c r="H52" s="144"/>
      <c r="I52" s="145">
        <v>1</v>
      </c>
    </row>
    <row r="53" spans="1:9" ht="12.75">
      <c r="A53" s="146">
        <v>30</v>
      </c>
      <c r="B53" s="147" t="s">
        <v>148</v>
      </c>
      <c r="C53" s="148" t="s">
        <v>147</v>
      </c>
      <c r="D53" s="149" t="s">
        <v>67</v>
      </c>
      <c r="E53" s="150">
        <v>23.12</v>
      </c>
      <c r="F53" s="229"/>
      <c r="G53" s="151">
        <f aca="true" t="shared" si="8" ref="G53">E53*F53</f>
        <v>0</v>
      </c>
      <c r="I53" s="145"/>
    </row>
    <row r="54" spans="1:51" ht="12.75">
      <c r="A54" s="152"/>
      <c r="B54" s="153" t="s">
        <v>64</v>
      </c>
      <c r="C54" s="154" t="str">
        <f>CONCATENATE(B52," ",C52)</f>
        <v>783 Nátěry</v>
      </c>
      <c r="D54" s="152"/>
      <c r="E54" s="155"/>
      <c r="F54" s="230"/>
      <c r="G54" s="156">
        <f>SUM(G53:G53)</f>
        <v>0</v>
      </c>
      <c r="I54" s="145">
        <v>4</v>
      </c>
      <c r="AU54" s="157">
        <f>SUM(AU52:AU53)</f>
        <v>0</v>
      </c>
      <c r="AV54" s="157">
        <f>SUM(AV52:AV53)</f>
        <v>0</v>
      </c>
      <c r="AW54" s="157">
        <f>SUM(AW52:AW53)</f>
        <v>0</v>
      </c>
      <c r="AX54" s="157">
        <f>SUM(AX52:AX53)</f>
        <v>0</v>
      </c>
      <c r="AY54" s="157">
        <f>SUM(AY52:AY53)</f>
        <v>0</v>
      </c>
    </row>
    <row r="55" spans="1:9" ht="12.75">
      <c r="A55" s="138" t="s">
        <v>61</v>
      </c>
      <c r="B55" s="139" t="s">
        <v>74</v>
      </c>
      <c r="C55" s="140" t="s">
        <v>75</v>
      </c>
      <c r="D55" s="141"/>
      <c r="E55" s="142"/>
      <c r="F55" s="228"/>
      <c r="G55" s="143"/>
      <c r="H55" s="144"/>
      <c r="I55" s="145">
        <v>1</v>
      </c>
    </row>
    <row r="56" spans="1:9" ht="12.75">
      <c r="A56" s="146">
        <v>31</v>
      </c>
      <c r="B56" s="147" t="s">
        <v>151</v>
      </c>
      <c r="C56" s="148" t="s">
        <v>150</v>
      </c>
      <c r="D56" s="149" t="s">
        <v>154</v>
      </c>
      <c r="E56" s="150">
        <v>1</v>
      </c>
      <c r="F56" s="229"/>
      <c r="G56" s="151">
        <f aca="true" t="shared" si="9" ref="G56">E56*F56</f>
        <v>0</v>
      </c>
      <c r="I56" s="145"/>
    </row>
    <row r="57" spans="1:9" ht="12.75">
      <c r="A57" s="146">
        <v>32</v>
      </c>
      <c r="B57" s="147" t="s">
        <v>152</v>
      </c>
      <c r="C57" s="148" t="s">
        <v>153</v>
      </c>
      <c r="D57" s="149" t="s">
        <v>154</v>
      </c>
      <c r="E57" s="150">
        <v>1</v>
      </c>
      <c r="F57" s="229"/>
      <c r="G57" s="151">
        <f aca="true" t="shared" si="10" ref="G57:G59">E57*F57</f>
        <v>0</v>
      </c>
      <c r="I57" s="145"/>
    </row>
    <row r="58" spans="1:9" ht="12.75">
      <c r="A58" s="146">
        <v>33</v>
      </c>
      <c r="B58" s="147" t="s">
        <v>158</v>
      </c>
      <c r="C58" s="148" t="s">
        <v>157</v>
      </c>
      <c r="D58" s="149" t="s">
        <v>154</v>
      </c>
      <c r="E58" s="150">
        <v>1</v>
      </c>
      <c r="F58" s="229"/>
      <c r="G58" s="151">
        <f t="shared" si="10"/>
        <v>0</v>
      </c>
      <c r="I58" s="145"/>
    </row>
    <row r="59" spans="1:9" ht="12.75">
      <c r="A59" s="146">
        <v>34</v>
      </c>
      <c r="B59" s="147" t="s">
        <v>156</v>
      </c>
      <c r="C59" s="148" t="s">
        <v>155</v>
      </c>
      <c r="D59" s="149" t="s">
        <v>154</v>
      </c>
      <c r="E59" s="150">
        <v>1</v>
      </c>
      <c r="F59" s="229"/>
      <c r="G59" s="151">
        <f t="shared" si="10"/>
        <v>0</v>
      </c>
      <c r="I59" s="145"/>
    </row>
    <row r="60" spans="1:51" ht="12.75">
      <c r="A60" s="152"/>
      <c r="B60" s="153" t="s">
        <v>64</v>
      </c>
      <c r="C60" s="154" t="str">
        <f>CONCATENATE(B55," ",C55)</f>
        <v>O Ostatní</v>
      </c>
      <c r="D60" s="152"/>
      <c r="E60" s="155"/>
      <c r="F60" s="230"/>
      <c r="G60" s="156">
        <f>SUM(G56:G59)</f>
        <v>0</v>
      </c>
      <c r="I60" s="145">
        <v>4</v>
      </c>
      <c r="AU60" s="157">
        <f>SUM(AU55:AU56)</f>
        <v>0</v>
      </c>
      <c r="AV60" s="157">
        <f>SUM(AV55:AV56)</f>
        <v>0</v>
      </c>
      <c r="AW60" s="157">
        <f>SUM(AW55:AW56)</f>
        <v>0</v>
      </c>
      <c r="AX60" s="157">
        <f>SUM(AX55:AX56)</f>
        <v>0</v>
      </c>
      <c r="AY60" s="157">
        <f>SUM(AY55:AY56)</f>
        <v>0</v>
      </c>
    </row>
    <row r="61" spans="1:7" ht="12.75">
      <c r="A61" s="119"/>
      <c r="B61" s="119"/>
      <c r="C61" s="119"/>
      <c r="D61" s="119"/>
      <c r="E61" s="119"/>
      <c r="F61" s="119"/>
      <c r="G61" s="119"/>
    </row>
    <row r="62" ht="12.75">
      <c r="E62" s="118"/>
    </row>
    <row r="63" spans="5:7" ht="12.75">
      <c r="E63" s="118"/>
      <c r="G63" s="165"/>
    </row>
    <row r="64" spans="5:7" ht="12.75">
      <c r="E64" s="118"/>
      <c r="G64" s="166"/>
    </row>
    <row r="65" ht="12.75">
      <c r="E65" s="118"/>
    </row>
    <row r="66" spans="5:7" ht="12.75">
      <c r="E66" s="118"/>
      <c r="G66" s="166"/>
    </row>
    <row r="67" ht="12.75">
      <c r="E67" s="118"/>
    </row>
    <row r="68" spans="1:7" ht="12.75">
      <c r="A68" s="158"/>
      <c r="B68" s="158"/>
      <c r="C68" s="158"/>
      <c r="D68" s="158"/>
      <c r="E68" s="160"/>
      <c r="F68" s="158"/>
      <c r="G68" s="158"/>
    </row>
    <row r="69" spans="1:7" ht="12.75">
      <c r="A69" s="158"/>
      <c r="B69" s="158"/>
      <c r="C69" s="158"/>
      <c r="D69" s="158"/>
      <c r="E69" s="160"/>
      <c r="F69" s="158"/>
      <c r="G69" s="158"/>
    </row>
    <row r="70" spans="1:7" ht="12.75">
      <c r="A70" s="158"/>
      <c r="B70" s="158"/>
      <c r="C70" s="158"/>
      <c r="D70" s="158"/>
      <c r="E70" s="160"/>
      <c r="F70" s="158"/>
      <c r="G70" s="158"/>
    </row>
    <row r="71" spans="1:7" ht="12.75">
      <c r="A71" s="158"/>
      <c r="B71" s="158"/>
      <c r="C71" s="158"/>
      <c r="D71" s="158"/>
      <c r="E71" s="160"/>
      <c r="F71" s="158"/>
      <c r="G71" s="158"/>
    </row>
    <row r="72" spans="1:7" ht="12.75">
      <c r="A72" s="158"/>
      <c r="B72" s="158"/>
      <c r="C72" s="158"/>
      <c r="D72" s="158"/>
      <c r="E72" s="160"/>
      <c r="F72" s="158"/>
      <c r="G72" s="158"/>
    </row>
    <row r="73" spans="1:7" ht="12.75">
      <c r="A73" s="158"/>
      <c r="B73" s="158"/>
      <c r="C73" s="158"/>
      <c r="D73" s="158"/>
      <c r="E73" s="160"/>
      <c r="F73" s="158"/>
      <c r="G73" s="158"/>
    </row>
    <row r="74" spans="1:7" ht="12.75">
      <c r="A74" s="158"/>
      <c r="B74" s="158"/>
      <c r="C74" s="158"/>
      <c r="D74" s="158"/>
      <c r="E74" s="160"/>
      <c r="F74" s="158"/>
      <c r="G74" s="158"/>
    </row>
    <row r="75" spans="1:7" ht="12.75">
      <c r="A75" s="158"/>
      <c r="B75" s="158"/>
      <c r="C75" s="158"/>
      <c r="D75" s="158"/>
      <c r="E75" s="160"/>
      <c r="F75" s="158"/>
      <c r="G75" s="158"/>
    </row>
    <row r="76" spans="1:7" ht="12.75">
      <c r="A76" s="158"/>
      <c r="B76" s="158"/>
      <c r="C76" s="158"/>
      <c r="D76" s="158"/>
      <c r="E76" s="160"/>
      <c r="F76" s="158"/>
      <c r="G76" s="158"/>
    </row>
    <row r="77" spans="1:7" ht="12.75">
      <c r="A77" s="158"/>
      <c r="B77" s="158"/>
      <c r="C77" s="158"/>
      <c r="D77" s="158"/>
      <c r="E77" s="160"/>
      <c r="F77" s="158"/>
      <c r="G77" s="158"/>
    </row>
    <row r="78" spans="1:7" ht="12.75">
      <c r="A78" s="158"/>
      <c r="B78" s="158"/>
      <c r="C78" s="158"/>
      <c r="D78" s="158"/>
      <c r="E78" s="160"/>
      <c r="F78" s="158"/>
      <c r="G78" s="158"/>
    </row>
    <row r="79" spans="1:7" ht="12.75">
      <c r="A79" s="158"/>
      <c r="B79" s="158"/>
      <c r="C79" s="158"/>
      <c r="D79" s="158"/>
      <c r="E79" s="160"/>
      <c r="F79" s="158"/>
      <c r="G79" s="158"/>
    </row>
  </sheetData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Josef Nevečeřal</cp:lastModifiedBy>
  <cp:lastPrinted>2020-08-11T12:46:58Z</cp:lastPrinted>
  <dcterms:created xsi:type="dcterms:W3CDTF">2015-11-24T06:40:56Z</dcterms:created>
  <dcterms:modified xsi:type="dcterms:W3CDTF">2021-04-12T19:35:36Z</dcterms:modified>
  <cp:category/>
  <cp:version/>
  <cp:contentType/>
  <cp:contentStatus/>
</cp:coreProperties>
</file>