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990" activeTab="0"/>
  </bookViews>
  <sheets>
    <sheet name="Rekapitulace stavby" sheetId="1" r:id="rId1"/>
    <sheet name="00 - VRN" sheetId="2" r:id="rId2"/>
    <sheet name="01 - Stavební část a ZTI" sheetId="3" r:id="rId3"/>
    <sheet name="02 - Elektroinstalace" sheetId="4" r:id="rId4"/>
    <sheet name="Pokyny pro vyplnění" sheetId="5" r:id="rId5"/>
  </sheets>
  <definedNames>
    <definedName name="_xlnm._FilterDatabase" localSheetId="1" hidden="1">'00 - VRN'!$C$84:$K$111</definedName>
    <definedName name="_xlnm._FilterDatabase" localSheetId="2" hidden="1">'01 - Stavební část a ZTI'!$C$101:$K$520</definedName>
    <definedName name="_xlnm._FilterDatabase" localSheetId="3" hidden="1">'02 - Elektroinstalace'!$C$82:$K$240</definedName>
    <definedName name="_xlnm.Print_Area" localSheetId="1">'00 - VRN'!$C$4:$J$39,'00 - VRN'!$C$45:$J$66,'00 - VRN'!$C$72:$K$111</definedName>
    <definedName name="_xlnm.Print_Area" localSheetId="2">'01 - Stavební část a ZTI'!$C$4:$J$39,'01 - Stavební část a ZTI'!$C$45:$J$83,'01 - Stavební část a ZTI'!$C$89:$K$520</definedName>
    <definedName name="_xlnm.Print_Area" localSheetId="3">'02 - Elektroinstalace'!$C$4:$J$39,'02 - Elektroinstalace'!$C$45:$J$64,'02 - Elektroinstalace'!$C$70:$K$240</definedName>
    <definedName name="_xlnm.Print_Area" localSheetId="4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'00 - VRN'!$84:$84</definedName>
    <definedName name="_xlnm.Print_Titles" localSheetId="2">'01 - Stavební část a ZTI'!$101:$101</definedName>
    <definedName name="_xlnm.Print_Titles" localSheetId="3">'02 - Elektroinstalace'!$82:$82</definedName>
  </definedNames>
  <calcPr calcId="191029"/>
</workbook>
</file>

<file path=xl/sharedStrings.xml><?xml version="1.0" encoding="utf-8"?>
<sst xmlns="http://schemas.openxmlformats.org/spreadsheetml/2006/main" count="6941" uniqueCount="1576">
  <si>
    <t>Export Komplet</t>
  </si>
  <si>
    <t>VZ</t>
  </si>
  <si>
    <t>2.0</t>
  </si>
  <si>
    <t>ZAMOK</t>
  </si>
  <si>
    <t>False</t>
  </si>
  <si>
    <t>{f1e1879f-0756-4253-82a8-c6250d7aab72}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</si>
  <si>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</si>
  <si>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</si>
  <si>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</si>
  <si>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</si>
  <si>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</si>
  <si>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</si>
  <si>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</si>
  <si>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</si>
  <si>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</si>
  <si>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</si>
  <si>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</si>
  <si>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kapličky na parcele č. st. 101 v k.ú. Horní Nivy</t>
  </si>
  <si>
    <t>KSO:</t>
  </si>
  <si>
    <t/>
  </si>
  <si>
    <t>CC-CZ:</t>
  </si>
  <si>
    <t>Místo:</t>
  </si>
  <si>
    <t>par. č. st. 101 v k.ú. Horní Nivy</t>
  </si>
  <si>
    <t>Datum:</t>
  </si>
  <si>
    <t>17. 4. 2023</t>
  </si>
  <si>
    <t>Zadavatel:</t>
  </si>
  <si>
    <t>IČ:</t>
  </si>
  <si>
    <t>Obec Dolní Nivy</t>
  </si>
  <si>
    <t>DIČ:</t>
  </si>
  <si>
    <t>Uchazeč:</t>
  </si>
  <si>
    <t>Vyplň údaj</t>
  </si>
  <si>
    <t>Projektant:</t>
  </si>
  <si>
    <t>Ing. Martin Dědič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</si>
  <si>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</si>
  <si>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</si>
  <si>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</si>
  <si>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</si>
  <si>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</si>
  <si>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</si>
  <si>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</si>
  <si>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</si>
  <si>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</si>
  <si>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</si>
  <si>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</si>
  <si>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</si>
  <si>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</si>
  <si>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</si>
  <si>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</si>
  <si>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</si>
  <si>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</si>
  <si>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</si>
  <si>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</si>
  <si>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</si>
  <si>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</si>
  <si>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</si>
  <si>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</si>
  <si>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</si>
  <si>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</si>
  <si>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</si>
  <si>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</si>
  <si>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</si>
  <si>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</si>
  <si>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</si>
  <si>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</si>
  <si>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</si>
  <si>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</si>
  <si>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</si>
  <si>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</si>
  <si>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</si>
  <si>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</si>
  <si>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</si>
  <si>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</si>
  <si>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</si>
  <si>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</si>
  <si>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</si>
  <si>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</si>
  <si>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</si>
  <si>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</si>
  <si>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</si>
  <si>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</si>
  <si>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{1605c7a3-ed0e-4c88-82cf-321f04c5c524}</t>
  </si>
  <si>
    <t>2</t>
  </si>
  <si>
    <t>01</t>
  </si>
  <si>
    <t>Stavební část a ZTI</t>
  </si>
  <si>
    <t>{fb73c758-2521-40d6-b6c8-1617b4766faa}</t>
  </si>
  <si>
    <t>02</t>
  </si>
  <si>
    <t>Elektroinstalace</t>
  </si>
  <si>
    <t>{f5a52a6a-95db-4367-adfc-f35a6b348b22}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</si>
  <si>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</si>
  <si>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</si>
  <si>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</si>
  <si>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</si>
  <si>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</si>
  <si>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</si>
  <si>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</si>
  <si>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</si>
  <si>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</si>
  <si>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</si>
  <si>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</si>
  <si>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</si>
  <si>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</si>
  <si>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</si>
  <si>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</si>
  <si>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</si>
  <si>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</si>
  <si>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</si>
  <si>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</si>
  <si>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</si>
  <si>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</si>
  <si>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</si>
  <si>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</si>
  <si>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</si>
  <si>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</si>
  <si>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</si>
  <si>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</si>
  <si>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</si>
  <si>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</si>
  <si>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</si>
  <si>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</si>
  <si>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</si>
  <si>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</si>
  <si>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</si>
  <si>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…</t>
  </si>
  <si>
    <t>CS ÚRS 2023 01</t>
  </si>
  <si>
    <t>1024</t>
  </si>
  <si>
    <t>-1312886459</t>
  </si>
  <si>
    <t>Online PSC</t>
  </si>
  <si>
    <t>https://podminky.urs.cz/item/CS_URS_2023_01/012002000</t>
  </si>
  <si>
    <t>012002000/R</t>
  </si>
  <si>
    <t>Vytýčení stávajících inženýrských sítí</t>
  </si>
  <si>
    <t>179127256</t>
  </si>
  <si>
    <t>3</t>
  </si>
  <si>
    <t>013254000</t>
  </si>
  <si>
    <t>Dokumentace skutečného provedení stavby</t>
  </si>
  <si>
    <t>126651501</t>
  </si>
  <si>
    <t>https://podminky.urs.cz/item/CS_URS_2023_01/013254000</t>
  </si>
  <si>
    <t>VRN3</t>
  </si>
  <si>
    <t>Zařízení staveniště</t>
  </si>
  <si>
    <t>4</t>
  </si>
  <si>
    <t>030001000</t>
  </si>
  <si>
    <t>-1669369947</t>
  </si>
  <si>
    <t>https://podminky.urs.cz/item/CS_URS_2023_01/030001000</t>
  </si>
  <si>
    <t>033002000/R</t>
  </si>
  <si>
    <t>Náklady na energie (voda, elektro, apod...)</t>
  </si>
  <si>
    <t>-1114572260</t>
  </si>
  <si>
    <t>6</t>
  </si>
  <si>
    <t>034002000</t>
  </si>
  <si>
    <t>Zabezpečení staveniště</t>
  </si>
  <si>
    <t>1498270547</t>
  </si>
  <si>
    <t>https://podminky.urs.cz/item/CS_URS_2023_01/034002000</t>
  </si>
  <si>
    <t>7</t>
  </si>
  <si>
    <t>034303000</t>
  </si>
  <si>
    <t>Dopravní značení na staveništi</t>
  </si>
  <si>
    <t>1259521199</t>
  </si>
  <si>
    <t>https://podminky.urs.cz/item/CS_URS_2023_01/034303000</t>
  </si>
  <si>
    <t>8</t>
  </si>
  <si>
    <t>VRN3-x1</t>
  </si>
  <si>
    <t>Informační tabule – publicita, (bude upřesněno dle požadavku investora)</t>
  </si>
  <si>
    <t>-1728716205</t>
  </si>
  <si>
    <t>VRN4</t>
  </si>
  <si>
    <t>Inženýrská činnost</t>
  </si>
  <si>
    <t>9</t>
  </si>
  <si>
    <t>043002000</t>
  </si>
  <si>
    <t>Zpracování veškerých dokladů potřebných k předání díla a kolaudaci (revize, posudky, čestná prohlášení, atesty, apod...)</t>
  </si>
  <si>
    <t>1674198219</t>
  </si>
  <si>
    <t>https://podminky.urs.cz/item/CS_URS_2023_01/043002000</t>
  </si>
  <si>
    <t>10</t>
  </si>
  <si>
    <t>045303000</t>
  </si>
  <si>
    <t>Koordinační činnost</t>
  </si>
  <si>
    <t>-1655409948</t>
  </si>
  <si>
    <t>https://podminky.urs.cz/item/CS_URS_2023_01/045303000</t>
  </si>
  <si>
    <t>VRN5</t>
  </si>
  <si>
    <t>Finanční náklady</t>
  </si>
  <si>
    <t>11</t>
  </si>
  <si>
    <t>058103000</t>
  </si>
  <si>
    <t>Poplatek za zábor veřejného prostranství</t>
  </si>
  <si>
    <t>-1271836398</t>
  </si>
  <si>
    <t>https://podminky.urs.cz/item/CS_URS_2023_01/058103000</t>
  </si>
  <si>
    <t>VRN9</t>
  </si>
  <si>
    <t>Ostatní náklady</t>
  </si>
  <si>
    <t>094104000/R</t>
  </si>
  <si>
    <t>Splnění požadavků BOZP na staveništi</t>
  </si>
  <si>
    <t>-2112082199</t>
  </si>
  <si>
    <t>01 - Stavební část a ZTI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</si>
  <si>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</si>
  <si>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</si>
  <si>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</si>
  <si>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</si>
  <si>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</si>
  <si>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</si>
  <si>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</si>
  <si>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</si>
  <si>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</si>
  <si>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</si>
  <si>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</si>
  <si>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</si>
  <si>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</si>
  <si>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</si>
  <si>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</si>
  <si>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</si>
  <si>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</si>
  <si>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</si>
  <si>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</si>
  <si>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</si>
  <si>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</si>
  <si>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</si>
  <si>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</si>
  <si>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</si>
  <si>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</si>
  <si>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Zemní práce</t>
  </si>
  <si>
    <t>122251102</t>
  </si>
  <si>
    <t>Odkopávky a prokopávky nezapažené strojně v hornině třídy těžitelnosti I skupiny 3 přes 20 do 50 m3</t>
  </si>
  <si>
    <t>m3</t>
  </si>
  <si>
    <t>CS ÚRS 2024 01</t>
  </si>
  <si>
    <t>96850585</t>
  </si>
  <si>
    <t>https://podminky.urs.cz/item/CS_URS_2024_01/122251102</t>
  </si>
  <si>
    <t>VV</t>
  </si>
  <si>
    <t>Zámková dlažba</t>
  </si>
  <si>
    <t>4,05</t>
  </si>
  <si>
    <t>Mlatové pochy</t>
  </si>
  <si>
    <t>33,95</t>
  </si>
  <si>
    <t>Obrubníky</t>
  </si>
  <si>
    <t>0,46</t>
  </si>
  <si>
    <t>Součet</t>
  </si>
  <si>
    <t>131351100</t>
  </si>
  <si>
    <t>Hloubení nezapažených jam a zářezů strojně s urovnáním dna do předepsaného profilu a spádu v hornině třídy těžitelnosti II skupiny 4 do 20 m3</t>
  </si>
  <si>
    <t>-915031820</t>
  </si>
  <si>
    <t>https://podminky.urs.cz/item/CS_URS_2024_01/131351100</t>
  </si>
  <si>
    <t>Vsakovací zařízení</t>
  </si>
  <si>
    <t>3,4</t>
  </si>
  <si>
    <t>132311401</t>
  </si>
  <si>
    <t>Hloubená vykopávka pod základy ručně s přehozením výkopku na vzdálenost 3 m nebo s naložením na dopravní prostředek v hornině třídy těžitelnosti II skupiny 4</t>
  </si>
  <si>
    <t>1455151198</t>
  </si>
  <si>
    <t>https://podminky.urs.cz/item/CS_URS_2024_01/132311401</t>
  </si>
  <si>
    <t>132312131</t>
  </si>
  <si>
    <t>Hloubení nezapažených rýh šířky do 800 mm ručně s urovnáním dna do předepsaného profilu a spádu v hornině třídy těžitelnosti II skupiny 4 soudržných</t>
  </si>
  <si>
    <t>-729841105</t>
  </si>
  <si>
    <t>https://podminky.urs.cz/item/CS_URS_2024_01/132312131</t>
  </si>
  <si>
    <t>Kolem základových konstrukcí</t>
  </si>
  <si>
    <t>132351101</t>
  </si>
  <si>
    <t>Hloubení nezapažených rýh šířky do 800 mm strojně s urovnáním dna do předepsaného profilu a spádu v hornině třídy těžitelnosti II skupiny 4 do 20 m3</t>
  </si>
  <si>
    <t>-1836741102</t>
  </si>
  <si>
    <t>https://podminky.urs.cz/item/CS_URS_2024_01/132351101</t>
  </si>
  <si>
    <t>Dešťová kanalizace</t>
  </si>
  <si>
    <t>162751113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</si>
  <si>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</si>
  <si>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-1428829177</t>
  </si>
  <si>
    <t>https://podminky.urs.cz/item/CS_URS_2024_01/162751113</t>
  </si>
  <si>
    <t>38,46-7,2-4,8</t>
  </si>
  <si>
    <t>162751133</t>
  </si>
  <si>
    <t>Vodorovné přemístění výkopku nebo sypaniny po suchu na obvyklém dopravním prostředku, bez naložení výkopku, avšak se složením bez rozhrnutí z horniny třídy těžitelnosti II skupiny 4 a 5 na vzdálenost přes 5 000 do 6 000 m</t>
  </si>
  <si>
    <t>-1156351857</t>
  </si>
  <si>
    <t>https://podminky.urs.cz/item/CS_URS_2024_01/162751133</t>
  </si>
  <si>
    <t>3,4+6+12+8</t>
  </si>
  <si>
    <t>167151101</t>
  </si>
  <si>
    <t>Nakládání, skládání a překládání neulehlého výkopku nebo sypaniny strojně nakládání, množství do 100 m3, z horniny třídy těžitelnosti I, skupiny 1 až 3</t>
  </si>
  <si>
    <t>1893592666</t>
  </si>
  <si>
    <t>https://podminky.urs.cz/item/CS_URS_2024_01/167151101</t>
  </si>
  <si>
    <t>167151102</t>
  </si>
  <si>
    <t>Nakládání, skládání a překládání neulehlého výkopku nebo sypaniny strojně nakládání, množství do 100 m3, z horniny třídy těžitelnosti II, skupiny 4 a 5</t>
  </si>
  <si>
    <t>617366485</t>
  </si>
  <si>
    <t>https://podminky.urs.cz/item/CS_URS_2024_01/167151102</t>
  </si>
  <si>
    <t>171251201</t>
  </si>
  <si>
    <t>Uložení sypaniny na skládky nebo meziskládky bez hutnění s upravením uložené sypaniny do předepsaného tvaru</t>
  </si>
  <si>
    <t>281356668</t>
  </si>
  <si>
    <t>https://podminky.urs.cz/item/CS_URS_2024_01/171251201</t>
  </si>
  <si>
    <t>26,46+29,4</t>
  </si>
  <si>
    <t>171201221</t>
  </si>
  <si>
    <t>Poplatek za uložení stavebního odpadu na skládce (skládkovné) zeminy a kamení zatříděného do Katalogu odpadů pod kódem 17 05 04</t>
  </si>
  <si>
    <t>t</t>
  </si>
  <si>
    <t>-705486225</t>
  </si>
  <si>
    <t>https://podminky.urs.cz/item/CS_URS_2024_01/171201221</t>
  </si>
  <si>
    <t>55,86*1,8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</si>
  <si>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</si>
  <si>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</si>
  <si>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-392454554</t>
  </si>
  <si>
    <t>https://podminky.urs.cz/item/CS_URS_2024_01/175151101</t>
  </si>
  <si>
    <t>12*0,5*0,4</t>
  </si>
  <si>
    <t>13</t>
  </si>
  <si>
    <t>M</t>
  </si>
  <si>
    <t>58341341</t>
  </si>
  <si>
    <t>kamenivo drcené drobné frakce 0/4</t>
  </si>
  <si>
    <t>-145391648</t>
  </si>
  <si>
    <t>2,4*2 'Přepočtené koeficientem množství</t>
  </si>
  <si>
    <t>14</t>
  </si>
  <si>
    <t>174151101</t>
  </si>
  <si>
    <t>Zásyp sypaninou z jakékoliv horniny strojně s uložením výkopku ve vrstvách se zhutněním jam, šachet, rýh nebo kolem objektů v těchto vykopávkách</t>
  </si>
  <si>
    <t>-1786654450</t>
  </si>
  <si>
    <t>https://podminky.urs.cz/item/CS_URS_2024_01/174151101</t>
  </si>
  <si>
    <t>Nepropustným zásypem kolem základů</t>
  </si>
  <si>
    <t>7,2</t>
  </si>
  <si>
    <t>Dešťová kanalizace - zeminou</t>
  </si>
  <si>
    <t>12*0,5*0,8</t>
  </si>
  <si>
    <t>Mezisoučet</t>
  </si>
  <si>
    <t>Vsakovací boxy - kamenivem</t>
  </si>
  <si>
    <t>(1,5*1,5)*0,92</t>
  </si>
  <si>
    <t>-(1,2*1,2)*0,42</t>
  </si>
  <si>
    <t>15</t>
  </si>
  <si>
    <t>58343930</t>
  </si>
  <si>
    <t>kamenivo drcené hrubé frakce 16/32</t>
  </si>
  <si>
    <t>622367672</t>
  </si>
  <si>
    <t>1,465*2 'Přepočtené koeficientem množství</t>
  </si>
  <si>
    <t>16</t>
  </si>
  <si>
    <t>181912112</t>
  </si>
  <si>
    <t>Úprava pláně vyrovnáním výškových rozdílů ručně v hornině třídy těžitelnosti I skupiny 3 se zhutněním</t>
  </si>
  <si>
    <t>m2</t>
  </si>
  <si>
    <t>-896171594</t>
  </si>
  <si>
    <t>https://podminky.urs.cz/item/CS_URS_2024_01/181912112</t>
  </si>
  <si>
    <t>Pod zámkovou dlažbu</t>
  </si>
  <si>
    <t>7,5</t>
  </si>
  <si>
    <t>Pod mlatový chodník</t>
  </si>
  <si>
    <t>97</t>
  </si>
  <si>
    <t>17</t>
  </si>
  <si>
    <t>181913112</t>
  </si>
  <si>
    <t>Úprava pláně vyrovnáním výškových rozdílů ručně v hornině třídy těžitelnosti II skupiny 4 se zhutněním</t>
  </si>
  <si>
    <t>1821667301</t>
  </si>
  <si>
    <t>https://podminky.urs.cz/item/CS_URS_2024_01/181913112</t>
  </si>
  <si>
    <t>Podlaha uvnitř objektu</t>
  </si>
  <si>
    <t>27,37</t>
  </si>
  <si>
    <t>Zakládání</t>
  </si>
  <si>
    <t>18</t>
  </si>
  <si>
    <t>002-x1</t>
  </si>
  <si>
    <t>D+M+PH Provizorní podchycování základových konstrukcí ocelovými nosníky</t>
  </si>
  <si>
    <t>soubor</t>
  </si>
  <si>
    <t>-688715357</t>
  </si>
  <si>
    <t>19</t>
  </si>
  <si>
    <t>274351121</t>
  </si>
  <si>
    <t>Bednění základů pasů rovné zřízení</t>
  </si>
  <si>
    <t>-434078952</t>
  </si>
  <si>
    <t>https://podminky.urs.cz/item/CS_URS_2024_01/274351121</t>
  </si>
  <si>
    <t>20</t>
  </si>
  <si>
    <t>274351122</t>
  </si>
  <si>
    <t>Bednění základů pasů rovné odstranění</t>
  </si>
  <si>
    <t>-160731441</t>
  </si>
  <si>
    <t>https://podminky.urs.cz/item/CS_URS_2024_01/274351122</t>
  </si>
  <si>
    <t>279311115</t>
  </si>
  <si>
    <t>Postupné podbetonování základového zdiva jakékoliv tloušťky, bez výkopu, bez zapažení a bednění, prostým betonem tř. C 20/25</t>
  </si>
  <si>
    <t>992462180</t>
  </si>
  <si>
    <t>https://podminky.urs.cz/item/CS_URS_2024_01/279311115</t>
  </si>
  <si>
    <t>22</t>
  </si>
  <si>
    <t>212312111</t>
  </si>
  <si>
    <t>Lože pro trativody z betonu prostého</t>
  </si>
  <si>
    <t>179086496</t>
  </si>
  <si>
    <t>https://podminky.urs.cz/item/CS_URS_2024_01/212312111</t>
  </si>
  <si>
    <t>23</t>
  </si>
  <si>
    <t>211971110</t>
  </si>
  <si>
    <t>Zřízení opláštění výplně z geotextilie odvodňovacích žeber nebo trativodů v rýze nebo zářezu se stěnami šikmými o sklonu do 1:2</t>
  </si>
  <si>
    <t>1399041352</t>
  </si>
  <si>
    <t>https://podminky.urs.cz/item/CS_URS_2024_01/211971110</t>
  </si>
  <si>
    <t>30*1,1</t>
  </si>
  <si>
    <t>24</t>
  </si>
  <si>
    <t>69311068</t>
  </si>
  <si>
    <t>geotextilie netkaná separační, ochranná, filtrační, drenážní PP 300g/m2</t>
  </si>
  <si>
    <t>19061368</t>
  </si>
  <si>
    <t>33*1,15 'Přepočtené koeficientem množství</t>
  </si>
  <si>
    <t>25</t>
  </si>
  <si>
    <t>212755214</t>
  </si>
  <si>
    <t>Trativody bez lože z drenážních trubek plastových flexibilních D 100 mm</t>
  </si>
  <si>
    <t>m</t>
  </si>
  <si>
    <t>-1575067134</t>
  </si>
  <si>
    <t>https://podminky.urs.cz/item/CS_URS_2024_01/212755214</t>
  </si>
  <si>
    <t>26</t>
  </si>
  <si>
    <t>211531111</t>
  </si>
  <si>
    <t>Výplň kamenivem do rýh odvodňovacích žeber nebo trativodů bez zhutnění, s úpravou povrchu výplně kamenivem hrubým drceným frakce 16 až 63 mm</t>
  </si>
  <si>
    <t>1724985318</t>
  </si>
  <si>
    <t>https://podminky.urs.cz/item/CS_URS_2024_01/211531111</t>
  </si>
  <si>
    <t>Svislé a kompletní konstrukce</t>
  </si>
  <si>
    <t>27</t>
  </si>
  <si>
    <t>003-x1</t>
  </si>
  <si>
    <t>D+M+PH Sedací zídka ze žulových kostek výšky 400mm</t>
  </si>
  <si>
    <t>278657067</t>
  </si>
  <si>
    <t>28</t>
  </si>
  <si>
    <t>319202122</t>
  </si>
  <si>
    <t>Dodatečná izolace zdiva injektáží nízkotlakou metodou na bázi silanu, tloušťka zdiva přes 150 do 300 mm</t>
  </si>
  <si>
    <t>151302742</t>
  </si>
  <si>
    <t>https://podminky.urs.cz/item/CS_URS_2024_01/319202122</t>
  </si>
  <si>
    <t>(0,72+0,72+3,1+0,305+0,3+0,501+0,475+0,3+0,3+6,082+6,03+1,52+1,508+2,439)*4</t>
  </si>
  <si>
    <t>Vodorovné konstrukce</t>
  </si>
  <si>
    <t>29</t>
  </si>
  <si>
    <t>411353101</t>
  </si>
  <si>
    <t>Bednění stropních konstrukcí - bez podpěrné konstrukce kleneb poloměru přes 1000 mm tvaru válce, tloušťky klenby přes 5 do 25 cm zřízení</t>
  </si>
  <si>
    <t>-1087151522</t>
  </si>
  <si>
    <t>https://podminky.urs.cz/item/CS_URS_2024_01/411353101</t>
  </si>
  <si>
    <t>30</t>
  </si>
  <si>
    <t>411353102</t>
  </si>
  <si>
    <t>Bednění stropních konstrukcí - bez podpěrné konstrukce kleneb poloměru přes 1000 mm tvaru válce, tloušťky klenby přes 5 do 25 cm odstranění</t>
  </si>
  <si>
    <t>-2437483</t>
  </si>
  <si>
    <t>https://podminky.urs.cz/item/CS_URS_2024_01/411353102</t>
  </si>
  <si>
    <t>31</t>
  </si>
  <si>
    <t>411354311</t>
  </si>
  <si>
    <t>Podpěrná konstrukce stropů - desek, kleneb a skořepin výška podepření do 4 m tloušťka stropu přes 5 do 15 cm zřízení</t>
  </si>
  <si>
    <t>894835765</t>
  </si>
  <si>
    <t>https://podminky.urs.cz/item/CS_URS_2024_01/411354311</t>
  </si>
  <si>
    <t>32</t>
  </si>
  <si>
    <t>411354312</t>
  </si>
  <si>
    <t>Podpěrná konstrukce stropů - desek, kleneb a skořepin výška podepření do 4 m tloušťka stropu přes 5 do 15 cm odstranění</t>
  </si>
  <si>
    <t>1564253497</t>
  </si>
  <si>
    <t>https://podminky.urs.cz/item/CS_URS_2024_01/411354312</t>
  </si>
  <si>
    <t>33</t>
  </si>
  <si>
    <t>411323535</t>
  </si>
  <si>
    <t>Klenby nebo skořepiny z betonu železového (bez výztuže) včetně souvisejících patních a žlabových nosníků, táhel, ztužidel, příčlí, obloukových žeber, čelních (štítových) zdí apod. tř. C 20/25</t>
  </si>
  <si>
    <t>-1357060648</t>
  </si>
  <si>
    <t>https://podminky.urs.cz/item/CS_URS_2024_01/411323535</t>
  </si>
  <si>
    <t>34</t>
  </si>
  <si>
    <t>417351115</t>
  </si>
  <si>
    <t>Bednění bočnic ztužujících pásů a věnců včetně vzpěr zřízení</t>
  </si>
  <si>
    <t>-1630274932</t>
  </si>
  <si>
    <t>https://podminky.urs.cz/item/CS_URS_2024_01/417351115</t>
  </si>
  <si>
    <t>35</t>
  </si>
  <si>
    <t>417351116</t>
  </si>
  <si>
    <t>Bednění bočnic ztužujících pásů a věnců včetně vzpěr odstranění</t>
  </si>
  <si>
    <t>1847100619</t>
  </si>
  <si>
    <t>https://podminky.urs.cz/item/CS_URS_2024_01/417351116</t>
  </si>
  <si>
    <t>36</t>
  </si>
  <si>
    <t>417361821</t>
  </si>
  <si>
    <t>Výztuž ztužujících pásů a věnců z betonářské oceli 10 505 (R) nebo BSt 500</t>
  </si>
  <si>
    <t>-707953106</t>
  </si>
  <si>
    <t>https://podminky.urs.cz/item/CS_URS_2024_01/417361821</t>
  </si>
  <si>
    <t>(((4*22+4*1,15)*0,89)*1,2)/1000</t>
  </si>
  <si>
    <t>(((177*0,9)*0,4)*1,2)/1000</t>
  </si>
  <si>
    <t>37</t>
  </si>
  <si>
    <t>417321414</t>
  </si>
  <si>
    <t>Ztužující pásy a věnce z betonu železového (bez výztuže) tř. C 20/25</t>
  </si>
  <si>
    <t>-1738586823</t>
  </si>
  <si>
    <t>https://podminky.urs.cz/item/CS_URS_2024_01/417321414</t>
  </si>
  <si>
    <t>38</t>
  </si>
  <si>
    <t>451541111</t>
  </si>
  <si>
    <t>Lože pod potrubí, stoky a drobné objekty v otevřeném výkopu ze štěrkodrtě 0-63 mm</t>
  </si>
  <si>
    <t>-1643834914</t>
  </si>
  <si>
    <t>https://podminky.urs.cz/item/CS_URS_2024_01/451541111</t>
  </si>
  <si>
    <t>Vsakovací boxy</t>
  </si>
  <si>
    <t>1,5*1,5*0,2</t>
  </si>
  <si>
    <t>39</t>
  </si>
  <si>
    <t>451572111</t>
  </si>
  <si>
    <t>Lože pod potrubí, stoky a drobné objekty v otevřeném výkopu z kameniva drobného těženého 0 až 4 mm</t>
  </si>
  <si>
    <t>-692172913</t>
  </si>
  <si>
    <t>https://podminky.urs.cz/item/CS_URS_2024_01/451572111</t>
  </si>
  <si>
    <t>12*0,5*0,1</t>
  </si>
  <si>
    <t>Komunikace pozemní</t>
  </si>
  <si>
    <t>40</t>
  </si>
  <si>
    <t>564251011</t>
  </si>
  <si>
    <t>Podklad nebo podsyp ze štěrkopísku ŠP s rozprostřením, vlhčením a zhutněním plochy jednotlivě do 100 m2, po zhutnění tl. 150 mm</t>
  </si>
  <si>
    <t>-446095060</t>
  </si>
  <si>
    <t>https://podminky.urs.cz/item/CS_URS_2024_01/564251011</t>
  </si>
  <si>
    <t>41</t>
  </si>
  <si>
    <t>564281011/R</t>
  </si>
  <si>
    <t>D+M Maltová cesta s rozprostřením, vlhčením a zhutněním plochy jednotlivě do 100 m2, po zhutnění tl. 400 mm</t>
  </si>
  <si>
    <t>40697415</t>
  </si>
  <si>
    <t>42</t>
  </si>
  <si>
    <t>564710001</t>
  </si>
  <si>
    <t>Podklad nebo kryt z kameniva hrubého drceného vel. 8-16 mm s rozprostřením a zhutněním plochy jednotlivě do 100 m2, po zhutnění tl. 50 mm</t>
  </si>
  <si>
    <t>-489877486</t>
  </si>
  <si>
    <t>https://podminky.urs.cz/item/CS_URS_2024_01/564710001</t>
  </si>
  <si>
    <t>43</t>
  </si>
  <si>
    <t>564710002</t>
  </si>
  <si>
    <t>Podklad nebo kryt z kameniva hrubého drceného vel. 8-16 mm s rozprostřením a zhutněním plochy jednotlivě do 100 m2, po zhutnění tl. 60 mm</t>
  </si>
  <si>
    <t>-1945625765</t>
  </si>
  <si>
    <t>https://podminky.urs.cz/item/CS_URS_2024_01/564710002</t>
  </si>
  <si>
    <t>Pod mlatovou cestu</t>
  </si>
  <si>
    <t>44</t>
  </si>
  <si>
    <t>564871011</t>
  </si>
  <si>
    <t>Podklad ze štěrkodrti ŠD s rozprostřením a zhutněním plochy jednotlivě do 100 m2, po zhutnění tl. 250 mm</t>
  </si>
  <si>
    <t>64678983</t>
  </si>
  <si>
    <t>https://podminky.urs.cz/item/CS_URS_2024_01/564871011</t>
  </si>
  <si>
    <t>45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</si>
  <si>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</si>
  <si>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</si>
  <si>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441090666</t>
  </si>
  <si>
    <t>https://podminky.urs.cz/item/CS_URS_2024_01/596211110</t>
  </si>
  <si>
    <t>46</t>
  </si>
  <si>
    <t>59245018</t>
  </si>
  <si>
    <t>dlažba tvar obdélník betonová 200x100x60mm přírodní</t>
  </si>
  <si>
    <t>-1870193384</t>
  </si>
  <si>
    <t>7,5*1,03 'Přepočtené koeficientem množství</t>
  </si>
  <si>
    <t>Úpravy povrchů, podlahy a osazování výplní</t>
  </si>
  <si>
    <t>47</t>
  </si>
  <si>
    <t>612131151</t>
  </si>
  <si>
    <t>Sanační postřik vnitřních omítaných ploch vápenocementový nanášený ručně celoplošně stěn</t>
  </si>
  <si>
    <t>-903285438</t>
  </si>
  <si>
    <t>https://podminky.urs.cz/item/CS_URS_2024_01/612131151</t>
  </si>
  <si>
    <t>48</t>
  </si>
  <si>
    <t>612324111</t>
  </si>
  <si>
    <t>Omítka sanační vnitřních ploch podkladní (vyrovnávací) tloušťky do 10 mm nanášená ručně svislých konstrukcí stěn</t>
  </si>
  <si>
    <t>1630796032</t>
  </si>
  <si>
    <t>https://podminky.urs.cz/item/CS_URS_2024_01/612324111</t>
  </si>
  <si>
    <t>49</t>
  </si>
  <si>
    <t>612325131</t>
  </si>
  <si>
    <t>Omítka sanační vnitřních ploch jádrová tloušťky do 15 mm nanášená ručně svislých konstrukcí stěn</t>
  </si>
  <si>
    <t>1753618592</t>
  </si>
  <si>
    <t>https://podminky.urs.cz/item/CS_URS_2024_01/612325131</t>
  </si>
  <si>
    <t>50</t>
  </si>
  <si>
    <t>612328131</t>
  </si>
  <si>
    <t>Potažení vnitřních ploch sanačním štukem tloušťky do 3 mm svislých konstrukcí stěn</t>
  </si>
  <si>
    <t>457984745</t>
  </si>
  <si>
    <t>https://podminky.urs.cz/item/CS_URS_2024_01/612328131</t>
  </si>
  <si>
    <t>51</t>
  </si>
  <si>
    <t>622321141</t>
  </si>
  <si>
    <t>Omítka vápenocementová vnějších ploch nanášená ručně dvouvrstvá, tloušťky jádrové omítky do 15 mm a tloušťky štuku do 3 mm štuková stěn</t>
  </si>
  <si>
    <t>-680387606</t>
  </si>
  <si>
    <t>https://podminky.urs.cz/item/CS_URS_2024_01/622321141</t>
  </si>
  <si>
    <t>1,1+1,1+0,22+63,5</t>
  </si>
  <si>
    <t>52</t>
  </si>
  <si>
    <t>622321191</t>
  </si>
  <si>
    <t>Omítka vápenocementová vnějších ploch nanášená ručně Příplatek k cenám za každých dalších i započatých 5 mm tloušťky omítky přes 15 mm stěn</t>
  </si>
  <si>
    <t>-2014360660</t>
  </si>
  <si>
    <t>https://podminky.urs.cz/item/CS_URS_2024_01/622321191</t>
  </si>
  <si>
    <t>53</t>
  </si>
  <si>
    <t>006-x1</t>
  </si>
  <si>
    <t>D+M+PH Fasádní EPS profil s povrchovou úpravou - římsa - vzhled dle investora</t>
  </si>
  <si>
    <t>1421378696</t>
  </si>
  <si>
    <t>54</t>
  </si>
  <si>
    <t>635111141</t>
  </si>
  <si>
    <t>Násyp ze štěrkopísku, písku nebo kameniva pod podlahy s udusáním a urovnáním povrchu z kameniva hrubého 8-16</t>
  </si>
  <si>
    <t>-1463588614</t>
  </si>
  <si>
    <t>https://podminky.urs.cz/item/CS_URS_2024_01/635111141</t>
  </si>
  <si>
    <t>55</t>
  </si>
  <si>
    <t>635111142/R</t>
  </si>
  <si>
    <t>Násyp ze štěrkopísku, písku nebo kameniva pod podlahy s udusáním a urovnáním povrchu z kameniva hrubého 32-63</t>
  </si>
  <si>
    <t>2131211364</t>
  </si>
  <si>
    <t>56</t>
  </si>
  <si>
    <t>636211131/R</t>
  </si>
  <si>
    <t>Dlažba z cihelných půdovek vel. 350x350x30mm do štěrku fr. 4/8mm tl. 100mm</t>
  </si>
  <si>
    <t>520781208</t>
  </si>
  <si>
    <t>57</t>
  </si>
  <si>
    <t>637211134</t>
  </si>
  <si>
    <t>Okapový chodník z dlaždic betonových do kameniva s vyplněním spár drobným kamenivem, tl. dlaždic 50 mm</t>
  </si>
  <si>
    <t>680739807</t>
  </si>
  <si>
    <t>https://podminky.urs.cz/item/CS_URS_2024_01/637211134</t>
  </si>
  <si>
    <t>vel. dlaždic 500x500x50mm</t>
  </si>
  <si>
    <t>10,6</t>
  </si>
  <si>
    <t>Trubní vedení</t>
  </si>
  <si>
    <t>58</t>
  </si>
  <si>
    <t>897171111</t>
  </si>
  <si>
    <t>Akumulační boxy z polypropylenu PP pro vsakování dešťových vod pod plochy zatížené osobními automobily o celkovém akumulačním objemu do 10 m3</t>
  </si>
  <si>
    <t>204616414</t>
  </si>
  <si>
    <t>https://podminky.urs.cz/item/CS_URS_2024_01/897171111</t>
  </si>
  <si>
    <t>(1,2*0,6*0,42)*2</t>
  </si>
  <si>
    <t>Ostatní konstrukce a práce, bourání</t>
  </si>
  <si>
    <t>59</t>
  </si>
  <si>
    <t>962022491</t>
  </si>
  <si>
    <t>Bourání zdiva nadzákladového kamenného na maltu cementovou, objemu přes 1 m3</t>
  </si>
  <si>
    <t>991742722</t>
  </si>
  <si>
    <t>https://podminky.urs.cz/item/CS_URS_2024_01/962022491</t>
  </si>
  <si>
    <t>Kamenná opěrná zídka</t>
  </si>
  <si>
    <t>2,3</t>
  </si>
  <si>
    <t>60</t>
  </si>
  <si>
    <t>962032231</t>
  </si>
  <si>
    <t>Bourání zdiva nadzákladového z cihel nebo tvárnic z cihel pálených nebo vápenopískových, na maltu vápennou nebo vápenocementovou, objemu přes 1 m3</t>
  </si>
  <si>
    <t>657601842</t>
  </si>
  <si>
    <t>https://podminky.urs.cz/item/CS_URS_2024_01/962032231</t>
  </si>
  <si>
    <t>Odstranění zdiva v místě klenby - v prostoru budoucího želbet. Věnce</t>
  </si>
  <si>
    <t>4*0,3</t>
  </si>
  <si>
    <t>61</t>
  </si>
  <si>
    <t>965042241</t>
  </si>
  <si>
    <t>Bourání mazanin betonových nebo z litého asfaltu tl. přes 100 mm, plochy přes 4 m2</t>
  </si>
  <si>
    <t>1584695290</t>
  </si>
  <si>
    <t>https://podminky.urs.cz/item/CS_URS_2024_01/965042241</t>
  </si>
  <si>
    <t>Odhad tloušťky</t>
  </si>
  <si>
    <t>27,37*0,15</t>
  </si>
  <si>
    <t>62</t>
  </si>
  <si>
    <t>965049112</t>
  </si>
  <si>
    <t>Bourání mazanin Příplatek k cenám za bourání mazanin betonových se svařovanou sítí, tl. přes 100 mm</t>
  </si>
  <si>
    <t>-1588143067</t>
  </si>
  <si>
    <t>https://podminky.urs.cz/item/CS_URS_2024_01/965049112</t>
  </si>
  <si>
    <t>63</t>
  </si>
  <si>
    <t>965081323</t>
  </si>
  <si>
    <t>Bourání podlah z dlaždic bez podkladního lože nebo mazaniny, s jakoukoliv výplní spár betonových, teracových nebo čedičových tl. do 25 mm, plochy přes 1 m2</t>
  </si>
  <si>
    <t>-7796344</t>
  </si>
  <si>
    <t>https://podminky.urs.cz/item/CS_URS_2024_01/965081323</t>
  </si>
  <si>
    <t>64</t>
  </si>
  <si>
    <t>965082941</t>
  </si>
  <si>
    <t>Odstranění násypu pod podlahami nebo ochranného násypu na střechách tl. přes 200 mm jakékoliv plochy</t>
  </si>
  <si>
    <t>-1219566091</t>
  </si>
  <si>
    <t>https://podminky.urs.cz/item/CS_URS_2024_01/965082941</t>
  </si>
  <si>
    <t>Násypy z kameniva</t>
  </si>
  <si>
    <t>27,37*0,45</t>
  </si>
  <si>
    <t>65</t>
  </si>
  <si>
    <t>978013191</t>
  </si>
  <si>
    <t>Otlučení vápenných nebo vápenocementových omítek vnitřních ploch stěn s vyškrabáním spar, s očištěním zdiva, v rozsahu přes 50 do 100 %</t>
  </si>
  <si>
    <t>-1126584872</t>
  </si>
  <si>
    <t>https://podminky.urs.cz/item/CS_URS_2024_01/978013191</t>
  </si>
  <si>
    <t>57,85+1,96+0,7+0,22</t>
  </si>
  <si>
    <t>66</t>
  </si>
  <si>
    <t>978015391</t>
  </si>
  <si>
    <t>Otlučení vápenných nebo vápenocementových omítek vnějších ploch s vyškrabáním spar a s očištěním zdiva stupně členitosti 1 a 2, v rozsahu přes 80 do 100 %</t>
  </si>
  <si>
    <t>-1849433183</t>
  </si>
  <si>
    <t>https://podminky.urs.cz/item/CS_URS_2024_01/978015391</t>
  </si>
  <si>
    <t>67</t>
  </si>
  <si>
    <t>009-x1</t>
  </si>
  <si>
    <t>Opatrná demontáž kropenky s uschováním</t>
  </si>
  <si>
    <t>kus</t>
  </si>
  <si>
    <t>672951075</t>
  </si>
  <si>
    <t>68</t>
  </si>
  <si>
    <t>009-x2</t>
  </si>
  <si>
    <t>Zpětná montáž kropenky</t>
  </si>
  <si>
    <t>-1172072005</t>
  </si>
  <si>
    <t>69</t>
  </si>
  <si>
    <t>916111121</t>
  </si>
  <si>
    <t>Osazení silniční obruby z dlažebních kostek v jedné řadě s ložem tl. přes 50 do 100 mm, s vyplněním a zatřením spár cementovou maltou z drobných kostek bez boční opěry, do lože z kameniva těženého</t>
  </si>
  <si>
    <t>-485673204</t>
  </si>
  <si>
    <t>https://podminky.urs.cz/item/CS_URS_2024_01/916111121</t>
  </si>
  <si>
    <t>70</t>
  </si>
  <si>
    <t>58381007</t>
  </si>
  <si>
    <t>kostka štípaná dlažební žula drobná 8/10</t>
  </si>
  <si>
    <t>-1592220534</t>
  </si>
  <si>
    <t>85*0,11 'Přepočtené koeficientem množství</t>
  </si>
  <si>
    <t>71</t>
  </si>
  <si>
    <t>985441112</t>
  </si>
  <si>
    <t>Přídavná šroubovitá nerezová výztuž pro sanaci trhlin v drážce včetně vyfrézování a zalití kotevní maltou v cihelném nebo kamenném zdivu hloubky do 70 mm 1 táhlo průměru 6 mm</t>
  </si>
  <si>
    <t>72982697</t>
  </si>
  <si>
    <t>https://podminky.urs.cz/item/CS_URS_2024_01/985441112</t>
  </si>
  <si>
    <t>72</t>
  </si>
  <si>
    <t>941211111</t>
  </si>
  <si>
    <t>Montáž lešení řadového rámového lehkého pracovního s podlahami s provozním zatížením tř. 3 do 200 kg/m2 šířky tř. SW06 od 0,6 do 0,9 m, výšky do 10 m</t>
  </si>
  <si>
    <t>1363083257</t>
  </si>
  <si>
    <t>https://podminky.urs.cz/item/CS_URS_2024_01/941211111</t>
  </si>
  <si>
    <t>(1+1+5,7+1+1+7+7+3,5+3,5+4)*4</t>
  </si>
  <si>
    <t>73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</si>
  <si>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</si>
  <si>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</si>
  <si>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-570355731</t>
  </si>
  <si>
    <t>https://podminky.urs.cz/item/CS_URS_2024_01/941211211</t>
  </si>
  <si>
    <t>138,8*61</t>
  </si>
  <si>
    <t>74</t>
  </si>
  <si>
    <t>941211811</t>
  </si>
  <si>
    <t>Demontáž lešení řadového rámového lehkého pracovního s provozním zatížením tř. 3 do 200 kg/m2 šířky tř. SW06 od 0,6 do 0,9 m, výšky do 10 m</t>
  </si>
  <si>
    <t>1164520062</t>
  </si>
  <si>
    <t>https://podminky.urs.cz/item/CS_URS_2024_01/941211811</t>
  </si>
  <si>
    <t>75</t>
  </si>
  <si>
    <t>949101111</t>
  </si>
  <si>
    <t>Lešení pomocné pracovní pro objekty pozemních staveb pro zatížení do 150 kg/m2, o výšce lešeňové podlahy do 1,9 m</t>
  </si>
  <si>
    <t>-1585662674</t>
  </si>
  <si>
    <t>https://podminky.urs.cz/item/CS_URS_2024_01/949101111</t>
  </si>
  <si>
    <t>76</t>
  </si>
  <si>
    <t>952901111</t>
  </si>
  <si>
    <t>Vyčištění budov nebo objektů před předáním do užívání budov bytové nebo občanské výstavby, světlé výšky podlaží do 4 m</t>
  </si>
  <si>
    <t>-512717077</t>
  </si>
  <si>
    <t>https://podminky.urs.cz/item/CS_URS_2024_01/952901111</t>
  </si>
  <si>
    <t>997</t>
  </si>
  <si>
    <t>Přesun sutě</t>
  </si>
  <si>
    <t>77</t>
  </si>
  <si>
    <t>997002611</t>
  </si>
  <si>
    <t>Nakládání suti a vybouraných hmot na dopravní prostředek pro vodorovné přemístění</t>
  </si>
  <si>
    <t>-1766683220</t>
  </si>
  <si>
    <t>https://podminky.urs.cz/item/CS_URS_2024_01/997002611</t>
  </si>
  <si>
    <t>78</t>
  </si>
  <si>
    <t>997013212</t>
  </si>
  <si>
    <t>Vnitrostaveništní doprava suti a vybouraných hmot vodorovně do 50 m svisle ručně pro budovy a haly výšky přes 6 do 9 m</t>
  </si>
  <si>
    <t>1639905445</t>
  </si>
  <si>
    <t>https://podminky.urs.cz/item/CS_URS_2024_01/997013212</t>
  </si>
  <si>
    <t>79</t>
  </si>
  <si>
    <t>997013501</t>
  </si>
  <si>
    <t>Odvoz suti a vybouraných hmot na skládku nebo meziskládku se složením, na vzdálenost do 1 km</t>
  </si>
  <si>
    <t>141694497</t>
  </si>
  <si>
    <t>https://podminky.urs.cz/item/CS_URS_2024_01/997013501</t>
  </si>
  <si>
    <t>80</t>
  </si>
  <si>
    <t>997013509</t>
  </si>
  <si>
    <t>Odvoz suti a vybouraných hmot na skládku nebo meziskládku se složením, na vzdálenost Příplatek k ceně za každý další i započatý 1 km přes 1 km</t>
  </si>
  <si>
    <t>-1316982990</t>
  </si>
  <si>
    <t>https://podminky.urs.cz/item/CS_URS_2024_01/997013509</t>
  </si>
  <si>
    <t>47,259*5</t>
  </si>
  <si>
    <t>81</t>
  </si>
  <si>
    <t>997013631</t>
  </si>
  <si>
    <t>Poplatek za uložení stavebního odpadu na skládce (skládkovné) směsného stavebního a demoličního zatříděného do Katalogu odpadů pod kódem 17 09 04</t>
  </si>
  <si>
    <t>30931059</t>
  </si>
  <si>
    <t>https://podminky.urs.cz/item/CS_URS_2024_01/997013631</t>
  </si>
  <si>
    <t>998</t>
  </si>
  <si>
    <t>Přesun hmot</t>
  </si>
  <si>
    <t>82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</si>
  <si>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</si>
  <si>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</si>
  <si>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-1304347490</t>
  </si>
  <si>
    <t>https://podminky.urs.cz/item/CS_URS_2024_01/998018002</t>
  </si>
  <si>
    <t>PSV</t>
  </si>
  <si>
    <t>Práce a dodávky PSV</t>
  </si>
  <si>
    <t>711</t>
  </si>
  <si>
    <t>Izolace proti vodě, vlhkosti a plynům</t>
  </si>
  <si>
    <t>83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</si>
  <si>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</si>
  <si>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</si>
  <si>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-617865781</t>
  </si>
  <si>
    <t>https://podminky.urs.cz/item/CS_URS_2024_01/711161222</t>
  </si>
  <si>
    <t>84</t>
  </si>
  <si>
    <t>711161383</t>
  </si>
  <si>
    <t>Izolace proti zemní vlhkosti a beztlakové vodě nopovými fóliemi ostatní ukončení izolace lištou</t>
  </si>
  <si>
    <t>-353323405</t>
  </si>
  <si>
    <t>https://podminky.urs.cz/item/CS_URS_2024_01/711161383</t>
  </si>
  <si>
    <t>85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</si>
  <si>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</si>
  <si>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</si>
  <si>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</si>
  <si>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-758286440</t>
  </si>
  <si>
    <t>https://podminky.urs.cz/item/CS_URS_2024_01/998711202</t>
  </si>
  <si>
    <t>712</t>
  </si>
  <si>
    <t>Povlakové krytiny</t>
  </si>
  <si>
    <t>86</t>
  </si>
  <si>
    <t>712631801</t>
  </si>
  <si>
    <t>Odstranění povlakové krytiny střech šikmých přes 30° z pásů uložených na sucho AIP nebo NAIP</t>
  </si>
  <si>
    <t>-513286653</t>
  </si>
  <si>
    <t>https://podminky.urs.cz/item/CS_URS_2024_01/712631801</t>
  </si>
  <si>
    <t>721</t>
  </si>
  <si>
    <t>Zdravotechnika - vnitřní kanalizace</t>
  </si>
  <si>
    <t>87</t>
  </si>
  <si>
    <t>721173315</t>
  </si>
  <si>
    <t>Potrubí z trub PVC SN4 dešťové DN 110</t>
  </si>
  <si>
    <t>-2073538267</t>
  </si>
  <si>
    <t>https://podminky.urs.cz/item/CS_URS_2024_01/721173315</t>
  </si>
  <si>
    <t>88</t>
  </si>
  <si>
    <t>721242106</t>
  </si>
  <si>
    <t>Lapače střešních splavenin polypropylenové (PP) se svislým odtokem DN 125</t>
  </si>
  <si>
    <t>-1811822314</t>
  </si>
  <si>
    <t>https://podminky.urs.cz/item/CS_URS_2024_01/721242106</t>
  </si>
  <si>
    <t>89</t>
  </si>
  <si>
    <t>721290111</t>
  </si>
  <si>
    <t>Zkouška těsnosti kanalizace v objektech vodou do DN 125</t>
  </si>
  <si>
    <t>1469536178</t>
  </si>
  <si>
    <t>https://podminky.urs.cz/item/CS_URS_2024_01/721290111</t>
  </si>
  <si>
    <t>90</t>
  </si>
  <si>
    <t>998721202</t>
  </si>
  <si>
    <t>Přesun hmot pro vnitřní kanalizace stanovený procentní sazbou (%) z ceny vodorovná dopravní vzdálenost do 50 m v objektech výšky přes 6 do 12 m</t>
  </si>
  <si>
    <t>1911847001</t>
  </si>
  <si>
    <t>https://podminky.urs.cz/item/CS_URS_2024_01/998721202</t>
  </si>
  <si>
    <t>762</t>
  </si>
  <si>
    <t>Konstrukce tesařské</t>
  </si>
  <si>
    <t>91</t>
  </si>
  <si>
    <t>762331811</t>
  </si>
  <si>
    <t>Demontáž vázaných konstrukcí krovů sklonu do 60° z hranolů, hranolků, fošen, průřezové plochy do 120 cm2</t>
  </si>
  <si>
    <t>-394467571</t>
  </si>
  <si>
    <t>https://podminky.urs.cz/item/CS_URS_2024_01/762331811</t>
  </si>
  <si>
    <t>Odstranění nosných sloupků věžičky a krokví věžičky</t>
  </si>
  <si>
    <t>92</t>
  </si>
  <si>
    <t>762341832</t>
  </si>
  <si>
    <t>Demontáž bednění a laťování bednění střech rovných, obloukových, sklonu do 60° se všemi nadstřešními konstrukcemi z desek tvrdých (cementotřískových, dřevoštěpkových apod.)</t>
  </si>
  <si>
    <t>-1879618914</t>
  </si>
  <si>
    <t>https://podminky.urs.cz/item/CS_URS_2024_01/762341832</t>
  </si>
  <si>
    <t>93</t>
  </si>
  <si>
    <t>762841812</t>
  </si>
  <si>
    <t>Demontáž podbíjení obkladů stropů a střech sklonu do 60° z hrubých prken tl. do 35 mm s omítkou</t>
  </si>
  <si>
    <t>965389907</t>
  </si>
  <si>
    <t>https://podminky.urs.cz/item/CS_URS_2024_01/762841812</t>
  </si>
  <si>
    <t>94</t>
  </si>
  <si>
    <t>762-x1</t>
  </si>
  <si>
    <t>Odstranění pobití věžičky a podbití pod krytinou vč. likvidace odpadu</t>
  </si>
  <si>
    <t>-1090798841</t>
  </si>
  <si>
    <t>95</t>
  </si>
  <si>
    <t>762-x2</t>
  </si>
  <si>
    <t>Demontáž krovu vč. likvidace</t>
  </si>
  <si>
    <t>-1745785764</t>
  </si>
  <si>
    <t>96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</si>
  <si>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</si>
  <si>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</si>
  <si>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-1476260485</t>
  </si>
  <si>
    <t>https://podminky.urs.cz/item/CS_URS_2024_01/762332131</t>
  </si>
  <si>
    <t>Provedení nových kleštin 60/140</t>
  </si>
  <si>
    <t>Nosné sloupky věžičky vč nárožních krokví</t>
  </si>
  <si>
    <t>60512125</t>
  </si>
  <si>
    <t>hranol stavební řezivo průřezu do 120cm2 do dl 6m</t>
  </si>
  <si>
    <t>103804588</t>
  </si>
  <si>
    <t>47*0,06*0,14</t>
  </si>
  <si>
    <t>Nosné sloupky věžičky vč nárožních krokví 80/80</t>
  </si>
  <si>
    <t>20*0,08*0,08</t>
  </si>
  <si>
    <t>0,523*1,15 'Přepočtené koeficientem množství</t>
  </si>
  <si>
    <t>98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</si>
  <si>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</si>
  <si>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</si>
  <si>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1541578186</t>
  </si>
  <si>
    <t>https://podminky.urs.cz/item/CS_URS_2024_01/762332132</t>
  </si>
  <si>
    <t>Provedení nových krokví 80/160 + případné nové krokve do prostoru štítu kaple</t>
  </si>
  <si>
    <t>99</t>
  </si>
  <si>
    <t>60512130</t>
  </si>
  <si>
    <t>hranol stavební řezivo průřezu do 224cm2 do dl 6m</t>
  </si>
  <si>
    <t>1995255362</t>
  </si>
  <si>
    <t>83*0,08*0,16</t>
  </si>
  <si>
    <t>1,062*1,15 'Přepočtené koeficientem množství</t>
  </si>
  <si>
    <t>100</t>
  </si>
  <si>
    <t>762332133</t>
  </si>
  <si>
    <t>Montáž vázaných konstrukcí krovů střech pultových, sedlových, valbových, stanových čtvercového nebo obdélníkového půdorysu z řeziva hraněného průřezové plochy přes 224 do 288 cm2</t>
  </si>
  <si>
    <t>224533138</t>
  </si>
  <si>
    <t>https://podminky.urs.cz/item/CS_URS_2024_01/762332133</t>
  </si>
  <si>
    <t>Provedení nových nárožních krokví 160/160</t>
  </si>
  <si>
    <t>101</t>
  </si>
  <si>
    <t>60512135</t>
  </si>
  <si>
    <t>hranol stavební řezivo průřezu do 288cm2 do dl 6m</t>
  </si>
  <si>
    <t>281380932</t>
  </si>
  <si>
    <t>18*0,16*0,16</t>
  </si>
  <si>
    <t>0,461*1,15 'Přepočtené koeficientem množství</t>
  </si>
  <si>
    <t>102</t>
  </si>
  <si>
    <t>762342511</t>
  </si>
  <si>
    <t>Montáž laťování montáž kontralatí na podklad bez tepelné izolace</t>
  </si>
  <si>
    <t>335038381</t>
  </si>
  <si>
    <t>https://podminky.urs.cz/item/CS_URS_2024_01/762342511</t>
  </si>
  <si>
    <t>83+18+2*4</t>
  </si>
  <si>
    <t>103</t>
  </si>
  <si>
    <t>60514114</t>
  </si>
  <si>
    <t>řezivo jehličnaté lať impregnovaná dl 4 m</t>
  </si>
  <si>
    <t>537148134</t>
  </si>
  <si>
    <t>109*0,06*0,04</t>
  </si>
  <si>
    <t>0,262*1,15 'Přepočtené koeficientem množství</t>
  </si>
  <si>
    <t>104</t>
  </si>
  <si>
    <t>762342214</t>
  </si>
  <si>
    <t>Montáž laťování střech jednoduchých sklonu do 60° při osové vzdálenosti latí přes 150 do 360 mm</t>
  </si>
  <si>
    <t>-1274796742</t>
  </si>
  <si>
    <t>https://podminky.urs.cz/item/CS_URS_2024_01/762342214</t>
  </si>
  <si>
    <t>105</t>
  </si>
  <si>
    <t>1263403003</t>
  </si>
  <si>
    <t>(60*5)*(0,04*0,06)</t>
  </si>
  <si>
    <t>0,72*1,15 'Přepočtené koeficientem množství</t>
  </si>
  <si>
    <t>106</t>
  </si>
  <si>
    <t>762395000</t>
  </si>
  <si>
    <t>Spojovací prostředky krovů, bednění a laťování, nadstřešních konstrukcí svory, prkna, hřebíky, pásová ocel, vruty</t>
  </si>
  <si>
    <t>885703995</t>
  </si>
  <si>
    <t>https://podminky.urs.cz/item/CS_URS_2024_01/762395000</t>
  </si>
  <si>
    <t>0,523+1,062+0,461+0,262+0,72</t>
  </si>
  <si>
    <t>107</t>
  </si>
  <si>
    <t>763-x3</t>
  </si>
  <si>
    <t>D+M Pobití věžičky a podbití pod krytinou vč. nátěrů - spec. dle PD</t>
  </si>
  <si>
    <t>-693255571</t>
  </si>
  <si>
    <t>108</t>
  </si>
  <si>
    <t>998762202</t>
  </si>
  <si>
    <t>Přesun hmot pro konstrukce tesařské stanovený procentní sazbou (%) z ceny vodorovná dopravní vzdálenost do 50 m v objektech výšky přes 6 do 12 m</t>
  </si>
  <si>
    <t>736958735</t>
  </si>
  <si>
    <t>https://podminky.urs.cz/item/CS_URS_2024_01/998762202</t>
  </si>
  <si>
    <t>763</t>
  </si>
  <si>
    <t>Konstrukce suché výstavby</t>
  </si>
  <si>
    <t>109</t>
  </si>
  <si>
    <t>763131432</t>
  </si>
  <si>
    <t>Podhled ze sádrokartonových desek dvouvrstvá zavěšená spodní konstrukce z ocelových profilů CD, UD jednoduše opláštěná deskou protipožární DF, tl. 15 mm, bez izolace, REI do 90</t>
  </si>
  <si>
    <t>-1718717501</t>
  </si>
  <si>
    <t>https://podminky.urs.cz/item/CS_URS_2024_01/763131432</t>
  </si>
  <si>
    <t>110</t>
  </si>
  <si>
    <t>998763402</t>
  </si>
  <si>
    <t>Přesun hmot pro konstrukce montované z desek stanovený procentní sazbou (%) z ceny vodorovná dopravní vzdálenost do 50 m v objektech výšky přes 6 do 12 m</t>
  </si>
  <si>
    <t>-920068891</t>
  </si>
  <si>
    <t>https://podminky.urs.cz/item/CS_URS_2024_01/998763402</t>
  </si>
  <si>
    <t>764</t>
  </si>
  <si>
    <t>Konstrukce klempířské</t>
  </si>
  <si>
    <t>111</t>
  </si>
  <si>
    <t>764002811</t>
  </si>
  <si>
    <t>Demontáž klempířských konstrukcí okapového plechu do suti, v krytině povlakové</t>
  </si>
  <si>
    <t>804658927</t>
  </si>
  <si>
    <t>https://podminky.urs.cz/item/CS_URS_2024_01/764002811</t>
  </si>
  <si>
    <t>112</t>
  </si>
  <si>
    <t>764002871</t>
  </si>
  <si>
    <t>Demontáž klempířských konstrukcí lemování zdí do suti</t>
  </si>
  <si>
    <t>1316905984</t>
  </si>
  <si>
    <t>https://podminky.urs.cz/item/CS_URS_2024_01/764002871</t>
  </si>
  <si>
    <t>0,94+0,94+1,24+1,24+2,85+2,85</t>
  </si>
  <si>
    <t>113</t>
  </si>
  <si>
    <t>764004801</t>
  </si>
  <si>
    <t>Demontáž klempířských konstrukcí žlabu podokapního do suti</t>
  </si>
  <si>
    <t>1111468619</t>
  </si>
  <si>
    <t>https://podminky.urs.cz/item/CS_URS_2024_01/764004801</t>
  </si>
  <si>
    <t>114</t>
  </si>
  <si>
    <t>764004861</t>
  </si>
  <si>
    <t>Demontáž klempířských konstrukcí svodu do suti</t>
  </si>
  <si>
    <t>2054923075</t>
  </si>
  <si>
    <t>https://podminky.urs.cz/item/CS_URS_2024_01/764004861</t>
  </si>
  <si>
    <t>115</t>
  </si>
  <si>
    <t>764212662</t>
  </si>
  <si>
    <t>Oplechování střešních prvků z pozinkovaného plechu s povrchovou úpravou okapu střechy rovné okapovým plechem rš 200 mm</t>
  </si>
  <si>
    <t>-136826855</t>
  </si>
  <si>
    <t>https://podminky.urs.cz/item/CS_URS_2024_01/764212662</t>
  </si>
  <si>
    <t>116</t>
  </si>
  <si>
    <t>764311606/R</t>
  </si>
  <si>
    <t>Lemování zdí z pozinkovaného plechu s povrchovou úpravou rš 500 mm</t>
  </si>
  <si>
    <t>1248772540</t>
  </si>
  <si>
    <t>117</t>
  </si>
  <si>
    <t>764511602</t>
  </si>
  <si>
    <t>Žlab podokapní z pozinkovaného plechu s povrchovou úpravou včetně háků a čel půlkruhový rš 330 mm</t>
  </si>
  <si>
    <t>970455562</t>
  </si>
  <si>
    <t>https://podminky.urs.cz/item/CS_URS_2024_01/764511602</t>
  </si>
  <si>
    <t>118</t>
  </si>
  <si>
    <t>764511642</t>
  </si>
  <si>
    <t>Žlab podokapní z pozinkovaného plechu s povrchovou úpravou včetně háků a čel kotlík oválný (trychtýřový), rš žlabu/průměr svodu 330/100 mm</t>
  </si>
  <si>
    <t>1137469175</t>
  </si>
  <si>
    <t>https://podminky.urs.cz/item/CS_URS_2024_01/764511642</t>
  </si>
  <si>
    <t>119</t>
  </si>
  <si>
    <t>764518622</t>
  </si>
  <si>
    <t>Svod z pozinkovaného plechu s upraveným povrchem včetně objímek, kolen a odskoků kruhový, průměru 100 mm</t>
  </si>
  <si>
    <t>-64250352</t>
  </si>
  <si>
    <t>https://podminky.urs.cz/item/CS_URS_2024_01/764518622</t>
  </si>
  <si>
    <t>120</t>
  </si>
  <si>
    <t>998764202</t>
  </si>
  <si>
    <t>Přesun hmot pro konstrukce klempířské stanovený procentní sazbou (%) z ceny vodorovná dopravní vzdálenost do 50 m v objektech výšky přes 6 do 12 m</t>
  </si>
  <si>
    <t>-1137762250</t>
  </si>
  <si>
    <t>https://podminky.urs.cz/item/CS_URS_2024_01/998764202</t>
  </si>
  <si>
    <t>765</t>
  </si>
  <si>
    <t>Krytina skládaná</t>
  </si>
  <si>
    <t>121</t>
  </si>
  <si>
    <t>765151801</t>
  </si>
  <si>
    <t>Demontáž krytiny bitumenové ze šindelů sklonu do 30° do suti</t>
  </si>
  <si>
    <t>2002698531</t>
  </si>
  <si>
    <t>https://podminky.urs.cz/item/CS_URS_2024_01/765151801</t>
  </si>
  <si>
    <t>122</t>
  </si>
  <si>
    <t>765151805</t>
  </si>
  <si>
    <t>Demontáž krytiny bitumenové ze šindelů sklonu do 30° hřebene nebo nároží do suti</t>
  </si>
  <si>
    <t>-1468382718</t>
  </si>
  <si>
    <t>https://podminky.urs.cz/item/CS_URS_2024_01/765151805</t>
  </si>
  <si>
    <t>0,72+0,228+3,265+4,14*4+1,2*4</t>
  </si>
  <si>
    <t>123</t>
  </si>
  <si>
    <t>765151811</t>
  </si>
  <si>
    <t>Demontáž krytiny bitumenové ze šindelů Příplatek k cenám za sklon přes 30° demontáže krytiny</t>
  </si>
  <si>
    <t>-896275344</t>
  </si>
  <si>
    <t>https://podminky.urs.cz/item/CS_URS_2024_01/765151811</t>
  </si>
  <si>
    <t>124</t>
  </si>
  <si>
    <t>765151815</t>
  </si>
  <si>
    <t>Demontáž krytiny bitumenové ze šindelů Příplatek k cenám za sklon přes 30° demontáže hřebene nebo nároží</t>
  </si>
  <si>
    <t>-1834201252</t>
  </si>
  <si>
    <t>https://podminky.urs.cz/item/CS_URS_2024_01/765151815</t>
  </si>
  <si>
    <t>125</t>
  </si>
  <si>
    <t>765191021</t>
  </si>
  <si>
    <t>Montáž pojistné hydroizolační nebo parotěsné fólie kladené ve sklonu přes 20° s lepenými přesahy na krokve</t>
  </si>
  <si>
    <t>909405593</t>
  </si>
  <si>
    <t>https://podminky.urs.cz/item/CS_URS_2024_01/765191021</t>
  </si>
  <si>
    <t>126</t>
  </si>
  <si>
    <t>28329036</t>
  </si>
  <si>
    <t>fólie kontaktní difuzně propustná pro doplňkovou hydroizolační vrstvu, třívrstvá mikroporézní PP 150g/m2 s integrovanou samolepící páskou</t>
  </si>
  <si>
    <t>918340355</t>
  </si>
  <si>
    <t>60*1,15 'Přepočtené koeficientem množství</t>
  </si>
  <si>
    <t>127</t>
  </si>
  <si>
    <t>765114021</t>
  </si>
  <si>
    <t>Krytina keramická hladká bobrovka sklonu střechy do 30° na sucho šupinové krytí režná</t>
  </si>
  <si>
    <t>-746248482</t>
  </si>
  <si>
    <t>https://podminky.urs.cz/item/CS_URS_2024_01/765114021</t>
  </si>
  <si>
    <t>128</t>
  </si>
  <si>
    <t>765114213</t>
  </si>
  <si>
    <t>Krytina keramická hladká bobrovka sklonu střechy do 30° nárožní hrana na sucho s větracím pásem hliníkovým, z hřebenáčů režných</t>
  </si>
  <si>
    <t>-2029543343</t>
  </si>
  <si>
    <t>https://podminky.urs.cz/item/CS_URS_2024_01/765114213</t>
  </si>
  <si>
    <t>0,67+0,2+3,28+1,2*4</t>
  </si>
  <si>
    <t>129</t>
  </si>
  <si>
    <t>765114312</t>
  </si>
  <si>
    <t>Krytina keramická hladká bobrovka sklonu střechy do 30° hřeben hliníkovým. z hřebenáčů režných</t>
  </si>
  <si>
    <t>-1138685600</t>
  </si>
  <si>
    <t>https://podminky.urs.cz/item/CS_URS_2024_01/765114312</t>
  </si>
  <si>
    <t>0,67+0,2+3,28</t>
  </si>
  <si>
    <t>130</t>
  </si>
  <si>
    <t>765114521</t>
  </si>
  <si>
    <t>Krytina keramická hladká bobrovka sklonu střechy do 30° štítová hrana na sucho okrajovými taškami režnými</t>
  </si>
  <si>
    <t>-916329773</t>
  </si>
  <si>
    <t>https://podminky.urs.cz/item/CS_URS_2024_01/765114521</t>
  </si>
  <si>
    <t>4,23*4</t>
  </si>
  <si>
    <t>131</t>
  </si>
  <si>
    <t>765123913</t>
  </si>
  <si>
    <t>Krytina betonová drážková skládaná na sucho sklonu střechy do 30° Příplatek cenám za sklon přes 50°</t>
  </si>
  <si>
    <t>-447412389</t>
  </si>
  <si>
    <t>https://podminky.urs.cz/item/CS_URS_2024_01/765123913</t>
  </si>
  <si>
    <t>132</t>
  </si>
  <si>
    <t>998765202</t>
  </si>
  <si>
    <t>Přesun hmot pro krytiny skládané stanovený procentní sazbou (%) z ceny vodorovná dopravní vzdálenost do 50 m v objektech výšky přes 6 do 12 m</t>
  </si>
  <si>
    <t>1096902309</t>
  </si>
  <si>
    <t>https://podminky.urs.cz/item/CS_URS_2024_01/998765202</t>
  </si>
  <si>
    <t>766</t>
  </si>
  <si>
    <t>Konstrukce truhlářské</t>
  </si>
  <si>
    <t>133</t>
  </si>
  <si>
    <t>766-x1</t>
  </si>
  <si>
    <t>Demontáž dřevěných výplní okenních otvorů vel. 900x1480 k renovaci</t>
  </si>
  <si>
    <t>197483220</t>
  </si>
  <si>
    <t>134</t>
  </si>
  <si>
    <t>766-x2</t>
  </si>
  <si>
    <t>Demontáž dřevěných výplní dveřních otvorů , vel. 1500x3100mm vč. zárubně k renovaci</t>
  </si>
  <si>
    <t>-130191266</t>
  </si>
  <si>
    <t>135</t>
  </si>
  <si>
    <t>766-x5</t>
  </si>
  <si>
    <t>Renovace oken, dveří, zárubní a rámů</t>
  </si>
  <si>
    <t>420541166</t>
  </si>
  <si>
    <t>136</t>
  </si>
  <si>
    <t>766-x3</t>
  </si>
  <si>
    <t>Zpětná montáž dřevěných výplní okenních otvorů vel. 900x1480 k renovací</t>
  </si>
  <si>
    <t>-802975758</t>
  </si>
  <si>
    <t>137</t>
  </si>
  <si>
    <t>766-x4</t>
  </si>
  <si>
    <t>Zpětná montáž dřevěných výplní dveřních otvorů , vel. 1500x3100mm vč. zárubně k renovaci</t>
  </si>
  <si>
    <t>2080582038</t>
  </si>
  <si>
    <t>138</t>
  </si>
  <si>
    <t>998766202</t>
  </si>
  <si>
    <t>Přesun hmot pro konstrukce truhlářské stanovený procentní sazbou (%) z ceny vodorovná dopravní vzdálenost do 50 m v objektech výšky přes 6 do 12 m</t>
  </si>
  <si>
    <t>981136234</t>
  </si>
  <si>
    <t>https://podminky.urs.cz/item/CS_URS_2024_01/998766202</t>
  </si>
  <si>
    <t>767</t>
  </si>
  <si>
    <t>Konstrukce zámečnické</t>
  </si>
  <si>
    <t>139</t>
  </si>
  <si>
    <t>767995114</t>
  </si>
  <si>
    <t>Montáž ostatních atypických zámečnických konstrukcí hmotnosti přes 20 do 50 kg</t>
  </si>
  <si>
    <t>kg</t>
  </si>
  <si>
    <t>-629423969</t>
  </si>
  <si>
    <t>https://podminky.urs.cz/item/CS_URS_2024_01/767995114</t>
  </si>
  <si>
    <t>Provedení ocelového rámu IPE 160</t>
  </si>
  <si>
    <t>5,8*15,8</t>
  </si>
  <si>
    <t>140</t>
  </si>
  <si>
    <t>13010748</t>
  </si>
  <si>
    <t>ocel profilová jakost S235JR (11 375) průřez IPE 160</t>
  </si>
  <si>
    <t>-931585710</t>
  </si>
  <si>
    <t>0,092*1,15 'Přepočtené koeficientem množství</t>
  </si>
  <si>
    <t>141</t>
  </si>
  <si>
    <t>767995116</t>
  </si>
  <si>
    <t>Montáž ostatních atypických zámečnických konstrukcí hmotnosti přes 100 do 250 kg</t>
  </si>
  <si>
    <t>-556479737</t>
  </si>
  <si>
    <t>https://podminky.urs.cz/item/CS_URS_2024_01/767995116</t>
  </si>
  <si>
    <t>Vaznice UPN160</t>
  </si>
  <si>
    <t>5,5*18,8*4</t>
  </si>
  <si>
    <t>142</t>
  </si>
  <si>
    <t>13010822</t>
  </si>
  <si>
    <t>ocel profilová jakost S235JR (11 375) průřez U (UPN) 160</t>
  </si>
  <si>
    <t>1635014543</t>
  </si>
  <si>
    <t>0,414*1,15 'Přepočtené koeficientem množství</t>
  </si>
  <si>
    <t>143</t>
  </si>
  <si>
    <t>767-x1</t>
  </si>
  <si>
    <t>D+M Kotvení rámu HILTI HIT-RE 500 V3 + HIT - V (8M8) M20</t>
  </si>
  <si>
    <t>-1843853552</t>
  </si>
  <si>
    <t>144</t>
  </si>
  <si>
    <t>998767202</t>
  </si>
  <si>
    <t>Přesun hmot pro zámečnické konstrukce stanovený procentní sazbou (%) z ceny vodorovná dopravní vzdálenost do 50 m v objektech výšky přes 6 do 12 m</t>
  </si>
  <si>
    <t>-469856080</t>
  </si>
  <si>
    <t>https://podminky.urs.cz/item/CS_URS_2024_01/998767202</t>
  </si>
  <si>
    <t>783</t>
  </si>
  <si>
    <t>Dokončovací práce - nátěry</t>
  </si>
  <si>
    <t>145</t>
  </si>
  <si>
    <t>783314203</t>
  </si>
  <si>
    <t>Základní antikorozní nátěr zámečnických konstrukcí jednonásobný syntetický samozákladující</t>
  </si>
  <si>
    <t>-1737617268</t>
  </si>
  <si>
    <t>https://podminky.urs.cz/item/CS_URS_2024_01/783314203</t>
  </si>
  <si>
    <t>Dvojnásobně</t>
  </si>
  <si>
    <t>(5,8*(0,16+0,16+0,082+0,082+0,082+0,082))*2</t>
  </si>
  <si>
    <t>((5,5*4)*(0,16+0,16+0,065+0,065+0,065+0,065))*2</t>
  </si>
  <si>
    <t>146</t>
  </si>
  <si>
    <t>783823137</t>
  </si>
  <si>
    <t>Penetrační nátěr omítek hladkých omítek hladkých, zrnitých tenkovrstvých nebo štukových stupně členitosti 1 a 2 vápenný</t>
  </si>
  <si>
    <t>218688893</t>
  </si>
  <si>
    <t>https://podminky.urs.cz/item/CS_URS_2024_01/783823137</t>
  </si>
  <si>
    <t>Fasáda</t>
  </si>
  <si>
    <t>147</t>
  </si>
  <si>
    <t>783827427</t>
  </si>
  <si>
    <t>Krycí (ochranný ) nátěr omítek dvojnásobný hladkých omítek hladkých, zrnitých tenkovrstvých nebo štukových stupně členitosti 1 a 2 vápenný</t>
  </si>
  <si>
    <t>856366889</t>
  </si>
  <si>
    <t>https://podminky.urs.cz/item/CS_URS_2024_01/783827427</t>
  </si>
  <si>
    <t>784</t>
  </si>
  <si>
    <t>Dokončovací práce - malby a tapety</t>
  </si>
  <si>
    <t>148</t>
  </si>
  <si>
    <t>784181121</t>
  </si>
  <si>
    <t>Penetrace podkladu jednonásobná hloubková akrylátová bezbarvá v místnostech výšky do 3,80 m</t>
  </si>
  <si>
    <t>839562983</t>
  </si>
  <si>
    <t>https://podminky.urs.cz/item/CS_URS_2024_01/784181121</t>
  </si>
  <si>
    <t>60,73+34</t>
  </si>
  <si>
    <t>149</t>
  </si>
  <si>
    <t>784211101</t>
  </si>
  <si>
    <t>Malby z malířských směsí oděruvzdorných za mokra dvojnásobné, bílé za mokra oděruvzdorné výborně v místnostech výšky do 3,80 m</t>
  </si>
  <si>
    <t>1508062699</t>
  </si>
  <si>
    <t>https://podminky.urs.cz/item/CS_URS_2024_01/784211101</t>
  </si>
  <si>
    <t>02 - Elektroinstalace</t>
  </si>
  <si>
    <t xml:space="preserve">    741 - Elektroinstalace - silnoproud</t>
  </si>
  <si>
    <t>M - Práce a dodávky M</t>
  </si>
  <si>
    <t xml:space="preserve">    46-M - Zemní práce při extr.mont.pracích</t>
  </si>
  <si>
    <t>741</t>
  </si>
  <si>
    <t>Elektroinstalace - silnoproud</t>
  </si>
  <si>
    <t>741112061</t>
  </si>
  <si>
    <t>Montáž krabic elektroinstalačních bez napojení na trubky a lišty, demontáže a montáže víčka a přístroje přístrojových zapuštěných plastových kruhových</t>
  </si>
  <si>
    <t>-1795340664</t>
  </si>
  <si>
    <t>https://podminky.urs.cz/item/CS_URS_2024_01/741112061</t>
  </si>
  <si>
    <t>34571450</t>
  </si>
  <si>
    <t>krabice pod omítku PVC přístrojová kruhová D 70mm</t>
  </si>
  <si>
    <t>1818623367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</si>
  <si>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</si>
  <si>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</si>
  <si>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-682742463</t>
  </si>
  <si>
    <t>https://podminky.urs.cz/item/CS_URS_2024_01/741112101</t>
  </si>
  <si>
    <t>34571521</t>
  </si>
  <si>
    <t>krabice pod omítku PVC odbočná kruhová D 70mm s víčkem a svorkovnicí</t>
  </si>
  <si>
    <t>1862698813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</si>
  <si>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</si>
  <si>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</si>
  <si>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28074645</t>
  </si>
  <si>
    <t>https://podminky.urs.cz/item/CS_URS_2024_01/741112111</t>
  </si>
  <si>
    <t>8500187860</t>
  </si>
  <si>
    <t>Svorkovnice s krytem 5×2,5 mm2, Tango bílá 3938A-A106 B</t>
  </si>
  <si>
    <t>-1027676101</t>
  </si>
  <si>
    <t>1149639</t>
  </si>
  <si>
    <t>JEDNORAMECEK 3901A-B10 S2</t>
  </si>
  <si>
    <t>583887736</t>
  </si>
  <si>
    <t>741122015</t>
  </si>
  <si>
    <t>Montáž kabelů měděných bez ukončení uložených pod omítku plných kulatých (např. CYKY), počtu a průřezu žil 3x1,5 mm2</t>
  </si>
  <si>
    <t>392202611</t>
  </si>
  <si>
    <t>https://podminky.urs.cz/item/CS_URS_2024_01/741122015</t>
  </si>
  <si>
    <t>10.048.186</t>
  </si>
  <si>
    <t>CYKY-O 3x1,5 (3Ax1,5)</t>
  </si>
  <si>
    <t>1288136106</t>
  </si>
  <si>
    <t>10*1,15 "Přepočtené koeficientem množství</t>
  </si>
  <si>
    <t>10.051.448</t>
  </si>
  <si>
    <t>CYKY-J 3x1,5 (3Cx 1,5)</t>
  </si>
  <si>
    <t>1343212101</t>
  </si>
  <si>
    <t>50*1,15 "Přepočtené koeficientem množství</t>
  </si>
  <si>
    <t>741122016</t>
  </si>
  <si>
    <t>Montáž kabelů měděných bez ukončení uložených pod omítku plných kulatých (např. CYKY), počtu a průřezu žil 3x2,5 až 6 mm2</t>
  </si>
  <si>
    <t>1663786722</t>
  </si>
  <si>
    <t>https://podminky.urs.cz/item/CS_URS_2024_01/741122016</t>
  </si>
  <si>
    <t>34111036</t>
  </si>
  <si>
    <t>kabel instalační jádro Cu plné izolace PVC plášť PVC 450/750V (CYKY) 3x2,5mm2</t>
  </si>
  <si>
    <t>455058627</t>
  </si>
  <si>
    <t>65*1,15 "Přepočtené koeficientem množství</t>
  </si>
  <si>
    <t>741122134</t>
  </si>
  <si>
    <t>Montáž kabelů měděných bez ukončení uložených v trubkách zatažených plných kulatých nebo bezhalogenových (např. CYKY) počtu a průřezu žil 4x16 až 25 mm2</t>
  </si>
  <si>
    <t>-564317767</t>
  </si>
  <si>
    <t>https://podminky.urs.cz/item/CS_URS_2024_01/741122134</t>
  </si>
  <si>
    <t>34111080</t>
  </si>
  <si>
    <t>kabel instalační jádro Cu plné izolace PVC plášť PVC 450/750V (CYKY) 4x16mm2</t>
  </si>
  <si>
    <t>-576819196</t>
  </si>
  <si>
    <t>741122143</t>
  </si>
  <si>
    <t>Montáž kabelů měděných bez ukončení uložených v trubkách zatažených plných kulatých nebo bezhalogenových (např. CYKY) počtu a průřezu žil 5x4 až 6 mm2</t>
  </si>
  <si>
    <t>2110608875</t>
  </si>
  <si>
    <t>https://podminky.urs.cz/item/CS_URS_2024_01/741122143</t>
  </si>
  <si>
    <t>34111100</t>
  </si>
  <si>
    <t>kabel instalační jádro Cu plné izolace PVC plášť PVC 450/750V (CYKY) 5x6mm2</t>
  </si>
  <si>
    <t>-1325883010</t>
  </si>
  <si>
    <t>30*1,15 "Přepočtené koeficientem množství</t>
  </si>
  <si>
    <t>741130001</t>
  </si>
  <si>
    <t>Ukončení vodičů izolovaných s označením a zapojením v rozváděči nebo na přístroji, průřezu žíly do 2,5 mm2</t>
  </si>
  <si>
    <t>-1395020899</t>
  </si>
  <si>
    <t>https://podminky.urs.cz/item/CS_URS_2024_01/741130001</t>
  </si>
  <si>
    <t>741130004</t>
  </si>
  <si>
    <t>Ukončení vodičů izolovaných s označením a zapojením v rozváděči nebo na přístroji, průřezu žíly do 6 mm2</t>
  </si>
  <si>
    <t>-597472424</t>
  </si>
  <si>
    <t>https://podminky.urs.cz/item/CS_URS_2024_01/741130004</t>
  </si>
  <si>
    <t>741130006</t>
  </si>
  <si>
    <t>Ukončení vodičů izolovaných s označením a zapojením v rozváděči nebo na přístroji, průřezu žíly do 16 mm2</t>
  </si>
  <si>
    <t>1916057859</t>
  </si>
  <si>
    <t>https://podminky.urs.cz/item/CS_URS_2024_01/741130006</t>
  </si>
  <si>
    <t>741210001</t>
  </si>
  <si>
    <t>Montáž rozvodnic oceloplechových nebo plastových bez zapojení vodičů běžných, hmotnosti do 20 kg</t>
  </si>
  <si>
    <t>351847813</t>
  </si>
  <si>
    <t>https://podminky.urs.cz/item/CS_URS_2024_01/741210001</t>
  </si>
  <si>
    <t>1687115</t>
  </si>
  <si>
    <t>ROZVODNICE ZAPUST. OCEL. 36M UK636N3</t>
  </si>
  <si>
    <t>1987512219</t>
  </si>
  <si>
    <t>741231012</t>
  </si>
  <si>
    <t>Montáž svorkovnic do rozváděčů s popisnými štítky se zapojením vodičů na jedné straně ochranných</t>
  </si>
  <si>
    <t>-1739340847</t>
  </si>
  <si>
    <t>https://podminky.urs.cz/item/CS_URS_2024_01/741231012</t>
  </si>
  <si>
    <t>1000145088</t>
  </si>
  <si>
    <t>BEČOV I226703 Ekvipotenciální svorkovnice EPS 3 v krabici KO100E (včetně spoj.materiálu)</t>
  </si>
  <si>
    <t>-1253863394</t>
  </si>
  <si>
    <t>741310121</t>
  </si>
  <si>
    <t>Montáž spínačů jedno nebo dvoupólových polozapuštěných nebo zapuštěných se zapojením vodičů bezšroubové připojení přepínačů, řazení 5-sériových</t>
  </si>
  <si>
    <t>-1829198410</t>
  </si>
  <si>
    <t>https://podminky.urs.cz/item/CS_URS_2024_01/741310121</t>
  </si>
  <si>
    <t>34539012</t>
  </si>
  <si>
    <t>přístroj přepínače sériového, řazení 5 bezšroubové svorky</t>
  </si>
  <si>
    <t>-1492793724</t>
  </si>
  <si>
    <t>34539050</t>
  </si>
  <si>
    <t>kryt spínače dělený</t>
  </si>
  <si>
    <t>1415780422</t>
  </si>
  <si>
    <t>34539059</t>
  </si>
  <si>
    <t>rámeček jednonásobný</t>
  </si>
  <si>
    <t>1409743568</t>
  </si>
  <si>
    <t>741313004</t>
  </si>
  <si>
    <t>Montáž zásuvek domovních se zapojením vodičů bezšroubové připojení polozapuštěných nebo zapuštěných 10/16 A, provedení 2x (2P + PE) dvojnásobná šikmá</t>
  </si>
  <si>
    <t>-1749960392</t>
  </si>
  <si>
    <t>https://podminky.urs.cz/item/CS_URS_2024_01/741313004</t>
  </si>
  <si>
    <t>34555242</t>
  </si>
  <si>
    <t>zásuvka zápustná dvojnásobná, šikmá, s clonkami, bezšroubové svorky</t>
  </si>
  <si>
    <t>-82632900</t>
  </si>
  <si>
    <t>741313082</t>
  </si>
  <si>
    <t>Montáž zásuvek domovních se zapojením vodičů šroubové připojení venkovní nebo mokré, provedení 2P + PE</t>
  </si>
  <si>
    <t>1389074395</t>
  </si>
  <si>
    <t>https://podminky.urs.cz/item/CS_URS_2024_01/741313082</t>
  </si>
  <si>
    <t>34555233</t>
  </si>
  <si>
    <t>zásuvka nástěnná jednonásobná chráněná, s víčkem, IP54, šroubové svorky</t>
  </si>
  <si>
    <t>-1712577367</t>
  </si>
  <si>
    <t>741320105</t>
  </si>
  <si>
    <t>Montáž jističů se zapojením vodičů jednopólových nn do 25 A ve skříni</t>
  </si>
  <si>
    <t>1292679891</t>
  </si>
  <si>
    <t>https://podminky.urs.cz/item/CS_URS_2024_01/741320105</t>
  </si>
  <si>
    <t>35822107</t>
  </si>
  <si>
    <t>jistič 1-pólový 6 A vypínací charakteristika B vypínací schopnost 10 kA</t>
  </si>
  <si>
    <t>1498263710</t>
  </si>
  <si>
    <t>35822117</t>
  </si>
  <si>
    <t>jistič 1-pólový 10 A vypínací charakteristika B vypínací schopnost 10 kA</t>
  </si>
  <si>
    <t>505610326</t>
  </si>
  <si>
    <t>35822111</t>
  </si>
  <si>
    <t>jistič 1-pólový 16 A vypínací charakteristika B vypínací schopnost 10 kA</t>
  </si>
  <si>
    <t>-1209334554</t>
  </si>
  <si>
    <t>741320165</t>
  </si>
  <si>
    <t>Montáž jističů se zapojením vodičů třípólových nn do 25 A ve skříni</t>
  </si>
  <si>
    <t>531968340</t>
  </si>
  <si>
    <t>https://podminky.urs.cz/item/CS_URS_2024_01/741320165</t>
  </si>
  <si>
    <t>RMAT0001</t>
  </si>
  <si>
    <t>Odpínač třípólový 25A</t>
  </si>
  <si>
    <t>-1285800081</t>
  </si>
  <si>
    <t>741321033</t>
  </si>
  <si>
    <t>Montáž proudových chráničů se zapojením vodičů čtyřpólových nn do 25 A ve skříni</t>
  </si>
  <si>
    <t>-576099635</t>
  </si>
  <si>
    <t>https://podminky.urs.cz/item/CS_URS_2024_01/741321033</t>
  </si>
  <si>
    <t>35889206</t>
  </si>
  <si>
    <t>chránič proudový 4pólový 25A pracovního proudu 0,03A</t>
  </si>
  <si>
    <t>-400618742</t>
  </si>
  <si>
    <t>741330032</t>
  </si>
  <si>
    <t>Montáž stykačů nn se zapojením vodičů střídavých vestavných jednopólových do 25 A</t>
  </si>
  <si>
    <t>-1660403979</t>
  </si>
  <si>
    <t>https://podminky.urs.cz/item/CS_URS_2024_01/741330032</t>
  </si>
  <si>
    <t>1654599</t>
  </si>
  <si>
    <t>INST.STYKAC ESB20-20N-06 230V AC/DC</t>
  </si>
  <si>
    <t>899204534</t>
  </si>
  <si>
    <t>741330741</t>
  </si>
  <si>
    <t>Montáž relé nezávislých bez zapojení vodičů časových</t>
  </si>
  <si>
    <t>-618712154</t>
  </si>
  <si>
    <t>https://podminky.urs.cz/item/CS_URS_2024_01/741330741</t>
  </si>
  <si>
    <t>1234309</t>
  </si>
  <si>
    <t>ASTRONOMICKY SPINAC TWA-1</t>
  </si>
  <si>
    <t>-504058640</t>
  </si>
  <si>
    <t>741331075</t>
  </si>
  <si>
    <t>Montáž měřicích přístrojů bez zapojení vodičů termostatu</t>
  </si>
  <si>
    <t>-443112585</t>
  </si>
  <si>
    <t>https://podminky.urs.cz/item/CS_URS_2024_01/741331075</t>
  </si>
  <si>
    <t>6000282670</t>
  </si>
  <si>
    <t>Termostat drátový digitální Elektrobock PT14P</t>
  </si>
  <si>
    <t>-676999987</t>
  </si>
  <si>
    <t>741372021</t>
  </si>
  <si>
    <t>Montáž svítidel s integrovaným zdrojem LED se zapojením vodičů interiérových přisazených nástěnných hranatých nebo kruhových, plochy do 0,09 m2</t>
  </si>
  <si>
    <t>-1932269020</t>
  </si>
  <si>
    <t>https://podminky.urs.cz/item/CS_URS_2024_01/741372021</t>
  </si>
  <si>
    <t>RMAT0002</t>
  </si>
  <si>
    <t>Svítidlo nástěnné přisazené kruhové nebo hranaté dle investora</t>
  </si>
  <si>
    <t>1854009779</t>
  </si>
  <si>
    <t>741372131</t>
  </si>
  <si>
    <t>Montáž svítidel s integrovaným zdrojem LED se zapojením vodičů exteriérových samostatných zemních</t>
  </si>
  <si>
    <t>-580852008</t>
  </si>
  <si>
    <t>https://podminky.urs.cz/item/CS_URS_2024_01/741372131</t>
  </si>
  <si>
    <t>RMAT0003</t>
  </si>
  <si>
    <t>Zemní svítidlo, výklopné +-15° - , těleso hliník, rám nerez, LED 9W, 837lm, neutr 4000K, Ra80, vyzař úh 15°, povrch &lt;40°C, 230V, IP67, IK10, stat zátěž 1,8t, d=180mm, h=90mm, vč. mont boxu</t>
  </si>
  <si>
    <t>-707458373</t>
  </si>
  <si>
    <t>741420001</t>
  </si>
  <si>
    <t>Montáž hromosvodného vedení svodových drátů nebo lan s podpěrami, Ø do 10 mm</t>
  </si>
  <si>
    <t>122975234</t>
  </si>
  <si>
    <t>https://podminky.urs.cz/item/CS_URS_2024_01/741420001</t>
  </si>
  <si>
    <t>35441077</t>
  </si>
  <si>
    <t>drát D 8mm AlMgSi</t>
  </si>
  <si>
    <t>1622131717</t>
  </si>
  <si>
    <t>35441550</t>
  </si>
  <si>
    <t>podpěra vedení FeZn na lepenkovou a vláknocementovou krytinu 100mm</t>
  </si>
  <si>
    <t>1877184954</t>
  </si>
  <si>
    <t>35441672</t>
  </si>
  <si>
    <t>podpěra vedení hromosvodu do zdiva - 150mm, Cu</t>
  </si>
  <si>
    <t>-1767521078</t>
  </si>
  <si>
    <t>741420020</t>
  </si>
  <si>
    <t>Montáž hromosvodného vedení svorek s jedním šroubem</t>
  </si>
  <si>
    <t>-158589592</t>
  </si>
  <si>
    <t>https://podminky.urs.cz/item/CS_URS_2024_01/741420020</t>
  </si>
  <si>
    <t>35442041</t>
  </si>
  <si>
    <t>svorka uzemnění nerez k jímací tyči</t>
  </si>
  <si>
    <t>1625151931</t>
  </si>
  <si>
    <t>741420022</t>
  </si>
  <si>
    <t>Montáž hromosvodného vedení svorek se 3 a více šrouby</t>
  </si>
  <si>
    <t>-394500058</t>
  </si>
  <si>
    <t>https://podminky.urs.cz/item/CS_URS_2024_01/741420022</t>
  </si>
  <si>
    <t>35441996</t>
  </si>
  <si>
    <t>svorka odbočovací a spojovací pro spojování kruhových a páskových vodičů, FeZn</t>
  </si>
  <si>
    <t>1733275785</t>
  </si>
  <si>
    <t>10.046.772</t>
  </si>
  <si>
    <t>TREMIS Svorka SZa zkušební, materiál:FeZn</t>
  </si>
  <si>
    <t>-797785290</t>
  </si>
  <si>
    <t>741420023</t>
  </si>
  <si>
    <t>Montáž hromosvodného vedení svorek na okapové žlaby</t>
  </si>
  <si>
    <t>1180304751</t>
  </si>
  <si>
    <t>https://podminky.urs.cz/item/CS_URS_2024_01/741420023</t>
  </si>
  <si>
    <t>35442024</t>
  </si>
  <si>
    <t>svorka uzemnění Cu na okapové žlaby, 50mm</t>
  </si>
  <si>
    <t>-1364800780</t>
  </si>
  <si>
    <t>741420083</t>
  </si>
  <si>
    <t>Montáž hromosvodného vedení doplňků štítků k označení svodů</t>
  </si>
  <si>
    <t>-775398605</t>
  </si>
  <si>
    <t>https://podminky.urs.cz/item/CS_URS_2024_01/741420083</t>
  </si>
  <si>
    <t>35442110</t>
  </si>
  <si>
    <t>štítek plastový - čísla svodů</t>
  </si>
  <si>
    <t>-883499787</t>
  </si>
  <si>
    <t>741430003</t>
  </si>
  <si>
    <t>Montáž jímacích tyčí délky do 3 m, na konstrukci ocelovou</t>
  </si>
  <si>
    <t>-1379192528</t>
  </si>
  <si>
    <t>https://podminky.urs.cz/item/CS_URS_2024_01/741430003</t>
  </si>
  <si>
    <t>35441050</t>
  </si>
  <si>
    <t>tyč jímací s kovaným hrotem 1000mm FeZn</t>
  </si>
  <si>
    <t>-1196925328</t>
  </si>
  <si>
    <t>741810002</t>
  </si>
  <si>
    <t>Zkoušky a prohlídky elektrických rozvodů a zařízení celková prohlídka a vyhotovení revizní zprávy pro objem montážních prací přes 100 do 500 tis. Kč</t>
  </si>
  <si>
    <t>-2074896185</t>
  </si>
  <si>
    <t>https://podminky.urs.cz/item/CS_URS_2024_01/741810002</t>
  </si>
  <si>
    <t>741820011</t>
  </si>
  <si>
    <t>Měření zemních odporů zemnicí sítě délky pásku do 100 m</t>
  </si>
  <si>
    <t>2051155718</t>
  </si>
  <si>
    <t>https://podminky.urs.cz/item/CS_URS_2024_01/741820011</t>
  </si>
  <si>
    <t>998741101</t>
  </si>
  <si>
    <t>Přesun hmot pro silnoproud stanovený z hmotnosti přesunovaného materiálu vodorovná dopravní vzdálenost do 50 m v objektech výšky do 6 m</t>
  </si>
  <si>
    <t>479747472</t>
  </si>
  <si>
    <t>https://podminky.urs.cz/item/CS_URS_2024_01/998741101</t>
  </si>
  <si>
    <t>MONT001</t>
  </si>
  <si>
    <t>Přímotopný konvektor</t>
  </si>
  <si>
    <t>-1266073736</t>
  </si>
  <si>
    <t>MAT001</t>
  </si>
  <si>
    <t xml:space="preserve">Přímotopný konvektor 1,5kW/230V, vč. upevňovacího mat. </t>
  </si>
  <si>
    <t>917544064</t>
  </si>
  <si>
    <t>Práce a dodávky M</t>
  </si>
  <si>
    <t>46-M</t>
  </si>
  <si>
    <t>Zemní práce při extr.mont.pracích</t>
  </si>
  <si>
    <t>460010023</t>
  </si>
  <si>
    <t>Vytyčení trasy vedení kabelového (podzemního) ve volném terénu</t>
  </si>
  <si>
    <t>km</t>
  </si>
  <si>
    <t>-871052285</t>
  </si>
  <si>
    <t>https://podminky.urs.cz/item/CS_URS_2024_01/460010023</t>
  </si>
  <si>
    <t>460030011</t>
  </si>
  <si>
    <t>Přípravné terénní práce sejmutí drnu včetně nařezání a uložení na hromady na vzdálenost do 50 m nebo naložení na dopravní prostředek jakékoliv tloušťky</t>
  </si>
  <si>
    <t>1046547106</t>
  </si>
  <si>
    <t>https://podminky.urs.cz/item/CS_URS_2024_01/460030011</t>
  </si>
  <si>
    <t>0,35*27</t>
  </si>
  <si>
    <t>460161172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</si>
  <si>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</si>
  <si>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-2050198123</t>
  </si>
  <si>
    <t>https://podminky.urs.cz/item/CS_URS_2024_01/460161172</t>
  </si>
  <si>
    <t>460161302</t>
  </si>
  <si>
    <t>Hloubení zapažených i nezapažených kabelových rýh ručně včetně urovnání dna s přemístěním výkopku do vzdálenosti 3 m od okraje jámy nebo s naložením na dopravní prostředek šířky 50 cm hloubky 110 cm v hornině třídy těžitelnosti I skupiny 3</t>
  </si>
  <si>
    <t>942549098</t>
  </si>
  <si>
    <t>https://podminky.urs.cz/item/CS_URS_2024_01/460161302</t>
  </si>
  <si>
    <t>460341113</t>
  </si>
  <si>
    <t>Vodorovné přemístění (odvoz) horniny dopravními prostředky včetně složení, bez naložení a rozprostření jakékoliv třídy, na vzdálenost přes 500 do 1000 m</t>
  </si>
  <si>
    <t>-2064184408</t>
  </si>
  <si>
    <t>https://podminky.urs.cz/item/CS_URS_2024_01/460341113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</si>
  <si>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</si>
  <si>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</si>
  <si>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322674654</t>
  </si>
  <si>
    <t>https://podminky.urs.cz/item/CS_URS_2024_01/460341121</t>
  </si>
  <si>
    <t>0,627*10 "Přepočtené koeficientem množství</t>
  </si>
  <si>
    <t>460361111</t>
  </si>
  <si>
    <t>Poplatek (skládkovné) za uložení zeminy na skládce zatříděné do Katalogu odpadů pod kódem 17 05 04</t>
  </si>
  <si>
    <t>634522015</t>
  </si>
  <si>
    <t>https://podminky.urs.cz/item/CS_URS_2024_01/460361111</t>
  </si>
  <si>
    <t>460431162</t>
  </si>
  <si>
    <t>Zásyp kabelových rýh ručně s přemístění sypaniny ze vzdálenosti do 10 m, s uložením výkopku ve vrstvách včetně zhutnění a úpravy povrchu šířky 35 cm hloubky 60 cm z horniny třídy těžitelnosti I skupiny 3</t>
  </si>
  <si>
    <t>-1369472187</t>
  </si>
  <si>
    <t>https://podminky.urs.cz/item/CS_URS_2024_01/460431162</t>
  </si>
  <si>
    <t>460431312</t>
  </si>
  <si>
    <t>Zásyp kabelových rýh ručně s přemístění sypaniny ze vzdálenosti do 10 m, s uložením výkopku ve vrstvách včetně zhutnění a úpravy povrchu šířky 50 cm hloubky 100 cm z horniny třídy těžitelnosti I skupiny 3</t>
  </si>
  <si>
    <t>-1417827562</t>
  </si>
  <si>
    <t>https://podminky.urs.cz/item/CS_URS_2024_01/460431312</t>
  </si>
  <si>
    <t>460581121</t>
  </si>
  <si>
    <t>Úprava terénu zatravnění, včetně dodání osiva a zalití vodou na rovině</t>
  </si>
  <si>
    <t>576681349</t>
  </si>
  <si>
    <t>https://podminky.urs.cz/item/CS_URS_2024_01/460581121</t>
  </si>
  <si>
    <t>460641113</t>
  </si>
  <si>
    <t>Základové konstrukce základ bez bednění do rostlé zeminy z monolitického betonu tř. C 16/20</t>
  </si>
  <si>
    <t>514409381</t>
  </si>
  <si>
    <t>https://podminky.urs.cz/item/CS_URS_2024_01/460641113</t>
  </si>
  <si>
    <t>0,5*4*0,1</t>
  </si>
  <si>
    <t>460661111</t>
  </si>
  <si>
    <t>Kabelové lože z písku včetně podsypu, zhutnění a urovnání povrchu pro kabely nn bez zakrytí, šířky do 35 cm</t>
  </si>
  <si>
    <t>-1223852944</t>
  </si>
  <si>
    <t>https://podminky.urs.cz/item/CS_URS_2024_01/460661111</t>
  </si>
  <si>
    <t>460671112</t>
  </si>
  <si>
    <t>Výstražná fólie z PVC pro krytí kabelů včetně vyrovnání povrchu rýhy, rozvinutí a uložení fólie šířky do 25 cm</t>
  </si>
  <si>
    <t>-388919896</t>
  </si>
  <si>
    <t>https://podminky.urs.cz/item/CS_URS_2024_01/460671112</t>
  </si>
  <si>
    <t>460791114</t>
  </si>
  <si>
    <t>Montáž trubek ochranných uložených volně do rýhy plastových tuhých, vnitřního průměru přes 90 do 110 mm</t>
  </si>
  <si>
    <t>1506703251</t>
  </si>
  <si>
    <t>https://podminky.urs.cz/item/CS_URS_2024_01/460791114</t>
  </si>
  <si>
    <t>34571365</t>
  </si>
  <si>
    <t>trubka elektroinstalační HDPE tuhá dvouplášťová korugovaná D 94/110mm</t>
  </si>
  <si>
    <t>-1831408804</t>
  </si>
  <si>
    <t>4*1,05 "Přepočtené koeficientem množství</t>
  </si>
  <si>
    <t>460791212</t>
  </si>
  <si>
    <t>Montáž trubek ochranných uložených volně do rýhy plastových ohebných, vnitřního průměru přes 32 do 50 mm</t>
  </si>
  <si>
    <t>156752698</t>
  </si>
  <si>
    <t>https://podminky.urs.cz/item/CS_URS_2024_01/460791212</t>
  </si>
  <si>
    <t>34571351</t>
  </si>
  <si>
    <t>trubka elektroinstalační ohebná dvouplášťová korugovaná (chránička) D 41/50mm, HDPE+LDPE</t>
  </si>
  <si>
    <t>-521638539</t>
  </si>
  <si>
    <t>27*1,05 "Přepočtené koeficientem množství</t>
  </si>
  <si>
    <t>460905121</t>
  </si>
  <si>
    <t>Montáž kompaktního plastového pilíře pro rozvod nn samostatného šířky přes 38 do 55 cm (např. SS300, SR322, ER122, RVO)</t>
  </si>
  <si>
    <t>1030064566</t>
  </si>
  <si>
    <t>https://podminky.urs.cz/item/CS_URS_2024_01/460905121</t>
  </si>
  <si>
    <t>10.706.120</t>
  </si>
  <si>
    <t>DCK Skříň ER112/NKP7P-C pilíř  elektroměrový</t>
  </si>
  <si>
    <t>471521209</t>
  </si>
  <si>
    <t>460921111</t>
  </si>
  <si>
    <t>Vyspravení krytu po překopech bezesparých pro pokládání kabelů, včetně rozprostření, urovnání a zhutnění podkladu kamenivem těženým tloušťky 3 cm</t>
  </si>
  <si>
    <t>-596494856</t>
  </si>
  <si>
    <t>https://podminky.urs.cz/item/CS_URS_2024_01/460921111</t>
  </si>
  <si>
    <t>0,5*4</t>
  </si>
  <si>
    <t>460921121</t>
  </si>
  <si>
    <t>Vyspravení krytu po překopech bezesparých pro pokládání kabelů, včetně rozprostření, urovnání a zhutnění podkladu asfaltovým betonem tloušťky 3 cm</t>
  </si>
  <si>
    <t>-1949432546</t>
  </si>
  <si>
    <t>https://podminky.urs.cz/item/CS_URS_2024_01/460921121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</si>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</sst>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002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30001000" TargetMode="External" /><Relationship Id="rId4" Type="http://schemas.openxmlformats.org/officeDocument/2006/relationships/hyperlink" Target="https://podminky.urs.cz/item/CS_URS_2023_01/034002000" TargetMode="External" /><Relationship Id="rId5" Type="http://schemas.openxmlformats.org/officeDocument/2006/relationships/hyperlink" Target="https://podminky.urs.cz/item/CS_URS_2023_01/034303000" TargetMode="External" /><Relationship Id="rId6" Type="http://schemas.openxmlformats.org/officeDocument/2006/relationships/hyperlink" Target="https://podminky.urs.cz/item/CS_URS_2023_01/043002000" TargetMode="External" /><Relationship Id="rId7" Type="http://schemas.openxmlformats.org/officeDocument/2006/relationships/hyperlink" Target="https://podminky.urs.cz/item/CS_URS_2023_01/045303000" TargetMode="External" /><Relationship Id="rId8" Type="http://schemas.openxmlformats.org/officeDocument/2006/relationships/hyperlink" Target="https://podminky.urs.cz/item/CS_URS_2023_01/058103000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2251102" TargetMode="External" /><Relationship Id="rId2" Type="http://schemas.openxmlformats.org/officeDocument/2006/relationships/hyperlink" Target="https://podminky.urs.cz/item/CS_URS_2024_01/131351100" TargetMode="External" /><Relationship Id="rId3" Type="http://schemas.openxmlformats.org/officeDocument/2006/relationships/hyperlink" Target="https://podminky.urs.cz/item/CS_URS_2024_01/132311401" TargetMode="External" /><Relationship Id="rId4" Type="http://schemas.openxmlformats.org/officeDocument/2006/relationships/hyperlink" Target="https://podminky.urs.cz/item/CS_URS_2024_01/132312131" TargetMode="External" /><Relationship Id="rId5" Type="http://schemas.openxmlformats.org/officeDocument/2006/relationships/hyperlink" Target="https://podminky.urs.cz/item/CS_URS_2024_01/132351101" TargetMode="External" /><Relationship Id="rId6" Type="http://schemas.openxmlformats.org/officeDocument/2006/relationships/hyperlink" Target="https://podminky.urs.cz/item/CS_URS_2024_01/162751113" TargetMode="External" /><Relationship Id="rId7" Type="http://schemas.openxmlformats.org/officeDocument/2006/relationships/hyperlink" Target="https://podminky.urs.cz/item/CS_URS_2024_01/162751133" TargetMode="External" /><Relationship Id="rId8" Type="http://schemas.openxmlformats.org/officeDocument/2006/relationships/hyperlink" Target="https://podminky.urs.cz/item/CS_URS_2024_01/167151101" TargetMode="External" /><Relationship Id="rId9" Type="http://schemas.openxmlformats.org/officeDocument/2006/relationships/hyperlink" Target="https://podminky.urs.cz/item/CS_URS_2024_01/167151102" TargetMode="External" /><Relationship Id="rId10" Type="http://schemas.openxmlformats.org/officeDocument/2006/relationships/hyperlink" Target="https://podminky.urs.cz/item/CS_URS_2024_01/171251201" TargetMode="External" /><Relationship Id="rId11" Type="http://schemas.openxmlformats.org/officeDocument/2006/relationships/hyperlink" Target="https://podminky.urs.cz/item/CS_URS_2024_01/171201221" TargetMode="External" /><Relationship Id="rId12" Type="http://schemas.openxmlformats.org/officeDocument/2006/relationships/hyperlink" Target="https://podminky.urs.cz/item/CS_URS_2024_01/175151101" TargetMode="External" /><Relationship Id="rId13" Type="http://schemas.openxmlformats.org/officeDocument/2006/relationships/hyperlink" Target="https://podminky.urs.cz/item/CS_URS_2024_01/174151101" TargetMode="External" /><Relationship Id="rId14" Type="http://schemas.openxmlformats.org/officeDocument/2006/relationships/hyperlink" Target="https://podminky.urs.cz/item/CS_URS_2024_01/181912112" TargetMode="External" /><Relationship Id="rId15" Type="http://schemas.openxmlformats.org/officeDocument/2006/relationships/hyperlink" Target="https://podminky.urs.cz/item/CS_URS_2024_01/181913112" TargetMode="External" /><Relationship Id="rId16" Type="http://schemas.openxmlformats.org/officeDocument/2006/relationships/hyperlink" Target="https://podminky.urs.cz/item/CS_URS_2024_01/274351121" TargetMode="External" /><Relationship Id="rId17" Type="http://schemas.openxmlformats.org/officeDocument/2006/relationships/hyperlink" Target="https://podminky.urs.cz/item/CS_URS_2024_01/274351122" TargetMode="External" /><Relationship Id="rId18" Type="http://schemas.openxmlformats.org/officeDocument/2006/relationships/hyperlink" Target="https://podminky.urs.cz/item/CS_URS_2024_01/279311115" TargetMode="External" /><Relationship Id="rId19" Type="http://schemas.openxmlformats.org/officeDocument/2006/relationships/hyperlink" Target="https://podminky.urs.cz/item/CS_URS_2024_01/212312111" TargetMode="External" /><Relationship Id="rId20" Type="http://schemas.openxmlformats.org/officeDocument/2006/relationships/hyperlink" Target="https://podminky.urs.cz/item/CS_URS_2024_01/211971110" TargetMode="External" /><Relationship Id="rId21" Type="http://schemas.openxmlformats.org/officeDocument/2006/relationships/hyperlink" Target="https://podminky.urs.cz/item/CS_URS_2024_01/212755214" TargetMode="External" /><Relationship Id="rId22" Type="http://schemas.openxmlformats.org/officeDocument/2006/relationships/hyperlink" Target="https://podminky.urs.cz/item/CS_URS_2024_01/211531111" TargetMode="External" /><Relationship Id="rId23" Type="http://schemas.openxmlformats.org/officeDocument/2006/relationships/hyperlink" Target="https://podminky.urs.cz/item/CS_URS_2024_01/319202122" TargetMode="External" /><Relationship Id="rId24" Type="http://schemas.openxmlformats.org/officeDocument/2006/relationships/hyperlink" Target="https://podminky.urs.cz/item/CS_URS_2024_01/411353101" TargetMode="External" /><Relationship Id="rId25" Type="http://schemas.openxmlformats.org/officeDocument/2006/relationships/hyperlink" Target="https://podminky.urs.cz/item/CS_URS_2024_01/411353102" TargetMode="External" /><Relationship Id="rId26" Type="http://schemas.openxmlformats.org/officeDocument/2006/relationships/hyperlink" Target="https://podminky.urs.cz/item/CS_URS_2024_01/411354311" TargetMode="External" /><Relationship Id="rId27" Type="http://schemas.openxmlformats.org/officeDocument/2006/relationships/hyperlink" Target="https://podminky.urs.cz/item/CS_URS_2024_01/411354312" TargetMode="External" /><Relationship Id="rId28" Type="http://schemas.openxmlformats.org/officeDocument/2006/relationships/hyperlink" Target="https://podminky.urs.cz/item/CS_URS_2024_01/411323535" TargetMode="External" /><Relationship Id="rId29" Type="http://schemas.openxmlformats.org/officeDocument/2006/relationships/hyperlink" Target="https://podminky.urs.cz/item/CS_URS_2024_01/417351115" TargetMode="External" /><Relationship Id="rId30" Type="http://schemas.openxmlformats.org/officeDocument/2006/relationships/hyperlink" Target="https://podminky.urs.cz/item/CS_URS_2024_01/417351116" TargetMode="External" /><Relationship Id="rId31" Type="http://schemas.openxmlformats.org/officeDocument/2006/relationships/hyperlink" Target="https://podminky.urs.cz/item/CS_URS_2024_01/417361821" TargetMode="External" /><Relationship Id="rId32" Type="http://schemas.openxmlformats.org/officeDocument/2006/relationships/hyperlink" Target="https://podminky.urs.cz/item/CS_URS_2024_01/417321414" TargetMode="External" /><Relationship Id="rId33" Type="http://schemas.openxmlformats.org/officeDocument/2006/relationships/hyperlink" Target="https://podminky.urs.cz/item/CS_URS_2024_01/451541111" TargetMode="External" /><Relationship Id="rId34" Type="http://schemas.openxmlformats.org/officeDocument/2006/relationships/hyperlink" Target="https://podminky.urs.cz/item/CS_URS_2024_01/451572111" TargetMode="External" /><Relationship Id="rId35" Type="http://schemas.openxmlformats.org/officeDocument/2006/relationships/hyperlink" Target="https://podminky.urs.cz/item/CS_URS_2024_01/564251011" TargetMode="External" /><Relationship Id="rId36" Type="http://schemas.openxmlformats.org/officeDocument/2006/relationships/hyperlink" Target="https://podminky.urs.cz/item/CS_URS_2024_01/564710001" TargetMode="External" /><Relationship Id="rId37" Type="http://schemas.openxmlformats.org/officeDocument/2006/relationships/hyperlink" Target="https://podminky.urs.cz/item/CS_URS_2024_01/564710002" TargetMode="External" /><Relationship Id="rId38" Type="http://schemas.openxmlformats.org/officeDocument/2006/relationships/hyperlink" Target="https://podminky.urs.cz/item/CS_URS_2024_01/564871011" TargetMode="External" /><Relationship Id="rId39" Type="http://schemas.openxmlformats.org/officeDocument/2006/relationships/hyperlink" Target="https://podminky.urs.cz/item/CS_URS_2024_01/596211110" TargetMode="External" /><Relationship Id="rId40" Type="http://schemas.openxmlformats.org/officeDocument/2006/relationships/hyperlink" Target="https://podminky.urs.cz/item/CS_URS_2024_01/612131151" TargetMode="External" /><Relationship Id="rId41" Type="http://schemas.openxmlformats.org/officeDocument/2006/relationships/hyperlink" Target="https://podminky.urs.cz/item/CS_URS_2024_01/612324111" TargetMode="External" /><Relationship Id="rId42" Type="http://schemas.openxmlformats.org/officeDocument/2006/relationships/hyperlink" Target="https://podminky.urs.cz/item/CS_URS_2024_01/612325131" TargetMode="External" /><Relationship Id="rId43" Type="http://schemas.openxmlformats.org/officeDocument/2006/relationships/hyperlink" Target="https://podminky.urs.cz/item/CS_URS_2024_01/612328131" TargetMode="External" /><Relationship Id="rId44" Type="http://schemas.openxmlformats.org/officeDocument/2006/relationships/hyperlink" Target="https://podminky.urs.cz/item/CS_URS_2024_01/622321141" TargetMode="External" /><Relationship Id="rId45" Type="http://schemas.openxmlformats.org/officeDocument/2006/relationships/hyperlink" Target="https://podminky.urs.cz/item/CS_URS_2024_01/622321191" TargetMode="External" /><Relationship Id="rId46" Type="http://schemas.openxmlformats.org/officeDocument/2006/relationships/hyperlink" Target="https://podminky.urs.cz/item/CS_URS_2024_01/635111141" TargetMode="External" /><Relationship Id="rId47" Type="http://schemas.openxmlformats.org/officeDocument/2006/relationships/hyperlink" Target="https://podminky.urs.cz/item/CS_URS_2024_01/637211134" TargetMode="External" /><Relationship Id="rId48" Type="http://schemas.openxmlformats.org/officeDocument/2006/relationships/hyperlink" Target="https://podminky.urs.cz/item/CS_URS_2024_01/897171111" TargetMode="External" /><Relationship Id="rId49" Type="http://schemas.openxmlformats.org/officeDocument/2006/relationships/hyperlink" Target="https://podminky.urs.cz/item/CS_URS_2024_01/962022491" TargetMode="External" /><Relationship Id="rId50" Type="http://schemas.openxmlformats.org/officeDocument/2006/relationships/hyperlink" Target="https://podminky.urs.cz/item/CS_URS_2024_01/962032231" TargetMode="External" /><Relationship Id="rId51" Type="http://schemas.openxmlformats.org/officeDocument/2006/relationships/hyperlink" Target="https://podminky.urs.cz/item/CS_URS_2024_01/965042241" TargetMode="External" /><Relationship Id="rId52" Type="http://schemas.openxmlformats.org/officeDocument/2006/relationships/hyperlink" Target="https://podminky.urs.cz/item/CS_URS_2024_01/965049112" TargetMode="External" /><Relationship Id="rId53" Type="http://schemas.openxmlformats.org/officeDocument/2006/relationships/hyperlink" Target="https://podminky.urs.cz/item/CS_URS_2024_01/965081323" TargetMode="External" /><Relationship Id="rId54" Type="http://schemas.openxmlformats.org/officeDocument/2006/relationships/hyperlink" Target="https://podminky.urs.cz/item/CS_URS_2024_01/965082941" TargetMode="External" /><Relationship Id="rId55" Type="http://schemas.openxmlformats.org/officeDocument/2006/relationships/hyperlink" Target="https://podminky.urs.cz/item/CS_URS_2024_01/978013191" TargetMode="External" /><Relationship Id="rId56" Type="http://schemas.openxmlformats.org/officeDocument/2006/relationships/hyperlink" Target="https://podminky.urs.cz/item/CS_URS_2024_01/978015391" TargetMode="External" /><Relationship Id="rId57" Type="http://schemas.openxmlformats.org/officeDocument/2006/relationships/hyperlink" Target="https://podminky.urs.cz/item/CS_URS_2024_01/916111121" TargetMode="External" /><Relationship Id="rId58" Type="http://schemas.openxmlformats.org/officeDocument/2006/relationships/hyperlink" Target="https://podminky.urs.cz/item/CS_URS_2024_01/985441112" TargetMode="External" /><Relationship Id="rId59" Type="http://schemas.openxmlformats.org/officeDocument/2006/relationships/hyperlink" Target="https://podminky.urs.cz/item/CS_URS_2024_01/941211111" TargetMode="External" /><Relationship Id="rId60" Type="http://schemas.openxmlformats.org/officeDocument/2006/relationships/hyperlink" Target="https://podminky.urs.cz/item/CS_URS_2024_01/941211211" TargetMode="External" /><Relationship Id="rId61" Type="http://schemas.openxmlformats.org/officeDocument/2006/relationships/hyperlink" Target="https://podminky.urs.cz/item/CS_URS_2024_01/941211811" TargetMode="External" /><Relationship Id="rId62" Type="http://schemas.openxmlformats.org/officeDocument/2006/relationships/hyperlink" Target="https://podminky.urs.cz/item/CS_URS_2024_01/949101111" TargetMode="External" /><Relationship Id="rId63" Type="http://schemas.openxmlformats.org/officeDocument/2006/relationships/hyperlink" Target="https://podminky.urs.cz/item/CS_URS_2024_01/952901111" TargetMode="External" /><Relationship Id="rId64" Type="http://schemas.openxmlformats.org/officeDocument/2006/relationships/hyperlink" Target="https://podminky.urs.cz/item/CS_URS_2024_01/997002611" TargetMode="External" /><Relationship Id="rId65" Type="http://schemas.openxmlformats.org/officeDocument/2006/relationships/hyperlink" Target="https://podminky.urs.cz/item/CS_URS_2024_01/997013212" TargetMode="External" /><Relationship Id="rId66" Type="http://schemas.openxmlformats.org/officeDocument/2006/relationships/hyperlink" Target="https://podminky.urs.cz/item/CS_URS_2024_01/997013501" TargetMode="External" /><Relationship Id="rId67" Type="http://schemas.openxmlformats.org/officeDocument/2006/relationships/hyperlink" Target="https://podminky.urs.cz/item/CS_URS_2024_01/997013509" TargetMode="External" /><Relationship Id="rId68" Type="http://schemas.openxmlformats.org/officeDocument/2006/relationships/hyperlink" Target="https://podminky.urs.cz/item/CS_URS_2024_01/997013631" TargetMode="External" /><Relationship Id="rId69" Type="http://schemas.openxmlformats.org/officeDocument/2006/relationships/hyperlink" Target="https://podminky.urs.cz/item/CS_URS_2024_01/998018002" TargetMode="External" /><Relationship Id="rId70" Type="http://schemas.openxmlformats.org/officeDocument/2006/relationships/hyperlink" Target="https://podminky.urs.cz/item/CS_URS_2024_01/711161222" TargetMode="External" /><Relationship Id="rId71" Type="http://schemas.openxmlformats.org/officeDocument/2006/relationships/hyperlink" Target="https://podminky.urs.cz/item/CS_URS_2024_01/711161383" TargetMode="External" /><Relationship Id="rId72" Type="http://schemas.openxmlformats.org/officeDocument/2006/relationships/hyperlink" Target="https://podminky.urs.cz/item/CS_URS_2024_01/998711202" TargetMode="External" /><Relationship Id="rId73" Type="http://schemas.openxmlformats.org/officeDocument/2006/relationships/hyperlink" Target="https://podminky.urs.cz/item/CS_URS_2024_01/712631801" TargetMode="External" /><Relationship Id="rId74" Type="http://schemas.openxmlformats.org/officeDocument/2006/relationships/hyperlink" Target="https://podminky.urs.cz/item/CS_URS_2024_01/721173315" TargetMode="External" /><Relationship Id="rId75" Type="http://schemas.openxmlformats.org/officeDocument/2006/relationships/hyperlink" Target="https://podminky.urs.cz/item/CS_URS_2024_01/721242106" TargetMode="External" /><Relationship Id="rId76" Type="http://schemas.openxmlformats.org/officeDocument/2006/relationships/hyperlink" Target="https://podminky.urs.cz/item/CS_URS_2024_01/721290111" TargetMode="External" /><Relationship Id="rId77" Type="http://schemas.openxmlformats.org/officeDocument/2006/relationships/hyperlink" Target="https://podminky.urs.cz/item/CS_URS_2024_01/998721202" TargetMode="External" /><Relationship Id="rId78" Type="http://schemas.openxmlformats.org/officeDocument/2006/relationships/hyperlink" Target="https://podminky.urs.cz/item/CS_URS_2024_01/762331811" TargetMode="External" /><Relationship Id="rId79" Type="http://schemas.openxmlformats.org/officeDocument/2006/relationships/hyperlink" Target="https://podminky.urs.cz/item/CS_URS_2024_01/762341832" TargetMode="External" /><Relationship Id="rId80" Type="http://schemas.openxmlformats.org/officeDocument/2006/relationships/hyperlink" Target="https://podminky.urs.cz/item/CS_URS_2024_01/762841812" TargetMode="External" /><Relationship Id="rId81" Type="http://schemas.openxmlformats.org/officeDocument/2006/relationships/hyperlink" Target="https://podminky.urs.cz/item/CS_URS_2024_01/762332131" TargetMode="External" /><Relationship Id="rId82" Type="http://schemas.openxmlformats.org/officeDocument/2006/relationships/hyperlink" Target="https://podminky.urs.cz/item/CS_URS_2024_01/762332132" TargetMode="External" /><Relationship Id="rId83" Type="http://schemas.openxmlformats.org/officeDocument/2006/relationships/hyperlink" Target="https://podminky.urs.cz/item/CS_URS_2024_01/762332133" TargetMode="External" /><Relationship Id="rId84" Type="http://schemas.openxmlformats.org/officeDocument/2006/relationships/hyperlink" Target="https://podminky.urs.cz/item/CS_URS_2024_01/762342511" TargetMode="External" /><Relationship Id="rId85" Type="http://schemas.openxmlformats.org/officeDocument/2006/relationships/hyperlink" Target="https://podminky.urs.cz/item/CS_URS_2024_01/762342214" TargetMode="External" /><Relationship Id="rId86" Type="http://schemas.openxmlformats.org/officeDocument/2006/relationships/hyperlink" Target="https://podminky.urs.cz/item/CS_URS_2024_01/762395000" TargetMode="External" /><Relationship Id="rId87" Type="http://schemas.openxmlformats.org/officeDocument/2006/relationships/hyperlink" Target="https://podminky.urs.cz/item/CS_URS_2024_01/998762202" TargetMode="External" /><Relationship Id="rId88" Type="http://schemas.openxmlformats.org/officeDocument/2006/relationships/hyperlink" Target="https://podminky.urs.cz/item/CS_URS_2024_01/763131432" TargetMode="External" /><Relationship Id="rId89" Type="http://schemas.openxmlformats.org/officeDocument/2006/relationships/hyperlink" Target="https://podminky.urs.cz/item/CS_URS_2024_01/998763402" TargetMode="External" /><Relationship Id="rId90" Type="http://schemas.openxmlformats.org/officeDocument/2006/relationships/hyperlink" Target="https://podminky.urs.cz/item/CS_URS_2024_01/764002811" TargetMode="External" /><Relationship Id="rId91" Type="http://schemas.openxmlformats.org/officeDocument/2006/relationships/hyperlink" Target="https://podminky.urs.cz/item/CS_URS_2024_01/764002871" TargetMode="External" /><Relationship Id="rId92" Type="http://schemas.openxmlformats.org/officeDocument/2006/relationships/hyperlink" Target="https://podminky.urs.cz/item/CS_URS_2024_01/764004801" TargetMode="External" /><Relationship Id="rId93" Type="http://schemas.openxmlformats.org/officeDocument/2006/relationships/hyperlink" Target="https://podminky.urs.cz/item/CS_URS_2024_01/764004861" TargetMode="External" /><Relationship Id="rId94" Type="http://schemas.openxmlformats.org/officeDocument/2006/relationships/hyperlink" Target="https://podminky.urs.cz/item/CS_URS_2024_01/764212662" TargetMode="External" /><Relationship Id="rId95" Type="http://schemas.openxmlformats.org/officeDocument/2006/relationships/hyperlink" Target="https://podminky.urs.cz/item/CS_URS_2024_01/764511602" TargetMode="External" /><Relationship Id="rId96" Type="http://schemas.openxmlformats.org/officeDocument/2006/relationships/hyperlink" Target="https://podminky.urs.cz/item/CS_URS_2024_01/764511642" TargetMode="External" /><Relationship Id="rId97" Type="http://schemas.openxmlformats.org/officeDocument/2006/relationships/hyperlink" Target="https://podminky.urs.cz/item/CS_URS_2024_01/764518622" TargetMode="External" /><Relationship Id="rId98" Type="http://schemas.openxmlformats.org/officeDocument/2006/relationships/hyperlink" Target="https://podminky.urs.cz/item/CS_URS_2024_01/998764202" TargetMode="External" /><Relationship Id="rId99" Type="http://schemas.openxmlformats.org/officeDocument/2006/relationships/hyperlink" Target="https://podminky.urs.cz/item/CS_URS_2024_01/765151801" TargetMode="External" /><Relationship Id="rId100" Type="http://schemas.openxmlformats.org/officeDocument/2006/relationships/hyperlink" Target="https://podminky.urs.cz/item/CS_URS_2024_01/765151805" TargetMode="External" /><Relationship Id="rId101" Type="http://schemas.openxmlformats.org/officeDocument/2006/relationships/hyperlink" Target="https://podminky.urs.cz/item/CS_URS_2024_01/765151811" TargetMode="External" /><Relationship Id="rId102" Type="http://schemas.openxmlformats.org/officeDocument/2006/relationships/hyperlink" Target="https://podminky.urs.cz/item/CS_URS_2024_01/765151815" TargetMode="External" /><Relationship Id="rId103" Type="http://schemas.openxmlformats.org/officeDocument/2006/relationships/hyperlink" Target="https://podminky.urs.cz/item/CS_URS_2024_01/765191021" TargetMode="External" /><Relationship Id="rId104" Type="http://schemas.openxmlformats.org/officeDocument/2006/relationships/hyperlink" Target="https://podminky.urs.cz/item/CS_URS_2024_01/765114021" TargetMode="External" /><Relationship Id="rId105" Type="http://schemas.openxmlformats.org/officeDocument/2006/relationships/hyperlink" Target="https://podminky.urs.cz/item/CS_URS_2024_01/765114213" TargetMode="External" /><Relationship Id="rId106" Type="http://schemas.openxmlformats.org/officeDocument/2006/relationships/hyperlink" Target="https://podminky.urs.cz/item/CS_URS_2024_01/765114312" TargetMode="External" /><Relationship Id="rId107" Type="http://schemas.openxmlformats.org/officeDocument/2006/relationships/hyperlink" Target="https://podminky.urs.cz/item/CS_URS_2024_01/765114521" TargetMode="External" /><Relationship Id="rId108" Type="http://schemas.openxmlformats.org/officeDocument/2006/relationships/hyperlink" Target="https://podminky.urs.cz/item/CS_URS_2024_01/765123913" TargetMode="External" /><Relationship Id="rId109" Type="http://schemas.openxmlformats.org/officeDocument/2006/relationships/hyperlink" Target="https://podminky.urs.cz/item/CS_URS_2024_01/998765202" TargetMode="External" /><Relationship Id="rId110" Type="http://schemas.openxmlformats.org/officeDocument/2006/relationships/hyperlink" Target="https://podminky.urs.cz/item/CS_URS_2024_01/998766202" TargetMode="External" /><Relationship Id="rId111" Type="http://schemas.openxmlformats.org/officeDocument/2006/relationships/hyperlink" Target="https://podminky.urs.cz/item/CS_URS_2024_01/767995114" TargetMode="External" /><Relationship Id="rId112" Type="http://schemas.openxmlformats.org/officeDocument/2006/relationships/hyperlink" Target="https://podminky.urs.cz/item/CS_URS_2024_01/767995116" TargetMode="External" /><Relationship Id="rId113" Type="http://schemas.openxmlformats.org/officeDocument/2006/relationships/hyperlink" Target="https://podminky.urs.cz/item/CS_URS_2024_01/998767202" TargetMode="External" /><Relationship Id="rId114" Type="http://schemas.openxmlformats.org/officeDocument/2006/relationships/hyperlink" Target="https://podminky.urs.cz/item/CS_URS_2024_01/783314203" TargetMode="External" /><Relationship Id="rId115" Type="http://schemas.openxmlformats.org/officeDocument/2006/relationships/hyperlink" Target="https://podminky.urs.cz/item/CS_URS_2024_01/783823137" TargetMode="External" /><Relationship Id="rId116" Type="http://schemas.openxmlformats.org/officeDocument/2006/relationships/hyperlink" Target="https://podminky.urs.cz/item/CS_URS_2024_01/783827427" TargetMode="External" /><Relationship Id="rId117" Type="http://schemas.openxmlformats.org/officeDocument/2006/relationships/hyperlink" Target="https://podminky.urs.cz/item/CS_URS_2024_01/784181121" TargetMode="External" /><Relationship Id="rId118" Type="http://schemas.openxmlformats.org/officeDocument/2006/relationships/hyperlink" Target="https://podminky.urs.cz/item/CS_URS_2024_01/784211101" TargetMode="External" /><Relationship Id="rId11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1112061" TargetMode="External" /><Relationship Id="rId2" Type="http://schemas.openxmlformats.org/officeDocument/2006/relationships/hyperlink" Target="https://podminky.urs.cz/item/CS_URS_2024_01/741112101" TargetMode="External" /><Relationship Id="rId3" Type="http://schemas.openxmlformats.org/officeDocument/2006/relationships/hyperlink" Target="https://podminky.urs.cz/item/CS_URS_2024_01/741112111" TargetMode="External" /><Relationship Id="rId4" Type="http://schemas.openxmlformats.org/officeDocument/2006/relationships/hyperlink" Target="https://podminky.urs.cz/item/CS_URS_2024_01/741122015" TargetMode="External" /><Relationship Id="rId5" Type="http://schemas.openxmlformats.org/officeDocument/2006/relationships/hyperlink" Target="https://podminky.urs.cz/item/CS_URS_2024_01/741122016" TargetMode="External" /><Relationship Id="rId6" Type="http://schemas.openxmlformats.org/officeDocument/2006/relationships/hyperlink" Target="https://podminky.urs.cz/item/CS_URS_2024_01/741122134" TargetMode="External" /><Relationship Id="rId7" Type="http://schemas.openxmlformats.org/officeDocument/2006/relationships/hyperlink" Target="https://podminky.urs.cz/item/CS_URS_2024_01/741122143" TargetMode="External" /><Relationship Id="rId8" Type="http://schemas.openxmlformats.org/officeDocument/2006/relationships/hyperlink" Target="https://podminky.urs.cz/item/CS_URS_2024_01/741130001" TargetMode="External" /><Relationship Id="rId9" Type="http://schemas.openxmlformats.org/officeDocument/2006/relationships/hyperlink" Target="https://podminky.urs.cz/item/CS_URS_2024_01/741130004" TargetMode="External" /><Relationship Id="rId10" Type="http://schemas.openxmlformats.org/officeDocument/2006/relationships/hyperlink" Target="https://podminky.urs.cz/item/CS_URS_2024_01/741130006" TargetMode="External" /><Relationship Id="rId11" Type="http://schemas.openxmlformats.org/officeDocument/2006/relationships/hyperlink" Target="https://podminky.urs.cz/item/CS_URS_2024_01/741210001" TargetMode="External" /><Relationship Id="rId12" Type="http://schemas.openxmlformats.org/officeDocument/2006/relationships/hyperlink" Target="https://podminky.urs.cz/item/CS_URS_2024_01/741231012" TargetMode="External" /><Relationship Id="rId13" Type="http://schemas.openxmlformats.org/officeDocument/2006/relationships/hyperlink" Target="https://podminky.urs.cz/item/CS_URS_2024_01/741310121" TargetMode="External" /><Relationship Id="rId14" Type="http://schemas.openxmlformats.org/officeDocument/2006/relationships/hyperlink" Target="https://podminky.urs.cz/item/CS_URS_2024_01/741313004" TargetMode="External" /><Relationship Id="rId15" Type="http://schemas.openxmlformats.org/officeDocument/2006/relationships/hyperlink" Target="https://podminky.urs.cz/item/CS_URS_2024_01/741313082" TargetMode="External" /><Relationship Id="rId16" Type="http://schemas.openxmlformats.org/officeDocument/2006/relationships/hyperlink" Target="https://podminky.urs.cz/item/CS_URS_2024_01/741320105" TargetMode="External" /><Relationship Id="rId17" Type="http://schemas.openxmlformats.org/officeDocument/2006/relationships/hyperlink" Target="https://podminky.urs.cz/item/CS_URS_2024_01/741320165" TargetMode="External" /><Relationship Id="rId18" Type="http://schemas.openxmlformats.org/officeDocument/2006/relationships/hyperlink" Target="https://podminky.urs.cz/item/CS_URS_2024_01/741321033" TargetMode="External" /><Relationship Id="rId19" Type="http://schemas.openxmlformats.org/officeDocument/2006/relationships/hyperlink" Target="https://podminky.urs.cz/item/CS_URS_2024_01/741330032" TargetMode="External" /><Relationship Id="rId20" Type="http://schemas.openxmlformats.org/officeDocument/2006/relationships/hyperlink" Target="https://podminky.urs.cz/item/CS_URS_2024_01/741330741" TargetMode="External" /><Relationship Id="rId21" Type="http://schemas.openxmlformats.org/officeDocument/2006/relationships/hyperlink" Target="https://podminky.urs.cz/item/CS_URS_2024_01/741331075" TargetMode="External" /><Relationship Id="rId22" Type="http://schemas.openxmlformats.org/officeDocument/2006/relationships/hyperlink" Target="https://podminky.urs.cz/item/CS_URS_2024_01/741372021" TargetMode="External" /><Relationship Id="rId23" Type="http://schemas.openxmlformats.org/officeDocument/2006/relationships/hyperlink" Target="https://podminky.urs.cz/item/CS_URS_2024_01/741372131" TargetMode="External" /><Relationship Id="rId24" Type="http://schemas.openxmlformats.org/officeDocument/2006/relationships/hyperlink" Target="https://podminky.urs.cz/item/CS_URS_2024_01/741420001" TargetMode="External" /><Relationship Id="rId25" Type="http://schemas.openxmlformats.org/officeDocument/2006/relationships/hyperlink" Target="https://podminky.urs.cz/item/CS_URS_2024_01/741420020" TargetMode="External" /><Relationship Id="rId26" Type="http://schemas.openxmlformats.org/officeDocument/2006/relationships/hyperlink" Target="https://podminky.urs.cz/item/CS_URS_2024_01/741420022" TargetMode="External" /><Relationship Id="rId27" Type="http://schemas.openxmlformats.org/officeDocument/2006/relationships/hyperlink" Target="https://podminky.urs.cz/item/CS_URS_2024_01/741420023" TargetMode="External" /><Relationship Id="rId28" Type="http://schemas.openxmlformats.org/officeDocument/2006/relationships/hyperlink" Target="https://podminky.urs.cz/item/CS_URS_2024_01/741420083" TargetMode="External" /><Relationship Id="rId29" Type="http://schemas.openxmlformats.org/officeDocument/2006/relationships/hyperlink" Target="https://podminky.urs.cz/item/CS_URS_2024_01/741430003" TargetMode="External" /><Relationship Id="rId30" Type="http://schemas.openxmlformats.org/officeDocument/2006/relationships/hyperlink" Target="https://podminky.urs.cz/item/CS_URS_2024_01/741810002" TargetMode="External" /><Relationship Id="rId31" Type="http://schemas.openxmlformats.org/officeDocument/2006/relationships/hyperlink" Target="https://podminky.urs.cz/item/CS_URS_2024_01/741820011" TargetMode="External" /><Relationship Id="rId32" Type="http://schemas.openxmlformats.org/officeDocument/2006/relationships/hyperlink" Target="https://podminky.urs.cz/item/CS_URS_2024_01/998741101" TargetMode="External" /><Relationship Id="rId33" Type="http://schemas.openxmlformats.org/officeDocument/2006/relationships/hyperlink" Target="https://podminky.urs.cz/item/CS_URS_2024_01/460010023" TargetMode="External" /><Relationship Id="rId34" Type="http://schemas.openxmlformats.org/officeDocument/2006/relationships/hyperlink" Target="https://podminky.urs.cz/item/CS_URS_2024_01/460030011" TargetMode="External" /><Relationship Id="rId35" Type="http://schemas.openxmlformats.org/officeDocument/2006/relationships/hyperlink" Target="https://podminky.urs.cz/item/CS_URS_2024_01/460161172" TargetMode="External" /><Relationship Id="rId36" Type="http://schemas.openxmlformats.org/officeDocument/2006/relationships/hyperlink" Target="https://podminky.urs.cz/item/CS_URS_2024_01/460161302" TargetMode="External" /><Relationship Id="rId37" Type="http://schemas.openxmlformats.org/officeDocument/2006/relationships/hyperlink" Target="https://podminky.urs.cz/item/CS_URS_2024_01/460341113" TargetMode="External" /><Relationship Id="rId38" Type="http://schemas.openxmlformats.org/officeDocument/2006/relationships/hyperlink" Target="https://podminky.urs.cz/item/CS_URS_2024_01/460341121" TargetMode="External" /><Relationship Id="rId39" Type="http://schemas.openxmlformats.org/officeDocument/2006/relationships/hyperlink" Target="https://podminky.urs.cz/item/CS_URS_2024_01/460361111" TargetMode="External" /><Relationship Id="rId40" Type="http://schemas.openxmlformats.org/officeDocument/2006/relationships/hyperlink" Target="https://podminky.urs.cz/item/CS_URS_2024_01/460431162" TargetMode="External" /><Relationship Id="rId41" Type="http://schemas.openxmlformats.org/officeDocument/2006/relationships/hyperlink" Target="https://podminky.urs.cz/item/CS_URS_2024_01/460431312" TargetMode="External" /><Relationship Id="rId42" Type="http://schemas.openxmlformats.org/officeDocument/2006/relationships/hyperlink" Target="https://podminky.urs.cz/item/CS_URS_2024_01/460581121" TargetMode="External" /><Relationship Id="rId43" Type="http://schemas.openxmlformats.org/officeDocument/2006/relationships/hyperlink" Target="https://podminky.urs.cz/item/CS_URS_2024_01/460641113" TargetMode="External" /><Relationship Id="rId44" Type="http://schemas.openxmlformats.org/officeDocument/2006/relationships/hyperlink" Target="https://podminky.urs.cz/item/CS_URS_2024_01/460661111" TargetMode="External" /><Relationship Id="rId45" Type="http://schemas.openxmlformats.org/officeDocument/2006/relationships/hyperlink" Target="https://podminky.urs.cz/item/CS_URS_2024_01/460671112" TargetMode="External" /><Relationship Id="rId46" Type="http://schemas.openxmlformats.org/officeDocument/2006/relationships/hyperlink" Target="https://podminky.urs.cz/item/CS_URS_2024_01/460791114" TargetMode="External" /><Relationship Id="rId47" Type="http://schemas.openxmlformats.org/officeDocument/2006/relationships/hyperlink" Target="https://podminky.urs.cz/item/CS_URS_2024_01/460791212" TargetMode="External" /><Relationship Id="rId48" Type="http://schemas.openxmlformats.org/officeDocument/2006/relationships/hyperlink" Target="https://podminky.urs.cz/item/CS_URS_2024_01/460905121" TargetMode="External" /><Relationship Id="rId49" Type="http://schemas.openxmlformats.org/officeDocument/2006/relationships/hyperlink" Target="https://podminky.urs.cz/item/CS_URS_2024_01/460921111" TargetMode="External" /><Relationship Id="rId50" Type="http://schemas.openxmlformats.org/officeDocument/2006/relationships/hyperlink" Target="https://podminky.urs.cz/item/CS_URS_2024_01/460921121" TargetMode="External" /><Relationship Id="rId5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R5" s="21"/>
      <c r="BE5" s="279" t="s">
        <v>15</v>
      </c>
      <c r="BS5" s="18" t="s">
        <v>6</v>
      </c>
    </row>
    <row r="6" spans="2:71" ht="36.95" customHeight="1">
      <c r="B6" s="21"/>
      <c r="D6" s="27" t="s">
        <v>16</v>
      </c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R6" s="21"/>
      <c r="BE6" s="280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280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80"/>
      <c r="BS8" s="18" t="s">
        <v>6</v>
      </c>
    </row>
    <row r="9" spans="2:71" ht="14.45" customHeight="1">
      <c r="B9" s="21"/>
      <c r="AR9" s="21"/>
      <c r="BE9" s="280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19</v>
      </c>
      <c r="AR10" s="21"/>
      <c r="BE10" s="280"/>
      <c r="BS10" s="18" t="s">
        <v>6</v>
      </c>
    </row>
    <row r="11" spans="2:71" ht="18.4" customHeight="1">
      <c r="B11" s="21"/>
      <c r="E11" s="26" t="s">
        <v>27</v>
      </c>
      <c r="AK11" s="28" t="s">
        <v>28</v>
      </c>
      <c r="AN11" s="26" t="s">
        <v>19</v>
      </c>
      <c r="AR11" s="21"/>
      <c r="BE11" s="280"/>
      <c r="BS11" s="18" t="s">
        <v>6</v>
      </c>
    </row>
    <row r="12" spans="2:71" ht="6.95" customHeight="1">
      <c r="B12" s="21"/>
      <c r="AR12" s="21"/>
      <c r="BE12" s="280"/>
      <c r="BS12" s="18" t="s">
        <v>6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80"/>
      <c r="BS13" s="18" t="s">
        <v>6</v>
      </c>
    </row>
    <row r="14" spans="2:71" ht="12.75">
      <c r="B14" s="21"/>
      <c r="E14" s="285" t="s">
        <v>30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" t="s">
        <v>28</v>
      </c>
      <c r="AN14" s="30" t="s">
        <v>30</v>
      </c>
      <c r="AR14" s="21"/>
      <c r="BE14" s="280"/>
      <c r="BS14" s="18" t="s">
        <v>6</v>
      </c>
    </row>
    <row r="15" spans="2:71" ht="6.95" customHeight="1">
      <c r="B15" s="21"/>
      <c r="AR15" s="21"/>
      <c r="BE15" s="280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19</v>
      </c>
      <c r="AR16" s="21"/>
      <c r="BE16" s="280"/>
      <c r="BS16" s="18" t="s">
        <v>4</v>
      </c>
    </row>
    <row r="17" spans="2:71" ht="18.4" customHeight="1">
      <c r="B17" s="21"/>
      <c r="E17" s="26" t="s">
        <v>32</v>
      </c>
      <c r="AK17" s="28" t="s">
        <v>28</v>
      </c>
      <c r="AN17" s="26" t="s">
        <v>19</v>
      </c>
      <c r="AR17" s="21"/>
      <c r="BE17" s="280"/>
      <c r="BS17" s="18" t="s">
        <v>33</v>
      </c>
    </row>
    <row r="18" spans="2:71" ht="6.95" customHeight="1">
      <c r="B18" s="21"/>
      <c r="AR18" s="21"/>
      <c r="BE18" s="280"/>
      <c r="BS18" s="18" t="s">
        <v>6</v>
      </c>
    </row>
    <row r="19" spans="2:71" ht="12" customHeight="1">
      <c r="B19" s="21"/>
      <c r="D19" s="28" t="s">
        <v>34</v>
      </c>
      <c r="AK19" s="28" t="s">
        <v>26</v>
      </c>
      <c r="AN19" s="26" t="s">
        <v>19</v>
      </c>
      <c r="AR19" s="21"/>
      <c r="BE19" s="280"/>
      <c r="BS19" s="18" t="s">
        <v>6</v>
      </c>
    </row>
    <row r="20" spans="2:71" ht="18.4" customHeight="1">
      <c r="B20" s="21"/>
      <c r="E20" s="26" t="s">
        <v>35</v>
      </c>
      <c r="AK20" s="28" t="s">
        <v>28</v>
      </c>
      <c r="AN20" s="26" t="s">
        <v>19</v>
      </c>
      <c r="AR20" s="21"/>
      <c r="BE20" s="280"/>
      <c r="BS20" s="18" t="s">
        <v>4</v>
      </c>
    </row>
    <row r="21" spans="2:57" ht="6.95" customHeight="1">
      <c r="B21" s="21"/>
      <c r="AR21" s="21"/>
      <c r="BE21" s="280"/>
    </row>
    <row r="22" spans="2:57" ht="12" customHeight="1">
      <c r="B22" s="21"/>
      <c r="D22" s="28" t="s">
        <v>36</v>
      </c>
      <c r="AR22" s="21"/>
      <c r="BE22" s="280"/>
    </row>
    <row r="23" spans="2:57" ht="47.25" customHeight="1">
      <c r="B23" s="21"/>
      <c r="E23" s="287" t="s">
        <v>37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R23" s="21"/>
      <c r="BE23" s="280"/>
    </row>
    <row r="24" spans="2:57" ht="6.95" customHeight="1">
      <c r="B24" s="21"/>
      <c r="AR24" s="21"/>
      <c r="BE24" s="280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80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8">
        <f>ROUND(AG54,2)</f>
        <v>0</v>
      </c>
      <c r="AL26" s="289"/>
      <c r="AM26" s="289"/>
      <c r="AN26" s="289"/>
      <c r="AO26" s="289"/>
      <c r="AR26" s="33"/>
      <c r="BE26" s="280"/>
    </row>
    <row r="27" spans="2:57" s="1" customFormat="1" ht="6.95" customHeight="1">
      <c r="B27" s="33"/>
      <c r="AR27" s="33"/>
      <c r="BE27" s="280"/>
    </row>
    <row r="28" spans="2:57" s="1" customFormat="1" ht="12.75">
      <c r="B28" s="33"/>
      <c r="L28" s="290" t="s">
        <v>39</v>
      </c>
      <c r="M28" s="290"/>
      <c r="N28" s="290"/>
      <c r="O28" s="290"/>
      <c r="P28" s="290"/>
      <c r="W28" s="290" t="s">
        <v>40</v>
      </c>
      <c r="X28" s="290"/>
      <c r="Y28" s="290"/>
      <c r="Z28" s="290"/>
      <c r="AA28" s="290"/>
      <c r="AB28" s="290"/>
      <c r="AC28" s="290"/>
      <c r="AD28" s="290"/>
      <c r="AE28" s="290"/>
      <c r="AK28" s="290" t="s">
        <v>41</v>
      </c>
      <c r="AL28" s="290"/>
      <c r="AM28" s="290"/>
      <c r="AN28" s="290"/>
      <c r="AO28" s="290"/>
      <c r="AR28" s="33"/>
      <c r="BE28" s="280"/>
    </row>
    <row r="29" spans="2:57" s="2" customFormat="1" ht="14.45" customHeight="1">
      <c r="B29" s="37"/>
      <c r="D29" s="28" t="s">
        <v>42</v>
      </c>
      <c r="F29" s="28" t="s">
        <v>43</v>
      </c>
      <c r="L29" s="293">
        <v>0.21</v>
      </c>
      <c r="M29" s="292"/>
      <c r="N29" s="292"/>
      <c r="O29" s="292"/>
      <c r="P29" s="292"/>
      <c r="W29" s="291">
        <f>ROUND(AZ54,2)</f>
        <v>0</v>
      </c>
      <c r="X29" s="292"/>
      <c r="Y29" s="292"/>
      <c r="Z29" s="292"/>
      <c r="AA29" s="292"/>
      <c r="AB29" s="292"/>
      <c r="AC29" s="292"/>
      <c r="AD29" s="292"/>
      <c r="AE29" s="292"/>
      <c r="AK29" s="291">
        <f>ROUND(AV54,2)</f>
        <v>0</v>
      </c>
      <c r="AL29" s="292"/>
      <c r="AM29" s="292"/>
      <c r="AN29" s="292"/>
      <c r="AO29" s="292"/>
      <c r="AR29" s="37"/>
      <c r="BE29" s="281"/>
    </row>
    <row r="30" spans="2:57" s="2" customFormat="1" ht="14.45" customHeight="1">
      <c r="B30" s="37"/>
      <c r="F30" s="28" t="s">
        <v>44</v>
      </c>
      <c r="L30" s="293">
        <v>0.12</v>
      </c>
      <c r="M30" s="292"/>
      <c r="N30" s="292"/>
      <c r="O30" s="292"/>
      <c r="P30" s="292"/>
      <c r="W30" s="291">
        <f>ROUND(BA54,2)</f>
        <v>0</v>
      </c>
      <c r="X30" s="292"/>
      <c r="Y30" s="292"/>
      <c r="Z30" s="292"/>
      <c r="AA30" s="292"/>
      <c r="AB30" s="292"/>
      <c r="AC30" s="292"/>
      <c r="AD30" s="292"/>
      <c r="AE30" s="292"/>
      <c r="AK30" s="291">
        <f>ROUND(AW54,2)</f>
        <v>0</v>
      </c>
      <c r="AL30" s="292"/>
      <c r="AM30" s="292"/>
      <c r="AN30" s="292"/>
      <c r="AO30" s="292"/>
      <c r="AR30" s="37"/>
      <c r="BE30" s="281"/>
    </row>
    <row r="31" spans="2:57" s="2" customFormat="1" ht="14.45" customHeight="1" hidden="1">
      <c r="B31" s="37"/>
      <c r="F31" s="28" t="s">
        <v>45</v>
      </c>
      <c r="L31" s="293">
        <v>0.21</v>
      </c>
      <c r="M31" s="292"/>
      <c r="N31" s="292"/>
      <c r="O31" s="292"/>
      <c r="P31" s="292"/>
      <c r="W31" s="291">
        <f>ROUND(BB54,2)</f>
        <v>0</v>
      </c>
      <c r="X31" s="292"/>
      <c r="Y31" s="292"/>
      <c r="Z31" s="292"/>
      <c r="AA31" s="292"/>
      <c r="AB31" s="292"/>
      <c r="AC31" s="292"/>
      <c r="AD31" s="292"/>
      <c r="AE31" s="292"/>
      <c r="AK31" s="291">
        <v>0</v>
      </c>
      <c r="AL31" s="292"/>
      <c r="AM31" s="292"/>
      <c r="AN31" s="292"/>
      <c r="AO31" s="292"/>
      <c r="AR31" s="37"/>
      <c r="BE31" s="281"/>
    </row>
    <row r="32" spans="2:57" s="2" customFormat="1" ht="14.45" customHeight="1" hidden="1">
      <c r="B32" s="37"/>
      <c r="F32" s="28" t="s">
        <v>46</v>
      </c>
      <c r="L32" s="293">
        <v>0.12</v>
      </c>
      <c r="M32" s="292"/>
      <c r="N32" s="292"/>
      <c r="O32" s="292"/>
      <c r="P32" s="292"/>
      <c r="W32" s="291">
        <f>ROUND(BC54,2)</f>
        <v>0</v>
      </c>
      <c r="X32" s="292"/>
      <c r="Y32" s="292"/>
      <c r="Z32" s="292"/>
      <c r="AA32" s="292"/>
      <c r="AB32" s="292"/>
      <c r="AC32" s="292"/>
      <c r="AD32" s="292"/>
      <c r="AE32" s="292"/>
      <c r="AK32" s="291">
        <v>0</v>
      </c>
      <c r="AL32" s="292"/>
      <c r="AM32" s="292"/>
      <c r="AN32" s="292"/>
      <c r="AO32" s="292"/>
      <c r="AR32" s="37"/>
      <c r="BE32" s="281"/>
    </row>
    <row r="33" spans="2:44" s="2" customFormat="1" ht="14.45" customHeight="1" hidden="1">
      <c r="B33" s="37"/>
      <c r="F33" s="28" t="s">
        <v>47</v>
      </c>
      <c r="L33" s="293">
        <v>0</v>
      </c>
      <c r="M33" s="292"/>
      <c r="N33" s="292"/>
      <c r="O33" s="292"/>
      <c r="P33" s="292"/>
      <c r="W33" s="291">
        <f>ROUND(BD54,2)</f>
        <v>0</v>
      </c>
      <c r="X33" s="292"/>
      <c r="Y33" s="292"/>
      <c r="Z33" s="292"/>
      <c r="AA33" s="292"/>
      <c r="AB33" s="292"/>
      <c r="AC33" s="292"/>
      <c r="AD33" s="292"/>
      <c r="AE33" s="292"/>
      <c r="AK33" s="291">
        <v>0</v>
      </c>
      <c r="AL33" s="292"/>
      <c r="AM33" s="292"/>
      <c r="AN33" s="292"/>
      <c r="AO33" s="292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294" t="s">
        <v>50</v>
      </c>
      <c r="Y35" s="295"/>
      <c r="Z35" s="295"/>
      <c r="AA35" s="295"/>
      <c r="AB35" s="295"/>
      <c r="AC35" s="40"/>
      <c r="AD35" s="40"/>
      <c r="AE35" s="40"/>
      <c r="AF35" s="40"/>
      <c r="AG35" s="40"/>
      <c r="AH35" s="40"/>
      <c r="AI35" s="40"/>
      <c r="AJ35" s="40"/>
      <c r="AK35" s="296">
        <f>SUM(AK26:AK33)</f>
        <v>0</v>
      </c>
      <c r="AL35" s="295"/>
      <c r="AM35" s="295"/>
      <c r="AN35" s="295"/>
      <c r="AO35" s="297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51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00</v>
      </c>
      <c r="AR44" s="46"/>
    </row>
    <row r="45" spans="2:44" s="4" customFormat="1" ht="36.95" customHeight="1">
      <c r="B45" s="47"/>
      <c r="C45" s="48" t="s">
        <v>16</v>
      </c>
      <c r="L45" s="298" t="str">
        <f>K6</f>
        <v>Obnova kapličky na parcele č. st. 101 v k.ú. Horní Nivy</v>
      </c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par. č. st. 101 v k.ú. Horní Nivy</v>
      </c>
      <c r="AI47" s="28" t="s">
        <v>23</v>
      </c>
      <c r="AM47" s="300" t="str">
        <f>IF(AN8="","",AN8)</f>
        <v>17. 4. 2023</v>
      </c>
      <c r="AN47" s="300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>Obec Dolní Nivy</v>
      </c>
      <c r="AI49" s="28" t="s">
        <v>31</v>
      </c>
      <c r="AM49" s="301" t="str">
        <f>IF(E17="","",E17)</f>
        <v>Ing. Martin Dědič</v>
      </c>
      <c r="AN49" s="302"/>
      <c r="AO49" s="302"/>
      <c r="AP49" s="302"/>
      <c r="AR49" s="33"/>
      <c r="AS49" s="303" t="s">
        <v>52</v>
      </c>
      <c r="AT49" s="304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29</v>
      </c>
      <c r="L50" s="3" t="str">
        <f>IF(E14="Vyplň údaj","",E14)</f>
        <v/>
      </c>
      <c r="AI50" s="28" t="s">
        <v>34</v>
      </c>
      <c r="AM50" s="301" t="str">
        <f>IF(E20="","",E20)</f>
        <v xml:space="preserve"> </v>
      </c>
      <c r="AN50" s="302"/>
      <c r="AO50" s="302"/>
      <c r="AP50" s="302"/>
      <c r="AR50" s="33"/>
      <c r="AS50" s="305"/>
      <c r="AT50" s="306"/>
      <c r="BD50" s="54"/>
    </row>
    <row r="51" spans="2:56" s="1" customFormat="1" ht="10.9" customHeight="1">
      <c r="B51" s="33"/>
      <c r="AR51" s="33"/>
      <c r="AS51" s="305"/>
      <c r="AT51" s="306"/>
      <c r="BD51" s="54"/>
    </row>
    <row r="52" spans="2:56" s="1" customFormat="1" ht="29.25" customHeight="1">
      <c r="B52" s="33"/>
      <c r="C52" s="307" t="s">
        <v>53</v>
      </c>
      <c r="D52" s="308"/>
      <c r="E52" s="308"/>
      <c r="F52" s="308"/>
      <c r="G52" s="308"/>
      <c r="H52" s="55"/>
      <c r="I52" s="309" t="s">
        <v>54</v>
      </c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10" t="s">
        <v>55</v>
      </c>
      <c r="AH52" s="308"/>
      <c r="AI52" s="308"/>
      <c r="AJ52" s="308"/>
      <c r="AK52" s="308"/>
      <c r="AL52" s="308"/>
      <c r="AM52" s="308"/>
      <c r="AN52" s="309" t="s">
        <v>56</v>
      </c>
      <c r="AO52" s="308"/>
      <c r="AP52" s="308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14">
        <f>ROUND(SUM(AG55:AG57),2)</f>
        <v>0</v>
      </c>
      <c r="AH54" s="314"/>
      <c r="AI54" s="314"/>
      <c r="AJ54" s="314"/>
      <c r="AK54" s="314"/>
      <c r="AL54" s="314"/>
      <c r="AM54" s="314"/>
      <c r="AN54" s="315">
        <f>SUM(AG54,AT54)</f>
        <v>0</v>
      </c>
      <c r="AO54" s="315"/>
      <c r="AP54" s="315"/>
      <c r="AQ54" s="65" t="s">
        <v>19</v>
      </c>
      <c r="AR54" s="61"/>
      <c r="AS54" s="66">
        <f>ROUND(SUM(AS55:AS57),2)</f>
        <v>0</v>
      </c>
      <c r="AT54" s="67">
        <f>ROUND(SUM(AV54:AW54),2)</f>
        <v>0</v>
      </c>
      <c r="AU54" s="68">
        <f>ROUND(SUM(AU55:AU57),5)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ROUND(SUM(AZ55:AZ57),2)</f>
        <v>0</v>
      </c>
      <c r="BA54" s="67">
        <f>ROUND(SUM(BA55:BA57),2)</f>
        <v>0</v>
      </c>
      <c r="BB54" s="67">
        <f>ROUND(SUM(BB55:BB57),2)</f>
        <v>0</v>
      </c>
      <c r="BC54" s="67">
        <f>ROUND(SUM(BC55:BC57),2)</f>
        <v>0</v>
      </c>
      <c r="BD54" s="69">
        <f>ROUND(SUM(BD55:BD57),2)</f>
        <v>0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19</v>
      </c>
    </row>
    <row r="55" spans="1:91" s="6" customFormat="1" ht="16.5" customHeight="1">
      <c r="A55" s="72" t="s">
        <v>76</v>
      </c>
      <c r="B55" s="73"/>
      <c r="C55" s="74"/>
      <c r="D55" s="313" t="s">
        <v>14</v>
      </c>
      <c r="E55" s="313"/>
      <c r="F55" s="313"/>
      <c r="G55" s="313"/>
      <c r="H55" s="313"/>
      <c r="I55" s="75"/>
      <c r="J55" s="313" t="s">
        <v>77</v>
      </c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1">
        <f>'00 - VRN'!J30</f>
        <v>0</v>
      </c>
      <c r="AH55" s="312"/>
      <c r="AI55" s="312"/>
      <c r="AJ55" s="312"/>
      <c r="AK55" s="312"/>
      <c r="AL55" s="312"/>
      <c r="AM55" s="312"/>
      <c r="AN55" s="311">
        <f>SUM(AG55,AT55)</f>
        <v>0</v>
      </c>
      <c r="AO55" s="312"/>
      <c r="AP55" s="312"/>
      <c r="AQ55" s="76" t="s">
        <v>78</v>
      </c>
      <c r="AR55" s="73"/>
      <c r="AS55" s="77">
        <v>0</v>
      </c>
      <c r="AT55" s="78">
        <f>ROUND(SUM(AV55:AW55),2)</f>
        <v>0</v>
      </c>
      <c r="AU55" s="79">
        <f>'00 - VRN'!P85</f>
        <v>0</v>
      </c>
      <c r="AV55" s="78">
        <f>'00 - VRN'!J33</f>
        <v>0</v>
      </c>
      <c r="AW55" s="78">
        <f>'00 - VRN'!J34</f>
        <v>0</v>
      </c>
      <c r="AX55" s="78">
        <f>'00 - VRN'!J35</f>
        <v>0</v>
      </c>
      <c r="AY55" s="78">
        <f>'00 - VRN'!J36</f>
        <v>0</v>
      </c>
      <c r="AZ55" s="78">
        <f>'00 - VRN'!F33</f>
        <v>0</v>
      </c>
      <c r="BA55" s="78">
        <f>'00 - VRN'!F34</f>
        <v>0</v>
      </c>
      <c r="BB55" s="78">
        <f>'00 - VRN'!F35</f>
        <v>0</v>
      </c>
      <c r="BC55" s="78">
        <f>'00 - VRN'!F36</f>
        <v>0</v>
      </c>
      <c r="BD55" s="80">
        <f>'00 - VRN'!F37</f>
        <v>0</v>
      </c>
      <c r="BT55" s="81" t="s">
        <v>79</v>
      </c>
      <c r="BV55" s="81" t="s">
        <v>74</v>
      </c>
      <c r="BW55" s="81" t="s">
        <v>80</v>
      </c>
      <c r="BX55" s="81" t="s">
        <v>5</v>
      </c>
      <c r="CL55" s="81" t="s">
        <v>19</v>
      </c>
      <c r="CM55" s="81" t="s">
        <v>81</v>
      </c>
    </row>
    <row r="56" spans="1:91" s="6" customFormat="1" ht="16.5" customHeight="1">
      <c r="A56" s="72" t="s">
        <v>76</v>
      </c>
      <c r="B56" s="73"/>
      <c r="C56" s="74"/>
      <c r="D56" s="313" t="s">
        <v>82</v>
      </c>
      <c r="E56" s="313"/>
      <c r="F56" s="313"/>
      <c r="G56" s="313"/>
      <c r="H56" s="313"/>
      <c r="I56" s="75"/>
      <c r="J56" s="313" t="s">
        <v>83</v>
      </c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1">
        <f>'01 - Stavební část a ZTI'!J30</f>
        <v>0</v>
      </c>
      <c r="AH56" s="312"/>
      <c r="AI56" s="312"/>
      <c r="AJ56" s="312"/>
      <c r="AK56" s="312"/>
      <c r="AL56" s="312"/>
      <c r="AM56" s="312"/>
      <c r="AN56" s="311">
        <f>SUM(AG56,AT56)</f>
        <v>0</v>
      </c>
      <c r="AO56" s="312"/>
      <c r="AP56" s="312"/>
      <c r="AQ56" s="76" t="s">
        <v>78</v>
      </c>
      <c r="AR56" s="73"/>
      <c r="AS56" s="77">
        <v>0</v>
      </c>
      <c r="AT56" s="78">
        <f>ROUND(SUM(AV56:AW56),2)</f>
        <v>0</v>
      </c>
      <c r="AU56" s="79">
        <f>'01 - Stavební část a ZTI'!P102</f>
        <v>0</v>
      </c>
      <c r="AV56" s="78">
        <f>'01 - Stavební část a ZTI'!J33</f>
        <v>0</v>
      </c>
      <c r="AW56" s="78">
        <f>'01 - Stavební část a ZTI'!J34</f>
        <v>0</v>
      </c>
      <c r="AX56" s="78">
        <f>'01 - Stavební část a ZTI'!J35</f>
        <v>0</v>
      </c>
      <c r="AY56" s="78">
        <f>'01 - Stavební část a ZTI'!J36</f>
        <v>0</v>
      </c>
      <c r="AZ56" s="78">
        <f>'01 - Stavební část a ZTI'!F33</f>
        <v>0</v>
      </c>
      <c r="BA56" s="78">
        <f>'01 - Stavební část a ZTI'!F34</f>
        <v>0</v>
      </c>
      <c r="BB56" s="78">
        <f>'01 - Stavební část a ZTI'!F35</f>
        <v>0</v>
      </c>
      <c r="BC56" s="78">
        <f>'01 - Stavební část a ZTI'!F36</f>
        <v>0</v>
      </c>
      <c r="BD56" s="80">
        <f>'01 - Stavební část a ZTI'!F37</f>
        <v>0</v>
      </c>
      <c r="BT56" s="81" t="s">
        <v>79</v>
      </c>
      <c r="BV56" s="81" t="s">
        <v>74</v>
      </c>
      <c r="BW56" s="81" t="s">
        <v>84</v>
      </c>
      <c r="BX56" s="81" t="s">
        <v>5</v>
      </c>
      <c r="CL56" s="81" t="s">
        <v>19</v>
      </c>
      <c r="CM56" s="81" t="s">
        <v>81</v>
      </c>
    </row>
    <row r="57" spans="1:91" s="6" customFormat="1" ht="16.5" customHeight="1">
      <c r="A57" s="72" t="s">
        <v>76</v>
      </c>
      <c r="B57" s="73"/>
      <c r="C57" s="74"/>
      <c r="D57" s="313" t="s">
        <v>85</v>
      </c>
      <c r="E57" s="313"/>
      <c r="F57" s="313"/>
      <c r="G57" s="313"/>
      <c r="H57" s="313"/>
      <c r="I57" s="75"/>
      <c r="J57" s="313" t="s">
        <v>86</v>
      </c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1">
        <f>'02 - Elektroinstalace'!J30</f>
        <v>0</v>
      </c>
      <c r="AH57" s="312"/>
      <c r="AI57" s="312"/>
      <c r="AJ57" s="312"/>
      <c r="AK57" s="312"/>
      <c r="AL57" s="312"/>
      <c r="AM57" s="312"/>
      <c r="AN57" s="311">
        <f>SUM(AG57,AT57)</f>
        <v>0</v>
      </c>
      <c r="AO57" s="312"/>
      <c r="AP57" s="312"/>
      <c r="AQ57" s="76" t="s">
        <v>78</v>
      </c>
      <c r="AR57" s="73"/>
      <c r="AS57" s="82">
        <v>0</v>
      </c>
      <c r="AT57" s="83">
        <f>ROUND(SUM(AV57:AW57),2)</f>
        <v>0</v>
      </c>
      <c r="AU57" s="84">
        <f>'02 - Elektroinstalace'!P83</f>
        <v>0</v>
      </c>
      <c r="AV57" s="83">
        <f>'02 - Elektroinstalace'!J33</f>
        <v>0</v>
      </c>
      <c r="AW57" s="83">
        <f>'02 - Elektroinstalace'!J34</f>
        <v>0</v>
      </c>
      <c r="AX57" s="83">
        <f>'02 - Elektroinstalace'!J35</f>
        <v>0</v>
      </c>
      <c r="AY57" s="83">
        <f>'02 - Elektroinstalace'!J36</f>
        <v>0</v>
      </c>
      <c r="AZ57" s="83">
        <f>'02 - Elektroinstalace'!F33</f>
        <v>0</v>
      </c>
      <c r="BA57" s="83">
        <f>'02 - Elektroinstalace'!F34</f>
        <v>0</v>
      </c>
      <c r="BB57" s="83">
        <f>'02 - Elektroinstalace'!F35</f>
        <v>0</v>
      </c>
      <c r="BC57" s="83">
        <f>'02 - Elektroinstalace'!F36</f>
        <v>0</v>
      </c>
      <c r="BD57" s="85">
        <f>'02 - Elektroinstalace'!F37</f>
        <v>0</v>
      </c>
      <c r="BT57" s="81" t="s">
        <v>79</v>
      </c>
      <c r="BV57" s="81" t="s">
        <v>74</v>
      </c>
      <c r="BW57" s="81" t="s">
        <v>87</v>
      </c>
      <c r="BX57" s="81" t="s">
        <v>5</v>
      </c>
      <c r="CL57" s="81" t="s">
        <v>19</v>
      </c>
      <c r="CM57" s="81" t="s">
        <v>81</v>
      </c>
    </row>
    <row r="58" spans="2:44" s="1" customFormat="1" ht="30" customHeight="1">
      <c r="B58" s="33"/>
      <c r="AR58" s="33"/>
    </row>
    <row r="59" spans="2:44" s="1" customFormat="1" ht="6.95" customHeight="1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33"/>
    </row>
  </sheetData>
  <sheetProtection algorithmName="SHA-512" hashValue="Ww3onQEWxXgsFyhrwISCSmMVk2u+pxhhSSlKHHCVXLMefFHpmBs4DRd8v5iVNnTLupGwmIxUVClJW+r1/J5IbA==" saltValue="ehM4e4eJpjzEp6TQkLesFbHtblaZtux3Tzh85tPPVTCoAUj+3JYVCj9rju4UpzdygYujrrKDqXdRR1dTDc6nEA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 - VRN'!C2" display="/"/>
    <hyperlink ref="A56" location="'01 - Stavební část a ZTI'!C2" display="/"/>
    <hyperlink ref="A57" location="'02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88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6" t="str">
        <f>'Rekapitulace stavby'!K6</f>
        <v>Obnova kapličky na parcele č. st. 101 v k.ú. Horní Nivy</v>
      </c>
      <c r="F7" s="317"/>
      <c r="G7" s="317"/>
      <c r="H7" s="317"/>
      <c r="L7" s="21"/>
    </row>
    <row r="8" spans="2:12" s="1" customFormat="1" ht="12" customHeight="1">
      <c r="B8" s="33"/>
      <c r="D8" s="28" t="s">
        <v>89</v>
      </c>
      <c r="L8" s="33"/>
    </row>
    <row r="9" spans="2:12" s="1" customFormat="1" ht="16.5" customHeight="1">
      <c r="B9" s="33"/>
      <c r="E9" s="298" t="s">
        <v>90</v>
      </c>
      <c r="F9" s="318"/>
      <c r="G9" s="318"/>
      <c r="H9" s="318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17. 4. 2023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282"/>
      <c r="G18" s="282"/>
      <c r="H18" s="282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87" t="s">
        <v>19</v>
      </c>
      <c r="F27" s="287"/>
      <c r="G27" s="287"/>
      <c r="H27" s="287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ROUND(J85,2)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ROUND((SUM(BE85:BE111)),2)</f>
        <v>0</v>
      </c>
      <c r="I33" s="90">
        <v>0.21</v>
      </c>
      <c r="J33" s="89">
        <f>ROUND(((SUM(BE85:BE111))*I33),2)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ROUND((SUM(BF85:BF111)),2)</f>
        <v>0</v>
      </c>
      <c r="I34" s="90">
        <v>0.12</v>
      </c>
      <c r="J34" s="89">
        <f>ROUND(((SUM(BF85:BF111))*I34),2)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ROUND((SUM(BG85:BG111)),2)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ROUND((SUM(BH85:BH111)),2)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ROUND((SUM(BI85:BI111)),2)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6" t="str">
        <f>E7</f>
        <v>Obnova kapličky na parcele č. st. 101 v k.ú. Horní Nivy</v>
      </c>
      <c r="F48" s="317"/>
      <c r="G48" s="317"/>
      <c r="H48" s="317"/>
      <c r="L48" s="33"/>
    </row>
    <row r="49" spans="2:12" s="1" customFormat="1" ht="12" customHeight="1">
      <c r="B49" s="33"/>
      <c r="C49" s="28" t="s">
        <v>89</v>
      </c>
      <c r="L49" s="33"/>
    </row>
    <row r="50" spans="2:12" s="1" customFormat="1" ht="16.5" customHeight="1">
      <c r="B50" s="33"/>
      <c r="E50" s="298" t="str">
        <f>E9</f>
        <v>00 - VRN</v>
      </c>
      <c r="F50" s="318"/>
      <c r="G50" s="318"/>
      <c r="H50" s="318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par. č. st. 101 v k.ú. Horní Nivy</v>
      </c>
      <c r="I52" s="28" t="s">
        <v>23</v>
      </c>
      <c r="J52" s="50" t="str">
        <f>IF(J12="","",J12)</f>
        <v>17. 4. 2023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Obec Dolní Nivy</v>
      </c>
      <c r="I54" s="28" t="s">
        <v>31</v>
      </c>
      <c r="J54" s="31" t="str">
        <f>E21</f>
        <v>Ing. Martin Dědič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92</v>
      </c>
      <c r="D57" s="91"/>
      <c r="E57" s="91"/>
      <c r="F57" s="91"/>
      <c r="G57" s="91"/>
      <c r="H57" s="91"/>
      <c r="I57" s="91"/>
      <c r="J57" s="98" t="s">
        <v>93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J85</f>
        <v>0</v>
      </c>
      <c r="L59" s="33"/>
      <c r="AU59" s="18" t="s">
        <v>94</v>
      </c>
    </row>
    <row r="60" spans="2:12" s="8" customFormat="1" ht="24.95" customHeight="1">
      <c r="B60" s="100"/>
      <c r="D60" s="101" t="s">
        <v>95</v>
      </c>
      <c r="E60" s="102"/>
      <c r="F60" s="102"/>
      <c r="G60" s="102"/>
      <c r="H60" s="102"/>
      <c r="I60" s="102"/>
      <c r="J60" s="103">
        <f>J86</f>
        <v>0</v>
      </c>
      <c r="L60" s="100"/>
    </row>
    <row r="61" spans="2:12" s="9" customFormat="1" ht="19.9" customHeight="1">
      <c r="B61" s="104"/>
      <c r="D61" s="105" t="s">
        <v>96</v>
      </c>
      <c r="E61" s="106"/>
      <c r="F61" s="106"/>
      <c r="G61" s="106"/>
      <c r="H61" s="106"/>
      <c r="I61" s="106"/>
      <c r="J61" s="107">
        <f>J87</f>
        <v>0</v>
      </c>
      <c r="L61" s="104"/>
    </row>
    <row r="62" spans="2:12" s="9" customFormat="1" ht="19.9" customHeight="1">
      <c r="B62" s="104"/>
      <c r="D62" s="105" t="s">
        <v>97</v>
      </c>
      <c r="E62" s="106"/>
      <c r="F62" s="106"/>
      <c r="G62" s="106"/>
      <c r="H62" s="106"/>
      <c r="I62" s="106"/>
      <c r="J62" s="107">
        <f>J93</f>
        <v>0</v>
      </c>
      <c r="L62" s="104"/>
    </row>
    <row r="63" spans="2:12" s="9" customFormat="1" ht="19.9" customHeight="1">
      <c r="B63" s="104"/>
      <c r="D63" s="105" t="s">
        <v>98</v>
      </c>
      <c r="E63" s="106"/>
      <c r="F63" s="106"/>
      <c r="G63" s="106"/>
      <c r="H63" s="106"/>
      <c r="I63" s="106"/>
      <c r="J63" s="107">
        <f>J102</f>
        <v>0</v>
      </c>
      <c r="L63" s="104"/>
    </row>
    <row r="64" spans="2:12" s="9" customFormat="1" ht="19.9" customHeight="1">
      <c r="B64" s="104"/>
      <c r="D64" s="105" t="s">
        <v>99</v>
      </c>
      <c r="E64" s="106"/>
      <c r="F64" s="106"/>
      <c r="G64" s="106"/>
      <c r="H64" s="106"/>
      <c r="I64" s="106"/>
      <c r="J64" s="107">
        <f>J107</f>
        <v>0</v>
      </c>
      <c r="L64" s="104"/>
    </row>
    <row r="65" spans="2:12" s="9" customFormat="1" ht="19.9" customHeight="1">
      <c r="B65" s="104"/>
      <c r="D65" s="105" t="s">
        <v>100</v>
      </c>
      <c r="E65" s="106"/>
      <c r="F65" s="106"/>
      <c r="G65" s="106"/>
      <c r="H65" s="106"/>
      <c r="I65" s="106"/>
      <c r="J65" s="107">
        <f>J110</f>
        <v>0</v>
      </c>
      <c r="L65" s="104"/>
    </row>
    <row r="66" spans="2:12" s="1" customFormat="1" ht="21.75" customHeight="1">
      <c r="B66" s="33"/>
      <c r="L66" s="33"/>
    </row>
    <row r="67" spans="2:12" s="1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5" customHeight="1">
      <c r="B72" s="33"/>
      <c r="C72" s="22" t="s">
        <v>101</v>
      </c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16</v>
      </c>
      <c r="L74" s="33"/>
    </row>
    <row r="75" spans="2:12" s="1" customFormat="1" ht="16.5" customHeight="1">
      <c r="B75" s="33"/>
      <c r="E75" s="316" t="str">
        <f>E7</f>
        <v>Obnova kapličky na parcele č. st. 101 v k.ú. Horní Nivy</v>
      </c>
      <c r="F75" s="317"/>
      <c r="G75" s="317"/>
      <c r="H75" s="317"/>
      <c r="L75" s="33"/>
    </row>
    <row r="76" spans="2:12" s="1" customFormat="1" ht="12" customHeight="1">
      <c r="B76" s="33"/>
      <c r="C76" s="28" t="s">
        <v>89</v>
      </c>
      <c r="L76" s="33"/>
    </row>
    <row r="77" spans="2:12" s="1" customFormat="1" ht="16.5" customHeight="1">
      <c r="B77" s="33"/>
      <c r="E77" s="298" t="str">
        <f>E9</f>
        <v>00 - VRN</v>
      </c>
      <c r="F77" s="318"/>
      <c r="G77" s="318"/>
      <c r="H77" s="318"/>
      <c r="L77" s="33"/>
    </row>
    <row r="78" spans="2:12" s="1" customFormat="1" ht="6.95" customHeight="1">
      <c r="B78" s="33"/>
      <c r="L78" s="33"/>
    </row>
    <row r="79" spans="2:12" s="1" customFormat="1" ht="12" customHeight="1">
      <c r="B79" s="33"/>
      <c r="C79" s="28" t="s">
        <v>21</v>
      </c>
      <c r="F79" s="26" t="str">
        <f>F12</f>
        <v>par. č. st. 101 v k.ú. Horní Nivy</v>
      </c>
      <c r="I79" s="28" t="s">
        <v>23</v>
      </c>
      <c r="J79" s="50" t="str">
        <f>IF(J12="","",J12)</f>
        <v>17. 4. 2023</v>
      </c>
      <c r="L79" s="33"/>
    </row>
    <row r="80" spans="2:12" s="1" customFormat="1" ht="6.95" customHeight="1">
      <c r="B80" s="33"/>
      <c r="L80" s="33"/>
    </row>
    <row r="81" spans="2:12" s="1" customFormat="1" ht="15.2" customHeight="1">
      <c r="B81" s="33"/>
      <c r="C81" s="28" t="s">
        <v>25</v>
      </c>
      <c r="F81" s="26" t="str">
        <f>E15</f>
        <v>Obec Dolní Nivy</v>
      </c>
      <c r="I81" s="28" t="s">
        <v>31</v>
      </c>
      <c r="J81" s="31" t="str">
        <f>E21</f>
        <v>Ing. Martin Dědič</v>
      </c>
      <c r="L81" s="33"/>
    </row>
    <row r="82" spans="2:12" s="1" customFormat="1" ht="15.2" customHeight="1">
      <c r="B82" s="33"/>
      <c r="C82" s="28" t="s">
        <v>29</v>
      </c>
      <c r="F82" s="26" t="str">
        <f>IF(E18="","",E18)</f>
        <v>Vyplň údaj</v>
      </c>
      <c r="I82" s="28" t="s">
        <v>34</v>
      </c>
      <c r="J82" s="31" t="str">
        <f>E24</f>
        <v xml:space="preserve"> 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08"/>
      <c r="C84" s="109" t="s">
        <v>102</v>
      </c>
      <c r="D84" s="110" t="s">
        <v>57</v>
      </c>
      <c r="E84" s="110" t="s">
        <v>53</v>
      </c>
      <c r="F84" s="110" t="s">
        <v>54</v>
      </c>
      <c r="G84" s="110" t="s">
        <v>103</v>
      </c>
      <c r="H84" s="110" t="s">
        <v>104</v>
      </c>
      <c r="I84" s="110" t="s">
        <v>105</v>
      </c>
      <c r="J84" s="110" t="s">
        <v>93</v>
      </c>
      <c r="K84" s="111" t="s">
        <v>106</v>
      </c>
      <c r="L84" s="108"/>
      <c r="M84" s="57" t="s">
        <v>19</v>
      </c>
      <c r="N84" s="58" t="s">
        <v>42</v>
      </c>
      <c r="O84" s="58" t="s">
        <v>107</v>
      </c>
      <c r="P84" s="58" t="s">
        <v>108</v>
      </c>
      <c r="Q84" s="58" t="s">
        <v>109</v>
      </c>
      <c r="R84" s="58" t="s">
        <v>110</v>
      </c>
      <c r="S84" s="58" t="s">
        <v>111</v>
      </c>
      <c r="T84" s="59" t="s">
        <v>112</v>
      </c>
    </row>
    <row r="85" spans="2:63" s="1" customFormat="1" ht="22.9" customHeight="1">
      <c r="B85" s="33"/>
      <c r="C85" s="62" t="s">
        <v>113</v>
      </c>
      <c r="J85" s="112">
        <f>BK85</f>
        <v>0</v>
      </c>
      <c r="L85" s="33"/>
      <c r="M85" s="60"/>
      <c r="N85" s="51"/>
      <c r="O85" s="51"/>
      <c r="P85" s="113">
        <f>P86</f>
        <v>0</v>
      </c>
      <c r="Q85" s="51"/>
      <c r="R85" s="113">
        <f>R86</f>
        <v>0</v>
      </c>
      <c r="S85" s="51"/>
      <c r="T85" s="114">
        <f>T86</f>
        <v>0</v>
      </c>
      <c r="AT85" s="18" t="s">
        <v>71</v>
      </c>
      <c r="AU85" s="18" t="s">
        <v>94</v>
      </c>
      <c r="BK85" s="115">
        <f>BK86</f>
        <v>0</v>
      </c>
    </row>
    <row r="86" spans="2:63" s="11" customFormat="1" ht="25.9" customHeight="1">
      <c r="B86" s="116"/>
      <c r="D86" s="117" t="s">
        <v>71</v>
      </c>
      <c r="E86" s="118" t="s">
        <v>77</v>
      </c>
      <c r="F86" s="118" t="s">
        <v>114</v>
      </c>
      <c r="I86" s="119"/>
      <c r="J86" s="120">
        <f>BK86</f>
        <v>0</v>
      </c>
      <c r="L86" s="116"/>
      <c r="M86" s="121"/>
      <c r="P86" s="122">
        <f>P87+P93+P102+P107+P110</f>
        <v>0</v>
      </c>
      <c r="R86" s="122">
        <f>R87+R93+R102+R107+R110</f>
        <v>0</v>
      </c>
      <c r="T86" s="123">
        <f>T87+T93+T102+T107+T110</f>
        <v>0</v>
      </c>
      <c r="AR86" s="117" t="s">
        <v>115</v>
      </c>
      <c r="AT86" s="124" t="s">
        <v>71</v>
      </c>
      <c r="AU86" s="124" t="s">
        <v>72</v>
      </c>
      <c r="AY86" s="117" t="s">
        <v>116</v>
      </c>
      <c r="BK86" s="125">
        <f>BK87+BK93+BK102+BK107+BK110</f>
        <v>0</v>
      </c>
    </row>
    <row r="87" spans="2:63" s="11" customFormat="1" ht="22.9" customHeight="1">
      <c r="B87" s="116"/>
      <c r="D87" s="117" t="s">
        <v>71</v>
      </c>
      <c r="E87" s="126" t="s">
        <v>117</v>
      </c>
      <c r="F87" s="126" t="s">
        <v>118</v>
      </c>
      <c r="I87" s="119"/>
      <c r="J87" s="127">
        <f>BK87</f>
        <v>0</v>
      </c>
      <c r="L87" s="116"/>
      <c r="M87" s="121"/>
      <c r="P87" s="122">
        <f>SUM(P88:P92)</f>
        <v>0</v>
      </c>
      <c r="R87" s="122">
        <f>SUM(R88:R92)</f>
        <v>0</v>
      </c>
      <c r="T87" s="123">
        <f>SUM(T88:T92)</f>
        <v>0</v>
      </c>
      <c r="AR87" s="117" t="s">
        <v>115</v>
      </c>
      <c r="AT87" s="124" t="s">
        <v>71</v>
      </c>
      <c r="AU87" s="124" t="s">
        <v>79</v>
      </c>
      <c r="AY87" s="117" t="s">
        <v>116</v>
      </c>
      <c r="BK87" s="125">
        <f>SUM(BK88:BK92)</f>
        <v>0</v>
      </c>
    </row>
    <row r="88" spans="2:65" s="1" customFormat="1" ht="16.5" customHeight="1">
      <c r="B88" s="33"/>
      <c r="C88" s="128" t="s">
        <v>79</v>
      </c>
      <c r="D88" s="128" t="s">
        <v>119</v>
      </c>
      <c r="E88" s="129" t="s">
        <v>120</v>
      </c>
      <c r="F88" s="130" t="s">
        <v>121</v>
      </c>
      <c r="G88" s="131" t="s">
        <v>122</v>
      </c>
      <c r="H88" s="132">
        <v>1</v>
      </c>
      <c r="I88" s="133"/>
      <c r="J88" s="134">
        <f>ROUND(I88*H88,2)</f>
        <v>0</v>
      </c>
      <c r="K88" s="130" t="s">
        <v>123</v>
      </c>
      <c r="L88" s="33"/>
      <c r="M88" s="135" t="s">
        <v>19</v>
      </c>
      <c r="N88" s="136" t="s">
        <v>43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124</v>
      </c>
      <c r="AT88" s="139" t="s">
        <v>119</v>
      </c>
      <c r="AU88" s="139" t="s">
        <v>81</v>
      </c>
      <c r="AY88" s="18" t="s">
        <v>116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8" t="s">
        <v>79</v>
      </c>
      <c r="BK88" s="140">
        <f>ROUND(I88*H88,2)</f>
        <v>0</v>
      </c>
      <c r="BL88" s="18" t="s">
        <v>124</v>
      </c>
      <c r="BM88" s="139" t="s">
        <v>125</v>
      </c>
    </row>
    <row r="89" spans="2:47" s="1" customFormat="1" ht="11.25">
      <c r="B89" s="33"/>
      <c r="D89" s="141" t="s">
        <v>126</v>
      </c>
      <c r="F89" s="142" t="s">
        <v>127</v>
      </c>
      <c r="I89" s="143"/>
      <c r="L89" s="33"/>
      <c r="M89" s="144"/>
      <c r="T89" s="54"/>
      <c r="AT89" s="18" t="s">
        <v>126</v>
      </c>
      <c r="AU89" s="18" t="s">
        <v>81</v>
      </c>
    </row>
    <row r="90" spans="2:65" s="1" customFormat="1" ht="16.5" customHeight="1">
      <c r="B90" s="33"/>
      <c r="C90" s="128" t="s">
        <v>81</v>
      </c>
      <c r="D90" s="128" t="s">
        <v>119</v>
      </c>
      <c r="E90" s="129" t="s">
        <v>128</v>
      </c>
      <c r="F90" s="130" t="s">
        <v>129</v>
      </c>
      <c r="G90" s="131" t="s">
        <v>122</v>
      </c>
      <c r="H90" s="132">
        <v>1</v>
      </c>
      <c r="I90" s="133"/>
      <c r="J90" s="134">
        <f>ROUND(I90*H90,2)</f>
        <v>0</v>
      </c>
      <c r="K90" s="130" t="s">
        <v>19</v>
      </c>
      <c r="L90" s="33"/>
      <c r="M90" s="135" t="s">
        <v>19</v>
      </c>
      <c r="N90" s="136" t="s">
        <v>43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124</v>
      </c>
      <c r="AT90" s="139" t="s">
        <v>119</v>
      </c>
      <c r="AU90" s="139" t="s">
        <v>81</v>
      </c>
      <c r="AY90" s="18" t="s">
        <v>116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79</v>
      </c>
      <c r="BK90" s="140">
        <f>ROUND(I90*H90,2)</f>
        <v>0</v>
      </c>
      <c r="BL90" s="18" t="s">
        <v>124</v>
      </c>
      <c r="BM90" s="139" t="s">
        <v>130</v>
      </c>
    </row>
    <row r="91" spans="2:65" s="1" customFormat="1" ht="16.5" customHeight="1">
      <c r="B91" s="33"/>
      <c r="C91" s="128" t="s">
        <v>131</v>
      </c>
      <c r="D91" s="128" t="s">
        <v>119</v>
      </c>
      <c r="E91" s="129" t="s">
        <v>132</v>
      </c>
      <c r="F91" s="130" t="s">
        <v>133</v>
      </c>
      <c r="G91" s="131" t="s">
        <v>122</v>
      </c>
      <c r="H91" s="132">
        <v>1</v>
      </c>
      <c r="I91" s="133"/>
      <c r="J91" s="134">
        <f>ROUND(I91*H91,2)</f>
        <v>0</v>
      </c>
      <c r="K91" s="130" t="s">
        <v>123</v>
      </c>
      <c r="L91" s="33"/>
      <c r="M91" s="135" t="s">
        <v>19</v>
      </c>
      <c r="N91" s="136" t="s">
        <v>43</v>
      </c>
      <c r="P91" s="137">
        <f>O91*H91</f>
        <v>0</v>
      </c>
      <c r="Q91" s="137">
        <v>0</v>
      </c>
      <c r="R91" s="137">
        <f>Q91*H91</f>
        <v>0</v>
      </c>
      <c r="S91" s="137">
        <v>0</v>
      </c>
      <c r="T91" s="138">
        <f>S91*H91</f>
        <v>0</v>
      </c>
      <c r="AR91" s="139" t="s">
        <v>124</v>
      </c>
      <c r="AT91" s="139" t="s">
        <v>119</v>
      </c>
      <c r="AU91" s="139" t="s">
        <v>81</v>
      </c>
      <c r="AY91" s="18" t="s">
        <v>116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79</v>
      </c>
      <c r="BK91" s="140">
        <f>ROUND(I91*H91,2)</f>
        <v>0</v>
      </c>
      <c r="BL91" s="18" t="s">
        <v>124</v>
      </c>
      <c r="BM91" s="139" t="s">
        <v>134</v>
      </c>
    </row>
    <row r="92" spans="2:47" s="1" customFormat="1" ht="11.25">
      <c r="B92" s="33"/>
      <c r="D92" s="141" t="s">
        <v>126</v>
      </c>
      <c r="F92" s="142" t="s">
        <v>135</v>
      </c>
      <c r="I92" s="143"/>
      <c r="L92" s="33"/>
      <c r="M92" s="144"/>
      <c r="T92" s="54"/>
      <c r="AT92" s="18" t="s">
        <v>126</v>
      </c>
      <c r="AU92" s="18" t="s">
        <v>81</v>
      </c>
    </row>
    <row r="93" spans="2:63" s="11" customFormat="1" ht="22.9" customHeight="1">
      <c r="B93" s="116"/>
      <c r="D93" s="117" t="s">
        <v>71</v>
      </c>
      <c r="E93" s="126" t="s">
        <v>136</v>
      </c>
      <c r="F93" s="126" t="s">
        <v>137</v>
      </c>
      <c r="I93" s="119"/>
      <c r="J93" s="127">
        <f>BK93</f>
        <v>0</v>
      </c>
      <c r="L93" s="116"/>
      <c r="M93" s="121"/>
      <c r="P93" s="122">
        <f>SUM(P94:P101)</f>
        <v>0</v>
      </c>
      <c r="R93" s="122">
        <f>SUM(R94:R101)</f>
        <v>0</v>
      </c>
      <c r="T93" s="123">
        <f>SUM(T94:T101)</f>
        <v>0</v>
      </c>
      <c r="AR93" s="117" t="s">
        <v>115</v>
      </c>
      <c r="AT93" s="124" t="s">
        <v>71</v>
      </c>
      <c r="AU93" s="124" t="s">
        <v>79</v>
      </c>
      <c r="AY93" s="117" t="s">
        <v>116</v>
      </c>
      <c r="BK93" s="125">
        <f>SUM(BK94:BK101)</f>
        <v>0</v>
      </c>
    </row>
    <row r="94" spans="2:65" s="1" customFormat="1" ht="16.5" customHeight="1">
      <c r="B94" s="33"/>
      <c r="C94" s="128" t="s">
        <v>138</v>
      </c>
      <c r="D94" s="128" t="s">
        <v>119</v>
      </c>
      <c r="E94" s="129" t="s">
        <v>139</v>
      </c>
      <c r="F94" s="130" t="s">
        <v>137</v>
      </c>
      <c r="G94" s="131" t="s">
        <v>122</v>
      </c>
      <c r="H94" s="132">
        <v>1</v>
      </c>
      <c r="I94" s="133"/>
      <c r="J94" s="134">
        <f>ROUND(I94*H94,2)</f>
        <v>0</v>
      </c>
      <c r="K94" s="130" t="s">
        <v>123</v>
      </c>
      <c r="L94" s="33"/>
      <c r="M94" s="135" t="s">
        <v>19</v>
      </c>
      <c r="N94" s="136" t="s">
        <v>43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124</v>
      </c>
      <c r="AT94" s="139" t="s">
        <v>119</v>
      </c>
      <c r="AU94" s="139" t="s">
        <v>81</v>
      </c>
      <c r="AY94" s="18" t="s">
        <v>116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79</v>
      </c>
      <c r="BK94" s="140">
        <f>ROUND(I94*H94,2)</f>
        <v>0</v>
      </c>
      <c r="BL94" s="18" t="s">
        <v>124</v>
      </c>
      <c r="BM94" s="139" t="s">
        <v>140</v>
      </c>
    </row>
    <row r="95" spans="2:47" s="1" customFormat="1" ht="11.25">
      <c r="B95" s="33"/>
      <c r="D95" s="141" t="s">
        <v>126</v>
      </c>
      <c r="F95" s="142" t="s">
        <v>141</v>
      </c>
      <c r="I95" s="143"/>
      <c r="L95" s="33"/>
      <c r="M95" s="144"/>
      <c r="T95" s="54"/>
      <c r="AT95" s="18" t="s">
        <v>126</v>
      </c>
      <c r="AU95" s="18" t="s">
        <v>81</v>
      </c>
    </row>
    <row r="96" spans="2:65" s="1" customFormat="1" ht="16.5" customHeight="1">
      <c r="B96" s="33"/>
      <c r="C96" s="128" t="s">
        <v>115</v>
      </c>
      <c r="D96" s="128" t="s">
        <v>119</v>
      </c>
      <c r="E96" s="129" t="s">
        <v>142</v>
      </c>
      <c r="F96" s="130" t="s">
        <v>143</v>
      </c>
      <c r="G96" s="131" t="s">
        <v>122</v>
      </c>
      <c r="H96" s="132">
        <v>1</v>
      </c>
      <c r="I96" s="133"/>
      <c r="J96" s="134">
        <f>ROUND(I96*H96,2)</f>
        <v>0</v>
      </c>
      <c r="K96" s="130" t="s">
        <v>19</v>
      </c>
      <c r="L96" s="33"/>
      <c r="M96" s="135" t="s">
        <v>19</v>
      </c>
      <c r="N96" s="136" t="s">
        <v>43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124</v>
      </c>
      <c r="AT96" s="139" t="s">
        <v>119</v>
      </c>
      <c r="AU96" s="139" t="s">
        <v>81</v>
      </c>
      <c r="AY96" s="18" t="s">
        <v>116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8" t="s">
        <v>79</v>
      </c>
      <c r="BK96" s="140">
        <f>ROUND(I96*H96,2)</f>
        <v>0</v>
      </c>
      <c r="BL96" s="18" t="s">
        <v>124</v>
      </c>
      <c r="BM96" s="139" t="s">
        <v>144</v>
      </c>
    </row>
    <row r="97" spans="2:65" s="1" customFormat="1" ht="16.5" customHeight="1">
      <c r="B97" s="33"/>
      <c r="C97" s="128" t="s">
        <v>145</v>
      </c>
      <c r="D97" s="128" t="s">
        <v>119</v>
      </c>
      <c r="E97" s="129" t="s">
        <v>146</v>
      </c>
      <c r="F97" s="130" t="s">
        <v>147</v>
      </c>
      <c r="G97" s="131" t="s">
        <v>122</v>
      </c>
      <c r="H97" s="132">
        <v>1</v>
      </c>
      <c r="I97" s="133"/>
      <c r="J97" s="134">
        <f>ROUND(I97*H97,2)</f>
        <v>0</v>
      </c>
      <c r="K97" s="130" t="s">
        <v>123</v>
      </c>
      <c r="L97" s="33"/>
      <c r="M97" s="135" t="s">
        <v>19</v>
      </c>
      <c r="N97" s="136" t="s">
        <v>43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124</v>
      </c>
      <c r="AT97" s="139" t="s">
        <v>119</v>
      </c>
      <c r="AU97" s="139" t="s">
        <v>81</v>
      </c>
      <c r="AY97" s="18" t="s">
        <v>116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79</v>
      </c>
      <c r="BK97" s="140">
        <f>ROUND(I97*H97,2)</f>
        <v>0</v>
      </c>
      <c r="BL97" s="18" t="s">
        <v>124</v>
      </c>
      <c r="BM97" s="139" t="s">
        <v>148</v>
      </c>
    </row>
    <row r="98" spans="2:47" s="1" customFormat="1" ht="11.25">
      <c r="B98" s="33"/>
      <c r="D98" s="141" t="s">
        <v>126</v>
      </c>
      <c r="F98" s="142" t="s">
        <v>149</v>
      </c>
      <c r="I98" s="143"/>
      <c r="L98" s="33"/>
      <c r="M98" s="144"/>
      <c r="T98" s="54"/>
      <c r="AT98" s="18" t="s">
        <v>126</v>
      </c>
      <c r="AU98" s="18" t="s">
        <v>81</v>
      </c>
    </row>
    <row r="99" spans="2:65" s="1" customFormat="1" ht="16.5" customHeight="1">
      <c r="B99" s="33"/>
      <c r="C99" s="128" t="s">
        <v>150</v>
      </c>
      <c r="D99" s="128" t="s">
        <v>119</v>
      </c>
      <c r="E99" s="129" t="s">
        <v>151</v>
      </c>
      <c r="F99" s="130" t="s">
        <v>152</v>
      </c>
      <c r="G99" s="131" t="s">
        <v>122</v>
      </c>
      <c r="H99" s="132">
        <v>1</v>
      </c>
      <c r="I99" s="133"/>
      <c r="J99" s="134">
        <f>ROUND(I99*H99,2)</f>
        <v>0</v>
      </c>
      <c r="K99" s="130" t="s">
        <v>123</v>
      </c>
      <c r="L99" s="33"/>
      <c r="M99" s="135" t="s">
        <v>19</v>
      </c>
      <c r="N99" s="136" t="s">
        <v>43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124</v>
      </c>
      <c r="AT99" s="139" t="s">
        <v>119</v>
      </c>
      <c r="AU99" s="139" t="s">
        <v>81</v>
      </c>
      <c r="AY99" s="18" t="s">
        <v>116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79</v>
      </c>
      <c r="BK99" s="140">
        <f>ROUND(I99*H99,2)</f>
        <v>0</v>
      </c>
      <c r="BL99" s="18" t="s">
        <v>124</v>
      </c>
      <c r="BM99" s="139" t="s">
        <v>153</v>
      </c>
    </row>
    <row r="100" spans="2:47" s="1" customFormat="1" ht="11.25">
      <c r="B100" s="33"/>
      <c r="D100" s="141" t="s">
        <v>126</v>
      </c>
      <c r="F100" s="142" t="s">
        <v>154</v>
      </c>
      <c r="I100" s="143"/>
      <c r="L100" s="33"/>
      <c r="M100" s="144"/>
      <c r="T100" s="54"/>
      <c r="AT100" s="18" t="s">
        <v>126</v>
      </c>
      <c r="AU100" s="18" t="s">
        <v>81</v>
      </c>
    </row>
    <row r="101" spans="2:65" s="1" customFormat="1" ht="16.5" customHeight="1">
      <c r="B101" s="33"/>
      <c r="C101" s="128" t="s">
        <v>155</v>
      </c>
      <c r="D101" s="128" t="s">
        <v>119</v>
      </c>
      <c r="E101" s="129" t="s">
        <v>156</v>
      </c>
      <c r="F101" s="130" t="s">
        <v>157</v>
      </c>
      <c r="G101" s="131" t="s">
        <v>122</v>
      </c>
      <c r="H101" s="132">
        <v>1</v>
      </c>
      <c r="I101" s="133"/>
      <c r="J101" s="134">
        <f>ROUND(I101*H101,2)</f>
        <v>0</v>
      </c>
      <c r="K101" s="130" t="s">
        <v>19</v>
      </c>
      <c r="L101" s="33"/>
      <c r="M101" s="135" t="s">
        <v>19</v>
      </c>
      <c r="N101" s="136" t="s">
        <v>43</v>
      </c>
      <c r="P101" s="137">
        <f>O101*H101</f>
        <v>0</v>
      </c>
      <c r="Q101" s="137">
        <v>0</v>
      </c>
      <c r="R101" s="137">
        <f>Q101*H101</f>
        <v>0</v>
      </c>
      <c r="S101" s="137">
        <v>0</v>
      </c>
      <c r="T101" s="138">
        <f>S101*H101</f>
        <v>0</v>
      </c>
      <c r="AR101" s="139" t="s">
        <v>124</v>
      </c>
      <c r="AT101" s="139" t="s">
        <v>119</v>
      </c>
      <c r="AU101" s="139" t="s">
        <v>81</v>
      </c>
      <c r="AY101" s="18" t="s">
        <v>116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8" t="s">
        <v>79</v>
      </c>
      <c r="BK101" s="140">
        <f>ROUND(I101*H101,2)</f>
        <v>0</v>
      </c>
      <c r="BL101" s="18" t="s">
        <v>124</v>
      </c>
      <c r="BM101" s="139" t="s">
        <v>158</v>
      </c>
    </row>
    <row r="102" spans="2:63" s="11" customFormat="1" ht="22.9" customHeight="1">
      <c r="B102" s="116"/>
      <c r="D102" s="117" t="s">
        <v>71</v>
      </c>
      <c r="E102" s="126" t="s">
        <v>159</v>
      </c>
      <c r="F102" s="126" t="s">
        <v>160</v>
      </c>
      <c r="I102" s="119"/>
      <c r="J102" s="127">
        <f>BK102</f>
        <v>0</v>
      </c>
      <c r="L102" s="116"/>
      <c r="M102" s="121"/>
      <c r="P102" s="122">
        <f>SUM(P103:P106)</f>
        <v>0</v>
      </c>
      <c r="R102" s="122">
        <f>SUM(R103:R106)</f>
        <v>0</v>
      </c>
      <c r="T102" s="123">
        <f>SUM(T103:T106)</f>
        <v>0</v>
      </c>
      <c r="AR102" s="117" t="s">
        <v>115</v>
      </c>
      <c r="AT102" s="124" t="s">
        <v>71</v>
      </c>
      <c r="AU102" s="124" t="s">
        <v>79</v>
      </c>
      <c r="AY102" s="117" t="s">
        <v>116</v>
      </c>
      <c r="BK102" s="125">
        <f>SUM(BK103:BK106)</f>
        <v>0</v>
      </c>
    </row>
    <row r="103" spans="2:65" s="1" customFormat="1" ht="24.2" customHeight="1">
      <c r="B103" s="33"/>
      <c r="C103" s="128" t="s">
        <v>161</v>
      </c>
      <c r="D103" s="128" t="s">
        <v>119</v>
      </c>
      <c r="E103" s="129" t="s">
        <v>162</v>
      </c>
      <c r="F103" s="130" t="s">
        <v>163</v>
      </c>
      <c r="G103" s="131" t="s">
        <v>122</v>
      </c>
      <c r="H103" s="132">
        <v>1</v>
      </c>
      <c r="I103" s="133"/>
      <c r="J103" s="134">
        <f>ROUND(I103*H103,2)</f>
        <v>0</v>
      </c>
      <c r="K103" s="130" t="s">
        <v>123</v>
      </c>
      <c r="L103" s="33"/>
      <c r="M103" s="135" t="s">
        <v>19</v>
      </c>
      <c r="N103" s="136" t="s">
        <v>43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124</v>
      </c>
      <c r="AT103" s="139" t="s">
        <v>119</v>
      </c>
      <c r="AU103" s="139" t="s">
        <v>81</v>
      </c>
      <c r="AY103" s="18" t="s">
        <v>116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79</v>
      </c>
      <c r="BK103" s="140">
        <f>ROUND(I103*H103,2)</f>
        <v>0</v>
      </c>
      <c r="BL103" s="18" t="s">
        <v>124</v>
      </c>
      <c r="BM103" s="139" t="s">
        <v>164</v>
      </c>
    </row>
    <row r="104" spans="2:47" s="1" customFormat="1" ht="11.25">
      <c r="B104" s="33"/>
      <c r="D104" s="141" t="s">
        <v>126</v>
      </c>
      <c r="F104" s="142" t="s">
        <v>165</v>
      </c>
      <c r="I104" s="143"/>
      <c r="L104" s="33"/>
      <c r="M104" s="144"/>
      <c r="T104" s="54"/>
      <c r="AT104" s="18" t="s">
        <v>126</v>
      </c>
      <c r="AU104" s="18" t="s">
        <v>81</v>
      </c>
    </row>
    <row r="105" spans="2:65" s="1" customFormat="1" ht="16.5" customHeight="1">
      <c r="B105" s="33"/>
      <c r="C105" s="128" t="s">
        <v>166</v>
      </c>
      <c r="D105" s="128" t="s">
        <v>119</v>
      </c>
      <c r="E105" s="129" t="s">
        <v>167</v>
      </c>
      <c r="F105" s="130" t="s">
        <v>168</v>
      </c>
      <c r="G105" s="131" t="s">
        <v>122</v>
      </c>
      <c r="H105" s="132">
        <v>1</v>
      </c>
      <c r="I105" s="133"/>
      <c r="J105" s="134">
        <f>ROUND(I105*H105,2)</f>
        <v>0</v>
      </c>
      <c r="K105" s="130" t="s">
        <v>123</v>
      </c>
      <c r="L105" s="33"/>
      <c r="M105" s="135" t="s">
        <v>19</v>
      </c>
      <c r="N105" s="136" t="s">
        <v>43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124</v>
      </c>
      <c r="AT105" s="139" t="s">
        <v>119</v>
      </c>
      <c r="AU105" s="139" t="s">
        <v>81</v>
      </c>
      <c r="AY105" s="18" t="s">
        <v>116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79</v>
      </c>
      <c r="BK105" s="140">
        <f>ROUND(I105*H105,2)</f>
        <v>0</v>
      </c>
      <c r="BL105" s="18" t="s">
        <v>124</v>
      </c>
      <c r="BM105" s="139" t="s">
        <v>169</v>
      </c>
    </row>
    <row r="106" spans="2:47" s="1" customFormat="1" ht="11.25">
      <c r="B106" s="33"/>
      <c r="D106" s="141" t="s">
        <v>126</v>
      </c>
      <c r="F106" s="142" t="s">
        <v>170</v>
      </c>
      <c r="I106" s="143"/>
      <c r="L106" s="33"/>
      <c r="M106" s="144"/>
      <c r="T106" s="54"/>
      <c r="AT106" s="18" t="s">
        <v>126</v>
      </c>
      <c r="AU106" s="18" t="s">
        <v>81</v>
      </c>
    </row>
    <row r="107" spans="2:63" s="11" customFormat="1" ht="22.9" customHeight="1">
      <c r="B107" s="116"/>
      <c r="D107" s="117" t="s">
        <v>71</v>
      </c>
      <c r="E107" s="126" t="s">
        <v>171</v>
      </c>
      <c r="F107" s="126" t="s">
        <v>172</v>
      </c>
      <c r="I107" s="119"/>
      <c r="J107" s="127">
        <f>BK107</f>
        <v>0</v>
      </c>
      <c r="L107" s="116"/>
      <c r="M107" s="121"/>
      <c r="P107" s="122">
        <f>SUM(P108:P109)</f>
        <v>0</v>
      </c>
      <c r="R107" s="122">
        <f>SUM(R108:R109)</f>
        <v>0</v>
      </c>
      <c r="T107" s="123">
        <f>SUM(T108:T109)</f>
        <v>0</v>
      </c>
      <c r="AR107" s="117" t="s">
        <v>115</v>
      </c>
      <c r="AT107" s="124" t="s">
        <v>71</v>
      </c>
      <c r="AU107" s="124" t="s">
        <v>79</v>
      </c>
      <c r="AY107" s="117" t="s">
        <v>116</v>
      </c>
      <c r="BK107" s="125">
        <f>SUM(BK108:BK109)</f>
        <v>0</v>
      </c>
    </row>
    <row r="108" spans="2:65" s="1" customFormat="1" ht="16.5" customHeight="1">
      <c r="B108" s="33"/>
      <c r="C108" s="128" t="s">
        <v>173</v>
      </c>
      <c r="D108" s="128" t="s">
        <v>119</v>
      </c>
      <c r="E108" s="129" t="s">
        <v>174</v>
      </c>
      <c r="F108" s="130" t="s">
        <v>175</v>
      </c>
      <c r="G108" s="131" t="s">
        <v>122</v>
      </c>
      <c r="H108" s="132">
        <v>1</v>
      </c>
      <c r="I108" s="133"/>
      <c r="J108" s="134">
        <f>ROUND(I108*H108,2)</f>
        <v>0</v>
      </c>
      <c r="K108" s="130" t="s">
        <v>123</v>
      </c>
      <c r="L108" s="33"/>
      <c r="M108" s="135" t="s">
        <v>19</v>
      </c>
      <c r="N108" s="136" t="s">
        <v>43</v>
      </c>
      <c r="P108" s="137">
        <f>O108*H108</f>
        <v>0</v>
      </c>
      <c r="Q108" s="137">
        <v>0</v>
      </c>
      <c r="R108" s="137">
        <f>Q108*H108</f>
        <v>0</v>
      </c>
      <c r="S108" s="137">
        <v>0</v>
      </c>
      <c r="T108" s="138">
        <f>S108*H108</f>
        <v>0</v>
      </c>
      <c r="AR108" s="139" t="s">
        <v>124</v>
      </c>
      <c r="AT108" s="139" t="s">
        <v>119</v>
      </c>
      <c r="AU108" s="139" t="s">
        <v>81</v>
      </c>
      <c r="AY108" s="18" t="s">
        <v>116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8" t="s">
        <v>79</v>
      </c>
      <c r="BK108" s="140">
        <f>ROUND(I108*H108,2)</f>
        <v>0</v>
      </c>
      <c r="BL108" s="18" t="s">
        <v>124</v>
      </c>
      <c r="BM108" s="139" t="s">
        <v>176</v>
      </c>
    </row>
    <row r="109" spans="2:47" s="1" customFormat="1" ht="11.25">
      <c r="B109" s="33"/>
      <c r="D109" s="141" t="s">
        <v>126</v>
      </c>
      <c r="F109" s="142" t="s">
        <v>177</v>
      </c>
      <c r="I109" s="143"/>
      <c r="L109" s="33"/>
      <c r="M109" s="144"/>
      <c r="T109" s="54"/>
      <c r="AT109" s="18" t="s">
        <v>126</v>
      </c>
      <c r="AU109" s="18" t="s">
        <v>81</v>
      </c>
    </row>
    <row r="110" spans="2:63" s="11" customFormat="1" ht="22.9" customHeight="1">
      <c r="B110" s="116"/>
      <c r="D110" s="117" t="s">
        <v>71</v>
      </c>
      <c r="E110" s="126" t="s">
        <v>178</v>
      </c>
      <c r="F110" s="126" t="s">
        <v>179</v>
      </c>
      <c r="I110" s="119"/>
      <c r="J110" s="127">
        <f>BK110</f>
        <v>0</v>
      </c>
      <c r="L110" s="116"/>
      <c r="M110" s="121"/>
      <c r="P110" s="122">
        <f>P111</f>
        <v>0</v>
      </c>
      <c r="R110" s="122">
        <f>R111</f>
        <v>0</v>
      </c>
      <c r="T110" s="123">
        <f>T111</f>
        <v>0</v>
      </c>
      <c r="AR110" s="117" t="s">
        <v>115</v>
      </c>
      <c r="AT110" s="124" t="s">
        <v>71</v>
      </c>
      <c r="AU110" s="124" t="s">
        <v>79</v>
      </c>
      <c r="AY110" s="117" t="s">
        <v>116</v>
      </c>
      <c r="BK110" s="125">
        <f>BK111</f>
        <v>0</v>
      </c>
    </row>
    <row r="111" spans="2:65" s="1" customFormat="1" ht="16.5" customHeight="1">
      <c r="B111" s="33"/>
      <c r="C111" s="128" t="s">
        <v>8</v>
      </c>
      <c r="D111" s="128" t="s">
        <v>119</v>
      </c>
      <c r="E111" s="129" t="s">
        <v>180</v>
      </c>
      <c r="F111" s="130" t="s">
        <v>181</v>
      </c>
      <c r="G111" s="131" t="s">
        <v>122</v>
      </c>
      <c r="H111" s="132">
        <v>1</v>
      </c>
      <c r="I111" s="133"/>
      <c r="J111" s="134">
        <f>ROUND(I111*H111,2)</f>
        <v>0</v>
      </c>
      <c r="K111" s="130" t="s">
        <v>19</v>
      </c>
      <c r="L111" s="33"/>
      <c r="M111" s="145" t="s">
        <v>19</v>
      </c>
      <c r="N111" s="146" t="s">
        <v>43</v>
      </c>
      <c r="O111" s="147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AR111" s="139" t="s">
        <v>124</v>
      </c>
      <c r="AT111" s="139" t="s">
        <v>119</v>
      </c>
      <c r="AU111" s="139" t="s">
        <v>81</v>
      </c>
      <c r="AY111" s="18" t="s">
        <v>116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79</v>
      </c>
      <c r="BK111" s="140">
        <f>ROUND(I111*H111,2)</f>
        <v>0</v>
      </c>
      <c r="BL111" s="18" t="s">
        <v>124</v>
      </c>
      <c r="BM111" s="139" t="s">
        <v>182</v>
      </c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33"/>
    </row>
  </sheetData>
  <sheetProtection algorithmName="SHA-512" hashValue="ouYipyq9FNhn91XfeZ53GE296jpE01Qsb8EWzew/NND/NA/0YPl4ihYPNYzd0oCjWGG8Xa+MaCcRjvRYWDnXMw==" saltValue="5sWRt0aXUz2MyaWilVzEt8kLVF15FdC17LbleT1YbhrL/kJK5cgCEfujNglS21GddK0Xrg3aUbHPk0RUEAfUHw==" spinCount="100000" sheet="1" objects="1" scenarios="1" formatColumns="0" formatRows="0" autoFilter="0"/>
  <autoFilter ref="C84:K11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012002000"/>
    <hyperlink ref="F92" r:id="rId2" display="https://podminky.urs.cz/item/CS_URS_2023_01/013254000"/>
    <hyperlink ref="F95" r:id="rId3" display="https://podminky.urs.cz/item/CS_URS_2023_01/030001000"/>
    <hyperlink ref="F98" r:id="rId4" display="https://podminky.urs.cz/item/CS_URS_2023_01/034002000"/>
    <hyperlink ref="F100" r:id="rId5" display="https://podminky.urs.cz/item/CS_URS_2023_01/034303000"/>
    <hyperlink ref="F104" r:id="rId6" display="https://podminky.urs.cz/item/CS_URS_2023_01/043002000"/>
    <hyperlink ref="F106" r:id="rId7" display="https://podminky.urs.cz/item/CS_URS_2023_01/045303000"/>
    <hyperlink ref="F109" r:id="rId8" display="https://podminky.urs.cz/item/CS_URS_2023_01/058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88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6" t="str">
        <f>'Rekapitulace stavby'!K6</f>
        <v>Obnova kapličky na parcele č. st. 101 v k.ú. Horní Nivy</v>
      </c>
      <c r="F7" s="317"/>
      <c r="G7" s="317"/>
      <c r="H7" s="317"/>
      <c r="L7" s="21"/>
    </row>
    <row r="8" spans="2:12" s="1" customFormat="1" ht="12" customHeight="1">
      <c r="B8" s="33"/>
      <c r="D8" s="28" t="s">
        <v>89</v>
      </c>
      <c r="L8" s="33"/>
    </row>
    <row r="9" spans="2:12" s="1" customFormat="1" ht="16.5" customHeight="1">
      <c r="B9" s="33"/>
      <c r="E9" s="298" t="s">
        <v>183</v>
      </c>
      <c r="F9" s="318"/>
      <c r="G9" s="318"/>
      <c r="H9" s="318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17. 4. 2023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282"/>
      <c r="G18" s="282"/>
      <c r="H18" s="282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87" t="s">
        <v>19</v>
      </c>
      <c r="F27" s="287"/>
      <c r="G27" s="287"/>
      <c r="H27" s="287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ROUND(J102,2)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ROUND((SUM(BE102:BE520)),2)</f>
        <v>0</v>
      </c>
      <c r="I33" s="90">
        <v>0.21</v>
      </c>
      <c r="J33" s="89">
        <f>ROUND(((SUM(BE102:BE520))*I33),2)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ROUND((SUM(BF102:BF520)),2)</f>
        <v>0</v>
      </c>
      <c r="I34" s="90">
        <v>0.12</v>
      </c>
      <c r="J34" s="89">
        <f>ROUND(((SUM(BF102:BF520))*I34),2)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ROUND((SUM(BG102:BG520)),2)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ROUND((SUM(BH102:BH520)),2)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ROUND((SUM(BI102:BI520)),2)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6" t="str">
        <f>E7</f>
        <v>Obnova kapličky na parcele č. st. 101 v k.ú. Horní Nivy</v>
      </c>
      <c r="F48" s="317"/>
      <c r="G48" s="317"/>
      <c r="H48" s="317"/>
      <c r="L48" s="33"/>
    </row>
    <row r="49" spans="2:12" s="1" customFormat="1" ht="12" customHeight="1">
      <c r="B49" s="33"/>
      <c r="C49" s="28" t="s">
        <v>89</v>
      </c>
      <c r="L49" s="33"/>
    </row>
    <row r="50" spans="2:12" s="1" customFormat="1" ht="16.5" customHeight="1">
      <c r="B50" s="33"/>
      <c r="E50" s="298" t="str">
        <f>E9</f>
        <v>01 - Stavební část a ZTI</v>
      </c>
      <c r="F50" s="318"/>
      <c r="G50" s="318"/>
      <c r="H50" s="318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par. č. st. 101 v k.ú. Horní Nivy</v>
      </c>
      <c r="I52" s="28" t="s">
        <v>23</v>
      </c>
      <c r="J52" s="50" t="str">
        <f>IF(J12="","",J12)</f>
        <v>17. 4. 2023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Obec Dolní Nivy</v>
      </c>
      <c r="I54" s="28" t="s">
        <v>31</v>
      </c>
      <c r="J54" s="31" t="str">
        <f>E21</f>
        <v>Ing. Martin Dědič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92</v>
      </c>
      <c r="D57" s="91"/>
      <c r="E57" s="91"/>
      <c r="F57" s="91"/>
      <c r="G57" s="91"/>
      <c r="H57" s="91"/>
      <c r="I57" s="91"/>
      <c r="J57" s="98" t="s">
        <v>93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J102</f>
        <v>0</v>
      </c>
      <c r="L59" s="33"/>
      <c r="AU59" s="18" t="s">
        <v>94</v>
      </c>
    </row>
    <row r="60" spans="2:12" s="8" customFormat="1" ht="24.95" customHeight="1">
      <c r="B60" s="100"/>
      <c r="D60" s="101" t="s">
        <v>184</v>
      </c>
      <c r="E60" s="102"/>
      <c r="F60" s="102"/>
      <c r="G60" s="102"/>
      <c r="H60" s="102"/>
      <c r="I60" s="102"/>
      <c r="J60" s="103">
        <f>J103</f>
        <v>0</v>
      </c>
      <c r="L60" s="100"/>
    </row>
    <row r="61" spans="2:12" s="9" customFormat="1" ht="19.9" customHeight="1">
      <c r="B61" s="104"/>
      <c r="D61" s="105" t="s">
        <v>185</v>
      </c>
      <c r="E61" s="106"/>
      <c r="F61" s="106"/>
      <c r="G61" s="106"/>
      <c r="H61" s="106"/>
      <c r="I61" s="106"/>
      <c r="J61" s="107">
        <f>J104</f>
        <v>0</v>
      </c>
      <c r="L61" s="104"/>
    </row>
    <row r="62" spans="2:12" s="9" customFormat="1" ht="19.9" customHeight="1">
      <c r="B62" s="104"/>
      <c r="D62" s="105" t="s">
        <v>186</v>
      </c>
      <c r="E62" s="106"/>
      <c r="F62" s="106"/>
      <c r="G62" s="106"/>
      <c r="H62" s="106"/>
      <c r="I62" s="106"/>
      <c r="J62" s="107">
        <f>J175</f>
        <v>0</v>
      </c>
      <c r="L62" s="104"/>
    </row>
    <row r="63" spans="2:12" s="9" customFormat="1" ht="19.9" customHeight="1">
      <c r="B63" s="104"/>
      <c r="D63" s="105" t="s">
        <v>187</v>
      </c>
      <c r="E63" s="106"/>
      <c r="F63" s="106"/>
      <c r="G63" s="106"/>
      <c r="H63" s="106"/>
      <c r="I63" s="106"/>
      <c r="J63" s="107">
        <f>J194</f>
        <v>0</v>
      </c>
      <c r="L63" s="104"/>
    </row>
    <row r="64" spans="2:12" s="9" customFormat="1" ht="19.9" customHeight="1">
      <c r="B64" s="104"/>
      <c r="D64" s="105" t="s">
        <v>188</v>
      </c>
      <c r="E64" s="106"/>
      <c r="F64" s="106"/>
      <c r="G64" s="106"/>
      <c r="H64" s="106"/>
      <c r="I64" s="106"/>
      <c r="J64" s="107">
        <f>J199</f>
        <v>0</v>
      </c>
      <c r="L64" s="104"/>
    </row>
    <row r="65" spans="2:12" s="9" customFormat="1" ht="19.9" customHeight="1">
      <c r="B65" s="104"/>
      <c r="D65" s="105" t="s">
        <v>189</v>
      </c>
      <c r="E65" s="106"/>
      <c r="F65" s="106"/>
      <c r="G65" s="106"/>
      <c r="H65" s="106"/>
      <c r="I65" s="106"/>
      <c r="J65" s="107">
        <f>J229</f>
        <v>0</v>
      </c>
      <c r="L65" s="104"/>
    </row>
    <row r="66" spans="2:12" s="9" customFormat="1" ht="19.9" customHeight="1">
      <c r="B66" s="104"/>
      <c r="D66" s="105" t="s">
        <v>190</v>
      </c>
      <c r="E66" s="106"/>
      <c r="F66" s="106"/>
      <c r="G66" s="106"/>
      <c r="H66" s="106"/>
      <c r="I66" s="106"/>
      <c r="J66" s="107">
        <f>J254</f>
        <v>0</v>
      </c>
      <c r="L66" s="104"/>
    </row>
    <row r="67" spans="2:12" s="9" customFormat="1" ht="19.9" customHeight="1">
      <c r="B67" s="104"/>
      <c r="D67" s="105" t="s">
        <v>191</v>
      </c>
      <c r="E67" s="106"/>
      <c r="F67" s="106"/>
      <c r="G67" s="106"/>
      <c r="H67" s="106"/>
      <c r="I67" s="106"/>
      <c r="J67" s="107">
        <f>J277</f>
        <v>0</v>
      </c>
      <c r="L67" s="104"/>
    </row>
    <row r="68" spans="2:12" s="9" customFormat="1" ht="19.9" customHeight="1">
      <c r="B68" s="104"/>
      <c r="D68" s="105" t="s">
        <v>192</v>
      </c>
      <c r="E68" s="106"/>
      <c r="F68" s="106"/>
      <c r="G68" s="106"/>
      <c r="H68" s="106"/>
      <c r="I68" s="106"/>
      <c r="J68" s="107">
        <f>J281</f>
        <v>0</v>
      </c>
      <c r="L68" s="104"/>
    </row>
    <row r="69" spans="2:12" s="9" customFormat="1" ht="19.9" customHeight="1">
      <c r="B69" s="104"/>
      <c r="D69" s="105" t="s">
        <v>193</v>
      </c>
      <c r="E69" s="106"/>
      <c r="F69" s="106"/>
      <c r="G69" s="106"/>
      <c r="H69" s="106"/>
      <c r="I69" s="106"/>
      <c r="J69" s="107">
        <f>J328</f>
        <v>0</v>
      </c>
      <c r="L69" s="104"/>
    </row>
    <row r="70" spans="2:12" s="9" customFormat="1" ht="19.9" customHeight="1">
      <c r="B70" s="104"/>
      <c r="D70" s="105" t="s">
        <v>194</v>
      </c>
      <c r="E70" s="106"/>
      <c r="F70" s="106"/>
      <c r="G70" s="106"/>
      <c r="H70" s="106"/>
      <c r="I70" s="106"/>
      <c r="J70" s="107">
        <f>J340</f>
        <v>0</v>
      </c>
      <c r="L70" s="104"/>
    </row>
    <row r="71" spans="2:12" s="8" customFormat="1" ht="24.95" customHeight="1">
      <c r="B71" s="100"/>
      <c r="D71" s="101" t="s">
        <v>195</v>
      </c>
      <c r="E71" s="102"/>
      <c r="F71" s="102"/>
      <c r="G71" s="102"/>
      <c r="H71" s="102"/>
      <c r="I71" s="102"/>
      <c r="J71" s="103">
        <f>J343</f>
        <v>0</v>
      </c>
      <c r="L71" s="100"/>
    </row>
    <row r="72" spans="2:12" s="9" customFormat="1" ht="19.9" customHeight="1">
      <c r="B72" s="104"/>
      <c r="D72" s="105" t="s">
        <v>196</v>
      </c>
      <c r="E72" s="106"/>
      <c r="F72" s="106"/>
      <c r="G72" s="106"/>
      <c r="H72" s="106"/>
      <c r="I72" s="106"/>
      <c r="J72" s="107">
        <f>J344</f>
        <v>0</v>
      </c>
      <c r="L72" s="104"/>
    </row>
    <row r="73" spans="2:12" s="9" customFormat="1" ht="19.9" customHeight="1">
      <c r="B73" s="104"/>
      <c r="D73" s="105" t="s">
        <v>197</v>
      </c>
      <c r="E73" s="106"/>
      <c r="F73" s="106"/>
      <c r="G73" s="106"/>
      <c r="H73" s="106"/>
      <c r="I73" s="106"/>
      <c r="J73" s="107">
        <f>J351</f>
        <v>0</v>
      </c>
      <c r="L73" s="104"/>
    </row>
    <row r="74" spans="2:12" s="9" customFormat="1" ht="19.9" customHeight="1">
      <c r="B74" s="104"/>
      <c r="D74" s="105" t="s">
        <v>198</v>
      </c>
      <c r="E74" s="106"/>
      <c r="F74" s="106"/>
      <c r="G74" s="106"/>
      <c r="H74" s="106"/>
      <c r="I74" s="106"/>
      <c r="J74" s="107">
        <f>J354</f>
        <v>0</v>
      </c>
      <c r="L74" s="104"/>
    </row>
    <row r="75" spans="2:12" s="9" customFormat="1" ht="19.9" customHeight="1">
      <c r="B75" s="104"/>
      <c r="D75" s="105" t="s">
        <v>199</v>
      </c>
      <c r="E75" s="106"/>
      <c r="F75" s="106"/>
      <c r="G75" s="106"/>
      <c r="H75" s="106"/>
      <c r="I75" s="106"/>
      <c r="J75" s="107">
        <f>J363</f>
        <v>0</v>
      </c>
      <c r="L75" s="104"/>
    </row>
    <row r="76" spans="2:12" s="9" customFormat="1" ht="19.9" customHeight="1">
      <c r="B76" s="104"/>
      <c r="D76" s="105" t="s">
        <v>200</v>
      </c>
      <c r="E76" s="106"/>
      <c r="F76" s="106"/>
      <c r="G76" s="106"/>
      <c r="H76" s="106"/>
      <c r="I76" s="106"/>
      <c r="J76" s="107">
        <f>J421</f>
        <v>0</v>
      </c>
      <c r="L76" s="104"/>
    </row>
    <row r="77" spans="2:12" s="9" customFormat="1" ht="19.9" customHeight="1">
      <c r="B77" s="104"/>
      <c r="D77" s="105" t="s">
        <v>201</v>
      </c>
      <c r="E77" s="106"/>
      <c r="F77" s="106"/>
      <c r="G77" s="106"/>
      <c r="H77" s="106"/>
      <c r="I77" s="106"/>
      <c r="J77" s="107">
        <f>J426</f>
        <v>0</v>
      </c>
      <c r="L77" s="104"/>
    </row>
    <row r="78" spans="2:12" s="9" customFormat="1" ht="19.9" customHeight="1">
      <c r="B78" s="104"/>
      <c r="D78" s="105" t="s">
        <v>202</v>
      </c>
      <c r="E78" s="106"/>
      <c r="F78" s="106"/>
      <c r="G78" s="106"/>
      <c r="H78" s="106"/>
      <c r="I78" s="106"/>
      <c r="J78" s="107">
        <f>J447</f>
        <v>0</v>
      </c>
      <c r="L78" s="104"/>
    </row>
    <row r="79" spans="2:12" s="9" customFormat="1" ht="19.9" customHeight="1">
      <c r="B79" s="104"/>
      <c r="D79" s="105" t="s">
        <v>203</v>
      </c>
      <c r="E79" s="106"/>
      <c r="F79" s="106"/>
      <c r="G79" s="106"/>
      <c r="H79" s="106"/>
      <c r="I79" s="106"/>
      <c r="J79" s="107">
        <f>J476</f>
        <v>0</v>
      </c>
      <c r="L79" s="104"/>
    </row>
    <row r="80" spans="2:12" s="9" customFormat="1" ht="19.9" customHeight="1">
      <c r="B80" s="104"/>
      <c r="D80" s="105" t="s">
        <v>204</v>
      </c>
      <c r="E80" s="106"/>
      <c r="F80" s="106"/>
      <c r="G80" s="106"/>
      <c r="H80" s="106"/>
      <c r="I80" s="106"/>
      <c r="J80" s="107">
        <f>J484</f>
        <v>0</v>
      </c>
      <c r="L80" s="104"/>
    </row>
    <row r="81" spans="2:12" s="9" customFormat="1" ht="19.9" customHeight="1">
      <c r="B81" s="104"/>
      <c r="D81" s="105" t="s">
        <v>205</v>
      </c>
      <c r="E81" s="106"/>
      <c r="F81" s="106"/>
      <c r="G81" s="106"/>
      <c r="H81" s="106"/>
      <c r="I81" s="106"/>
      <c r="J81" s="107">
        <f>J500</f>
        <v>0</v>
      </c>
      <c r="L81" s="104"/>
    </row>
    <row r="82" spans="2:12" s="9" customFormat="1" ht="19.9" customHeight="1">
      <c r="B82" s="104"/>
      <c r="D82" s="105" t="s">
        <v>206</v>
      </c>
      <c r="E82" s="106"/>
      <c r="F82" s="106"/>
      <c r="G82" s="106"/>
      <c r="H82" s="106"/>
      <c r="I82" s="106"/>
      <c r="J82" s="107">
        <f>J515</f>
        <v>0</v>
      </c>
      <c r="L82" s="104"/>
    </row>
    <row r="83" spans="2:12" s="1" customFormat="1" ht="21.75" customHeight="1">
      <c r="B83" s="33"/>
      <c r="L83" s="33"/>
    </row>
    <row r="84" spans="2:12" s="1" customFormat="1" ht="6.95" customHeight="1"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33"/>
    </row>
    <row r="88" spans="2:12" s="1" customFormat="1" ht="6.95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33"/>
    </row>
    <row r="89" spans="2:12" s="1" customFormat="1" ht="24.95" customHeight="1">
      <c r="B89" s="33"/>
      <c r="C89" s="22" t="s">
        <v>101</v>
      </c>
      <c r="L89" s="33"/>
    </row>
    <row r="90" spans="2:12" s="1" customFormat="1" ht="6.95" customHeight="1">
      <c r="B90" s="33"/>
      <c r="L90" s="33"/>
    </row>
    <row r="91" spans="2:12" s="1" customFormat="1" ht="12" customHeight="1">
      <c r="B91" s="33"/>
      <c r="C91" s="28" t="s">
        <v>16</v>
      </c>
      <c r="L91" s="33"/>
    </row>
    <row r="92" spans="2:12" s="1" customFormat="1" ht="16.5" customHeight="1">
      <c r="B92" s="33"/>
      <c r="E92" s="316" t="str">
        <f>E7</f>
        <v>Obnova kapličky na parcele č. st. 101 v k.ú. Horní Nivy</v>
      </c>
      <c r="F92" s="317"/>
      <c r="G92" s="317"/>
      <c r="H92" s="317"/>
      <c r="L92" s="33"/>
    </row>
    <row r="93" spans="2:12" s="1" customFormat="1" ht="12" customHeight="1">
      <c r="B93" s="33"/>
      <c r="C93" s="28" t="s">
        <v>89</v>
      </c>
      <c r="L93" s="33"/>
    </row>
    <row r="94" spans="2:12" s="1" customFormat="1" ht="16.5" customHeight="1">
      <c r="B94" s="33"/>
      <c r="E94" s="298" t="str">
        <f>E9</f>
        <v>01 - Stavební část a ZTI</v>
      </c>
      <c r="F94" s="318"/>
      <c r="G94" s="318"/>
      <c r="H94" s="318"/>
      <c r="L94" s="33"/>
    </row>
    <row r="95" spans="2:12" s="1" customFormat="1" ht="6.95" customHeight="1">
      <c r="B95" s="33"/>
      <c r="L95" s="33"/>
    </row>
    <row r="96" spans="2:12" s="1" customFormat="1" ht="12" customHeight="1">
      <c r="B96" s="33"/>
      <c r="C96" s="28" t="s">
        <v>21</v>
      </c>
      <c r="F96" s="26" t="str">
        <f>F12</f>
        <v>par. č. st. 101 v k.ú. Horní Nivy</v>
      </c>
      <c r="I96" s="28" t="s">
        <v>23</v>
      </c>
      <c r="J96" s="50" t="str">
        <f>IF(J12="","",J12)</f>
        <v>17. 4. 2023</v>
      </c>
      <c r="L96" s="33"/>
    </row>
    <row r="97" spans="2:12" s="1" customFormat="1" ht="6.95" customHeight="1">
      <c r="B97" s="33"/>
      <c r="L97" s="33"/>
    </row>
    <row r="98" spans="2:12" s="1" customFormat="1" ht="15.2" customHeight="1">
      <c r="B98" s="33"/>
      <c r="C98" s="28" t="s">
        <v>25</v>
      </c>
      <c r="F98" s="26" t="str">
        <f>E15</f>
        <v>Obec Dolní Nivy</v>
      </c>
      <c r="I98" s="28" t="s">
        <v>31</v>
      </c>
      <c r="J98" s="31" t="str">
        <f>E21</f>
        <v>Ing. Martin Dědič</v>
      </c>
      <c r="L98" s="33"/>
    </row>
    <row r="99" spans="2:12" s="1" customFormat="1" ht="15.2" customHeight="1">
      <c r="B99" s="33"/>
      <c r="C99" s="28" t="s">
        <v>29</v>
      </c>
      <c r="F99" s="26" t="str">
        <f>IF(E18="","",E18)</f>
        <v>Vyplň údaj</v>
      </c>
      <c r="I99" s="28" t="s">
        <v>34</v>
      </c>
      <c r="J99" s="31" t="str">
        <f>E24</f>
        <v xml:space="preserve"> </v>
      </c>
      <c r="L99" s="33"/>
    </row>
    <row r="100" spans="2:12" s="1" customFormat="1" ht="10.35" customHeight="1">
      <c r="B100" s="33"/>
      <c r="L100" s="33"/>
    </row>
    <row r="101" spans="2:20" s="10" customFormat="1" ht="29.25" customHeight="1">
      <c r="B101" s="108"/>
      <c r="C101" s="109" t="s">
        <v>102</v>
      </c>
      <c r="D101" s="110" t="s">
        <v>57</v>
      </c>
      <c r="E101" s="110" t="s">
        <v>53</v>
      </c>
      <c r="F101" s="110" t="s">
        <v>54</v>
      </c>
      <c r="G101" s="110" t="s">
        <v>103</v>
      </c>
      <c r="H101" s="110" t="s">
        <v>104</v>
      </c>
      <c r="I101" s="110" t="s">
        <v>105</v>
      </c>
      <c r="J101" s="110" t="s">
        <v>93</v>
      </c>
      <c r="K101" s="111" t="s">
        <v>106</v>
      </c>
      <c r="L101" s="108"/>
      <c r="M101" s="57" t="s">
        <v>19</v>
      </c>
      <c r="N101" s="58" t="s">
        <v>42</v>
      </c>
      <c r="O101" s="58" t="s">
        <v>107</v>
      </c>
      <c r="P101" s="58" t="s">
        <v>108</v>
      </c>
      <c r="Q101" s="58" t="s">
        <v>109</v>
      </c>
      <c r="R101" s="58" t="s">
        <v>110</v>
      </c>
      <c r="S101" s="58" t="s">
        <v>111</v>
      </c>
      <c r="T101" s="59" t="s">
        <v>112</v>
      </c>
    </row>
    <row r="102" spans="2:63" s="1" customFormat="1" ht="22.9" customHeight="1">
      <c r="B102" s="33"/>
      <c r="C102" s="62" t="s">
        <v>113</v>
      </c>
      <c r="J102" s="112">
        <f>BK102</f>
        <v>0</v>
      </c>
      <c r="L102" s="33"/>
      <c r="M102" s="60"/>
      <c r="N102" s="51"/>
      <c r="O102" s="51"/>
      <c r="P102" s="113">
        <f>P103+P343</f>
        <v>0</v>
      </c>
      <c r="Q102" s="51"/>
      <c r="R102" s="113">
        <f>R103+R343</f>
        <v>78.21101664</v>
      </c>
      <c r="S102" s="51"/>
      <c r="T102" s="114">
        <f>T103+T343</f>
        <v>47.258886999999994</v>
      </c>
      <c r="AT102" s="18" t="s">
        <v>71</v>
      </c>
      <c r="AU102" s="18" t="s">
        <v>94</v>
      </c>
      <c r="BK102" s="115">
        <f>BK103+BK343</f>
        <v>0</v>
      </c>
    </row>
    <row r="103" spans="2:63" s="11" customFormat="1" ht="25.9" customHeight="1">
      <c r="B103" s="116"/>
      <c r="D103" s="117" t="s">
        <v>71</v>
      </c>
      <c r="E103" s="118" t="s">
        <v>207</v>
      </c>
      <c r="F103" s="118" t="s">
        <v>208</v>
      </c>
      <c r="I103" s="119"/>
      <c r="J103" s="120">
        <f>BK103</f>
        <v>0</v>
      </c>
      <c r="L103" s="116"/>
      <c r="M103" s="121"/>
      <c r="P103" s="122">
        <f>P104+P175+P194+P199+P229+P254+P277+P281+P328+P340</f>
        <v>0</v>
      </c>
      <c r="R103" s="122">
        <f>R104+R175+R194+R199+R229+R254+R277+R281+R328+R340</f>
        <v>70.5359717</v>
      </c>
      <c r="T103" s="123">
        <f>T104+T175+T194+T199+T229+T254+T277+T281+T328+T340</f>
        <v>43.040285999999995</v>
      </c>
      <c r="AR103" s="117" t="s">
        <v>79</v>
      </c>
      <c r="AT103" s="124" t="s">
        <v>71</v>
      </c>
      <c r="AU103" s="124" t="s">
        <v>72</v>
      </c>
      <c r="AY103" s="117" t="s">
        <v>116</v>
      </c>
      <c r="BK103" s="125">
        <f>BK104+BK175+BK194+BK199+BK229+BK254+BK277+BK281+BK328+BK340</f>
        <v>0</v>
      </c>
    </row>
    <row r="104" spans="2:63" s="11" customFormat="1" ht="22.9" customHeight="1">
      <c r="B104" s="116"/>
      <c r="D104" s="117" t="s">
        <v>71</v>
      </c>
      <c r="E104" s="126" t="s">
        <v>79</v>
      </c>
      <c r="F104" s="126" t="s">
        <v>209</v>
      </c>
      <c r="I104" s="119"/>
      <c r="J104" s="127">
        <f>BK104</f>
        <v>0</v>
      </c>
      <c r="L104" s="116"/>
      <c r="M104" s="121"/>
      <c r="P104" s="122">
        <f>SUM(P105:P174)</f>
        <v>0</v>
      </c>
      <c r="R104" s="122">
        <f>SUM(R105:R174)</f>
        <v>7.73</v>
      </c>
      <c r="T104" s="123">
        <f>SUM(T105:T174)</f>
        <v>0</v>
      </c>
      <c r="AR104" s="117" t="s">
        <v>79</v>
      </c>
      <c r="AT104" s="124" t="s">
        <v>71</v>
      </c>
      <c r="AU104" s="124" t="s">
        <v>79</v>
      </c>
      <c r="AY104" s="117" t="s">
        <v>116</v>
      </c>
      <c r="BK104" s="125">
        <f>SUM(BK105:BK174)</f>
        <v>0</v>
      </c>
    </row>
    <row r="105" spans="2:65" s="1" customFormat="1" ht="21.75" customHeight="1">
      <c r="B105" s="33"/>
      <c r="C105" s="128" t="s">
        <v>79</v>
      </c>
      <c r="D105" s="128" t="s">
        <v>119</v>
      </c>
      <c r="E105" s="129" t="s">
        <v>210</v>
      </c>
      <c r="F105" s="130" t="s">
        <v>211</v>
      </c>
      <c r="G105" s="131" t="s">
        <v>212</v>
      </c>
      <c r="H105" s="132">
        <v>38.46</v>
      </c>
      <c r="I105" s="133"/>
      <c r="J105" s="134">
        <f>ROUND(I105*H105,2)</f>
        <v>0</v>
      </c>
      <c r="K105" s="130" t="s">
        <v>213</v>
      </c>
      <c r="L105" s="33"/>
      <c r="M105" s="135" t="s">
        <v>19</v>
      </c>
      <c r="N105" s="136" t="s">
        <v>43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138</v>
      </c>
      <c r="AT105" s="139" t="s">
        <v>119</v>
      </c>
      <c r="AU105" s="139" t="s">
        <v>81</v>
      </c>
      <c r="AY105" s="18" t="s">
        <v>116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79</v>
      </c>
      <c r="BK105" s="140">
        <f>ROUND(I105*H105,2)</f>
        <v>0</v>
      </c>
      <c r="BL105" s="18" t="s">
        <v>138</v>
      </c>
      <c r="BM105" s="139" t="s">
        <v>214</v>
      </c>
    </row>
    <row r="106" spans="2:47" s="1" customFormat="1" ht="11.25">
      <c r="B106" s="33"/>
      <c r="D106" s="141" t="s">
        <v>126</v>
      </c>
      <c r="F106" s="142" t="s">
        <v>215</v>
      </c>
      <c r="I106" s="143"/>
      <c r="L106" s="33"/>
      <c r="M106" s="144"/>
      <c r="T106" s="54"/>
      <c r="AT106" s="18" t="s">
        <v>126</v>
      </c>
      <c r="AU106" s="18" t="s">
        <v>81</v>
      </c>
    </row>
    <row r="107" spans="2:51" s="12" customFormat="1" ht="11.25">
      <c r="B107" s="150"/>
      <c r="D107" s="151" t="s">
        <v>216</v>
      </c>
      <c r="E107" s="152" t="s">
        <v>19</v>
      </c>
      <c r="F107" s="153" t="s">
        <v>217</v>
      </c>
      <c r="H107" s="152" t="s">
        <v>19</v>
      </c>
      <c r="I107" s="154"/>
      <c r="L107" s="150"/>
      <c r="M107" s="155"/>
      <c r="T107" s="156"/>
      <c r="AT107" s="152" t="s">
        <v>216</v>
      </c>
      <c r="AU107" s="152" t="s">
        <v>81</v>
      </c>
      <c r="AV107" s="12" t="s">
        <v>79</v>
      </c>
      <c r="AW107" s="12" t="s">
        <v>33</v>
      </c>
      <c r="AX107" s="12" t="s">
        <v>72</v>
      </c>
      <c r="AY107" s="152" t="s">
        <v>116</v>
      </c>
    </row>
    <row r="108" spans="2:51" s="13" customFormat="1" ht="11.25">
      <c r="B108" s="157"/>
      <c r="D108" s="151" t="s">
        <v>216</v>
      </c>
      <c r="E108" s="158" t="s">
        <v>19</v>
      </c>
      <c r="F108" s="159" t="s">
        <v>218</v>
      </c>
      <c r="H108" s="160">
        <v>4.05</v>
      </c>
      <c r="I108" s="161"/>
      <c r="L108" s="157"/>
      <c r="M108" s="162"/>
      <c r="T108" s="163"/>
      <c r="AT108" s="158" t="s">
        <v>216</v>
      </c>
      <c r="AU108" s="158" t="s">
        <v>81</v>
      </c>
      <c r="AV108" s="13" t="s">
        <v>81</v>
      </c>
      <c r="AW108" s="13" t="s">
        <v>33</v>
      </c>
      <c r="AX108" s="13" t="s">
        <v>72</v>
      </c>
      <c r="AY108" s="158" t="s">
        <v>116</v>
      </c>
    </row>
    <row r="109" spans="2:51" s="12" customFormat="1" ht="11.25">
      <c r="B109" s="150"/>
      <c r="D109" s="151" t="s">
        <v>216</v>
      </c>
      <c r="E109" s="152" t="s">
        <v>19</v>
      </c>
      <c r="F109" s="153" t="s">
        <v>219</v>
      </c>
      <c r="H109" s="152" t="s">
        <v>19</v>
      </c>
      <c r="I109" s="154"/>
      <c r="L109" s="150"/>
      <c r="M109" s="155"/>
      <c r="T109" s="156"/>
      <c r="AT109" s="152" t="s">
        <v>216</v>
      </c>
      <c r="AU109" s="152" t="s">
        <v>81</v>
      </c>
      <c r="AV109" s="12" t="s">
        <v>79</v>
      </c>
      <c r="AW109" s="12" t="s">
        <v>33</v>
      </c>
      <c r="AX109" s="12" t="s">
        <v>72</v>
      </c>
      <c r="AY109" s="152" t="s">
        <v>116</v>
      </c>
    </row>
    <row r="110" spans="2:51" s="13" customFormat="1" ht="11.25">
      <c r="B110" s="157"/>
      <c r="D110" s="151" t="s">
        <v>216</v>
      </c>
      <c r="E110" s="158" t="s">
        <v>19</v>
      </c>
      <c r="F110" s="159" t="s">
        <v>220</v>
      </c>
      <c r="H110" s="160">
        <v>33.95</v>
      </c>
      <c r="I110" s="161"/>
      <c r="L110" s="157"/>
      <c r="M110" s="162"/>
      <c r="T110" s="163"/>
      <c r="AT110" s="158" t="s">
        <v>216</v>
      </c>
      <c r="AU110" s="158" t="s">
        <v>81</v>
      </c>
      <c r="AV110" s="13" t="s">
        <v>81</v>
      </c>
      <c r="AW110" s="13" t="s">
        <v>33</v>
      </c>
      <c r="AX110" s="13" t="s">
        <v>72</v>
      </c>
      <c r="AY110" s="158" t="s">
        <v>116</v>
      </c>
    </row>
    <row r="111" spans="2:51" s="12" customFormat="1" ht="11.25">
      <c r="B111" s="150"/>
      <c r="D111" s="151" t="s">
        <v>216</v>
      </c>
      <c r="E111" s="152" t="s">
        <v>19</v>
      </c>
      <c r="F111" s="153" t="s">
        <v>221</v>
      </c>
      <c r="H111" s="152" t="s">
        <v>19</v>
      </c>
      <c r="I111" s="154"/>
      <c r="L111" s="150"/>
      <c r="M111" s="155"/>
      <c r="T111" s="156"/>
      <c r="AT111" s="152" t="s">
        <v>216</v>
      </c>
      <c r="AU111" s="152" t="s">
        <v>81</v>
      </c>
      <c r="AV111" s="12" t="s">
        <v>79</v>
      </c>
      <c r="AW111" s="12" t="s">
        <v>33</v>
      </c>
      <c r="AX111" s="12" t="s">
        <v>72</v>
      </c>
      <c r="AY111" s="152" t="s">
        <v>116</v>
      </c>
    </row>
    <row r="112" spans="2:51" s="13" customFormat="1" ht="11.25">
      <c r="B112" s="157"/>
      <c r="D112" s="151" t="s">
        <v>216</v>
      </c>
      <c r="E112" s="158" t="s">
        <v>19</v>
      </c>
      <c r="F112" s="159" t="s">
        <v>222</v>
      </c>
      <c r="H112" s="160">
        <v>0.46</v>
      </c>
      <c r="I112" s="161"/>
      <c r="L112" s="157"/>
      <c r="M112" s="162"/>
      <c r="T112" s="163"/>
      <c r="AT112" s="158" t="s">
        <v>216</v>
      </c>
      <c r="AU112" s="158" t="s">
        <v>81</v>
      </c>
      <c r="AV112" s="13" t="s">
        <v>81</v>
      </c>
      <c r="AW112" s="13" t="s">
        <v>33</v>
      </c>
      <c r="AX112" s="13" t="s">
        <v>72</v>
      </c>
      <c r="AY112" s="158" t="s">
        <v>116</v>
      </c>
    </row>
    <row r="113" spans="2:51" s="14" customFormat="1" ht="11.25">
      <c r="B113" s="164"/>
      <c r="D113" s="151" t="s">
        <v>216</v>
      </c>
      <c r="E113" s="165" t="s">
        <v>19</v>
      </c>
      <c r="F113" s="166" t="s">
        <v>223</v>
      </c>
      <c r="H113" s="167">
        <v>38.46</v>
      </c>
      <c r="I113" s="168"/>
      <c r="L113" s="164"/>
      <c r="M113" s="169"/>
      <c r="T113" s="170"/>
      <c r="AT113" s="165" t="s">
        <v>216</v>
      </c>
      <c r="AU113" s="165" t="s">
        <v>81</v>
      </c>
      <c r="AV113" s="14" t="s">
        <v>138</v>
      </c>
      <c r="AW113" s="14" t="s">
        <v>33</v>
      </c>
      <c r="AX113" s="14" t="s">
        <v>79</v>
      </c>
      <c r="AY113" s="165" t="s">
        <v>116</v>
      </c>
    </row>
    <row r="114" spans="2:65" s="1" customFormat="1" ht="24.2" customHeight="1">
      <c r="B114" s="33"/>
      <c r="C114" s="128" t="s">
        <v>81</v>
      </c>
      <c r="D114" s="128" t="s">
        <v>119</v>
      </c>
      <c r="E114" s="129" t="s">
        <v>224</v>
      </c>
      <c r="F114" s="130" t="s">
        <v>225</v>
      </c>
      <c r="G114" s="131" t="s">
        <v>212</v>
      </c>
      <c r="H114" s="132">
        <v>3.4</v>
      </c>
      <c r="I114" s="133"/>
      <c r="J114" s="134">
        <f>ROUND(I114*H114,2)</f>
        <v>0</v>
      </c>
      <c r="K114" s="130" t="s">
        <v>213</v>
      </c>
      <c r="L114" s="33"/>
      <c r="M114" s="135" t="s">
        <v>19</v>
      </c>
      <c r="N114" s="136" t="s">
        <v>43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138</v>
      </c>
      <c r="AT114" s="139" t="s">
        <v>119</v>
      </c>
      <c r="AU114" s="139" t="s">
        <v>81</v>
      </c>
      <c r="AY114" s="18" t="s">
        <v>116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8" t="s">
        <v>79</v>
      </c>
      <c r="BK114" s="140">
        <f>ROUND(I114*H114,2)</f>
        <v>0</v>
      </c>
      <c r="BL114" s="18" t="s">
        <v>138</v>
      </c>
      <c r="BM114" s="139" t="s">
        <v>226</v>
      </c>
    </row>
    <row r="115" spans="2:47" s="1" customFormat="1" ht="11.25">
      <c r="B115" s="33"/>
      <c r="D115" s="141" t="s">
        <v>126</v>
      </c>
      <c r="F115" s="142" t="s">
        <v>227</v>
      </c>
      <c r="I115" s="143"/>
      <c r="L115" s="33"/>
      <c r="M115" s="144"/>
      <c r="T115" s="54"/>
      <c r="AT115" s="18" t="s">
        <v>126</v>
      </c>
      <c r="AU115" s="18" t="s">
        <v>81</v>
      </c>
    </row>
    <row r="116" spans="2:51" s="12" customFormat="1" ht="11.25">
      <c r="B116" s="150"/>
      <c r="D116" s="151" t="s">
        <v>216</v>
      </c>
      <c r="E116" s="152" t="s">
        <v>19</v>
      </c>
      <c r="F116" s="153" t="s">
        <v>228</v>
      </c>
      <c r="H116" s="152" t="s">
        <v>19</v>
      </c>
      <c r="I116" s="154"/>
      <c r="L116" s="150"/>
      <c r="M116" s="155"/>
      <c r="T116" s="156"/>
      <c r="AT116" s="152" t="s">
        <v>216</v>
      </c>
      <c r="AU116" s="152" t="s">
        <v>81</v>
      </c>
      <c r="AV116" s="12" t="s">
        <v>79</v>
      </c>
      <c r="AW116" s="12" t="s">
        <v>33</v>
      </c>
      <c r="AX116" s="12" t="s">
        <v>72</v>
      </c>
      <c r="AY116" s="152" t="s">
        <v>116</v>
      </c>
    </row>
    <row r="117" spans="2:51" s="13" customFormat="1" ht="11.25">
      <c r="B117" s="157"/>
      <c r="D117" s="151" t="s">
        <v>216</v>
      </c>
      <c r="E117" s="158" t="s">
        <v>19</v>
      </c>
      <c r="F117" s="159" t="s">
        <v>229</v>
      </c>
      <c r="H117" s="160">
        <v>3.4</v>
      </c>
      <c r="I117" s="161"/>
      <c r="L117" s="157"/>
      <c r="M117" s="162"/>
      <c r="T117" s="163"/>
      <c r="AT117" s="158" t="s">
        <v>216</v>
      </c>
      <c r="AU117" s="158" t="s">
        <v>81</v>
      </c>
      <c r="AV117" s="13" t="s">
        <v>81</v>
      </c>
      <c r="AW117" s="13" t="s">
        <v>33</v>
      </c>
      <c r="AX117" s="13" t="s">
        <v>79</v>
      </c>
      <c r="AY117" s="158" t="s">
        <v>116</v>
      </c>
    </row>
    <row r="118" spans="2:65" s="1" customFormat="1" ht="24.2" customHeight="1">
      <c r="B118" s="33"/>
      <c r="C118" s="128" t="s">
        <v>131</v>
      </c>
      <c r="D118" s="128" t="s">
        <v>119</v>
      </c>
      <c r="E118" s="129" t="s">
        <v>230</v>
      </c>
      <c r="F118" s="130" t="s">
        <v>231</v>
      </c>
      <c r="G118" s="131" t="s">
        <v>212</v>
      </c>
      <c r="H118" s="132">
        <v>6</v>
      </c>
      <c r="I118" s="133"/>
      <c r="J118" s="134">
        <f>ROUND(I118*H118,2)</f>
        <v>0</v>
      </c>
      <c r="K118" s="130" t="s">
        <v>213</v>
      </c>
      <c r="L118" s="33"/>
      <c r="M118" s="135" t="s">
        <v>19</v>
      </c>
      <c r="N118" s="136" t="s">
        <v>43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138</v>
      </c>
      <c r="AT118" s="139" t="s">
        <v>119</v>
      </c>
      <c r="AU118" s="139" t="s">
        <v>81</v>
      </c>
      <c r="AY118" s="18" t="s">
        <v>116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79</v>
      </c>
      <c r="BK118" s="140">
        <f>ROUND(I118*H118,2)</f>
        <v>0</v>
      </c>
      <c r="BL118" s="18" t="s">
        <v>138</v>
      </c>
      <c r="BM118" s="139" t="s">
        <v>232</v>
      </c>
    </row>
    <row r="119" spans="2:47" s="1" customFormat="1" ht="11.25">
      <c r="B119" s="33"/>
      <c r="D119" s="141" t="s">
        <v>126</v>
      </c>
      <c r="F119" s="142" t="s">
        <v>233</v>
      </c>
      <c r="I119" s="143"/>
      <c r="L119" s="33"/>
      <c r="M119" s="144"/>
      <c r="T119" s="54"/>
      <c r="AT119" s="18" t="s">
        <v>126</v>
      </c>
      <c r="AU119" s="18" t="s">
        <v>81</v>
      </c>
    </row>
    <row r="120" spans="2:65" s="1" customFormat="1" ht="24.2" customHeight="1">
      <c r="B120" s="33"/>
      <c r="C120" s="128" t="s">
        <v>138</v>
      </c>
      <c r="D120" s="128" t="s">
        <v>119</v>
      </c>
      <c r="E120" s="129" t="s">
        <v>234</v>
      </c>
      <c r="F120" s="130" t="s">
        <v>235</v>
      </c>
      <c r="G120" s="131" t="s">
        <v>212</v>
      </c>
      <c r="H120" s="132">
        <v>12</v>
      </c>
      <c r="I120" s="133"/>
      <c r="J120" s="134">
        <f>ROUND(I120*H120,2)</f>
        <v>0</v>
      </c>
      <c r="K120" s="130" t="s">
        <v>213</v>
      </c>
      <c r="L120" s="33"/>
      <c r="M120" s="135" t="s">
        <v>19</v>
      </c>
      <c r="N120" s="136" t="s">
        <v>43</v>
      </c>
      <c r="P120" s="137">
        <f>O120*H120</f>
        <v>0</v>
      </c>
      <c r="Q120" s="137">
        <v>0</v>
      </c>
      <c r="R120" s="137">
        <f>Q120*H120</f>
        <v>0</v>
      </c>
      <c r="S120" s="137">
        <v>0</v>
      </c>
      <c r="T120" s="138">
        <f>S120*H120</f>
        <v>0</v>
      </c>
      <c r="AR120" s="139" t="s">
        <v>138</v>
      </c>
      <c r="AT120" s="139" t="s">
        <v>119</v>
      </c>
      <c r="AU120" s="139" t="s">
        <v>81</v>
      </c>
      <c r="AY120" s="18" t="s">
        <v>116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79</v>
      </c>
      <c r="BK120" s="140">
        <f>ROUND(I120*H120,2)</f>
        <v>0</v>
      </c>
      <c r="BL120" s="18" t="s">
        <v>138</v>
      </c>
      <c r="BM120" s="139" t="s">
        <v>236</v>
      </c>
    </row>
    <row r="121" spans="2:47" s="1" customFormat="1" ht="11.25">
      <c r="B121" s="33"/>
      <c r="D121" s="141" t="s">
        <v>126</v>
      </c>
      <c r="F121" s="142" t="s">
        <v>237</v>
      </c>
      <c r="I121" s="143"/>
      <c r="L121" s="33"/>
      <c r="M121" s="144"/>
      <c r="T121" s="54"/>
      <c r="AT121" s="18" t="s">
        <v>126</v>
      </c>
      <c r="AU121" s="18" t="s">
        <v>81</v>
      </c>
    </row>
    <row r="122" spans="2:51" s="12" customFormat="1" ht="11.25">
      <c r="B122" s="150"/>
      <c r="D122" s="151" t="s">
        <v>216</v>
      </c>
      <c r="E122" s="152" t="s">
        <v>19</v>
      </c>
      <c r="F122" s="153" t="s">
        <v>238</v>
      </c>
      <c r="H122" s="152" t="s">
        <v>19</v>
      </c>
      <c r="I122" s="154"/>
      <c r="L122" s="150"/>
      <c r="M122" s="155"/>
      <c r="T122" s="156"/>
      <c r="AT122" s="152" t="s">
        <v>216</v>
      </c>
      <c r="AU122" s="152" t="s">
        <v>81</v>
      </c>
      <c r="AV122" s="12" t="s">
        <v>79</v>
      </c>
      <c r="AW122" s="12" t="s">
        <v>33</v>
      </c>
      <c r="AX122" s="12" t="s">
        <v>72</v>
      </c>
      <c r="AY122" s="152" t="s">
        <v>116</v>
      </c>
    </row>
    <row r="123" spans="2:51" s="13" customFormat="1" ht="11.25">
      <c r="B123" s="157"/>
      <c r="D123" s="151" t="s">
        <v>216</v>
      </c>
      <c r="E123" s="158" t="s">
        <v>19</v>
      </c>
      <c r="F123" s="159" t="s">
        <v>8</v>
      </c>
      <c r="H123" s="160">
        <v>12</v>
      </c>
      <c r="I123" s="161"/>
      <c r="L123" s="157"/>
      <c r="M123" s="162"/>
      <c r="T123" s="163"/>
      <c r="AT123" s="158" t="s">
        <v>216</v>
      </c>
      <c r="AU123" s="158" t="s">
        <v>81</v>
      </c>
      <c r="AV123" s="13" t="s">
        <v>81</v>
      </c>
      <c r="AW123" s="13" t="s">
        <v>33</v>
      </c>
      <c r="AX123" s="13" t="s">
        <v>79</v>
      </c>
      <c r="AY123" s="158" t="s">
        <v>116</v>
      </c>
    </row>
    <row r="124" spans="2:65" s="1" customFormat="1" ht="24.2" customHeight="1">
      <c r="B124" s="33"/>
      <c r="C124" s="128" t="s">
        <v>115</v>
      </c>
      <c r="D124" s="128" t="s">
        <v>119</v>
      </c>
      <c r="E124" s="129" t="s">
        <v>239</v>
      </c>
      <c r="F124" s="130" t="s">
        <v>240</v>
      </c>
      <c r="G124" s="131" t="s">
        <v>212</v>
      </c>
      <c r="H124" s="132">
        <v>8</v>
      </c>
      <c r="I124" s="133"/>
      <c r="J124" s="134">
        <f>ROUND(I124*H124,2)</f>
        <v>0</v>
      </c>
      <c r="K124" s="130" t="s">
        <v>213</v>
      </c>
      <c r="L124" s="33"/>
      <c r="M124" s="135" t="s">
        <v>19</v>
      </c>
      <c r="N124" s="136" t="s">
        <v>43</v>
      </c>
      <c r="P124" s="137">
        <f>O124*H124</f>
        <v>0</v>
      </c>
      <c r="Q124" s="137">
        <v>0</v>
      </c>
      <c r="R124" s="137">
        <f>Q124*H124</f>
        <v>0</v>
      </c>
      <c r="S124" s="137">
        <v>0</v>
      </c>
      <c r="T124" s="138">
        <f>S124*H124</f>
        <v>0</v>
      </c>
      <c r="AR124" s="139" t="s">
        <v>138</v>
      </c>
      <c r="AT124" s="139" t="s">
        <v>119</v>
      </c>
      <c r="AU124" s="139" t="s">
        <v>81</v>
      </c>
      <c r="AY124" s="18" t="s">
        <v>116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8" t="s">
        <v>79</v>
      </c>
      <c r="BK124" s="140">
        <f>ROUND(I124*H124,2)</f>
        <v>0</v>
      </c>
      <c r="BL124" s="18" t="s">
        <v>138</v>
      </c>
      <c r="BM124" s="139" t="s">
        <v>241</v>
      </c>
    </row>
    <row r="125" spans="2:47" s="1" customFormat="1" ht="11.25">
      <c r="B125" s="33"/>
      <c r="D125" s="141" t="s">
        <v>126</v>
      </c>
      <c r="F125" s="142" t="s">
        <v>242</v>
      </c>
      <c r="I125" s="143"/>
      <c r="L125" s="33"/>
      <c r="M125" s="144"/>
      <c r="T125" s="54"/>
      <c r="AT125" s="18" t="s">
        <v>126</v>
      </c>
      <c r="AU125" s="18" t="s">
        <v>81</v>
      </c>
    </row>
    <row r="126" spans="2:51" s="12" customFormat="1" ht="11.25">
      <c r="B126" s="150"/>
      <c r="D126" s="151" t="s">
        <v>216</v>
      </c>
      <c r="E126" s="152" t="s">
        <v>19</v>
      </c>
      <c r="F126" s="153" t="s">
        <v>243</v>
      </c>
      <c r="H126" s="152" t="s">
        <v>19</v>
      </c>
      <c r="I126" s="154"/>
      <c r="L126" s="150"/>
      <c r="M126" s="155"/>
      <c r="T126" s="156"/>
      <c r="AT126" s="152" t="s">
        <v>216</v>
      </c>
      <c r="AU126" s="152" t="s">
        <v>81</v>
      </c>
      <c r="AV126" s="12" t="s">
        <v>79</v>
      </c>
      <c r="AW126" s="12" t="s">
        <v>33</v>
      </c>
      <c r="AX126" s="12" t="s">
        <v>72</v>
      </c>
      <c r="AY126" s="152" t="s">
        <v>116</v>
      </c>
    </row>
    <row r="127" spans="2:51" s="13" customFormat="1" ht="11.25">
      <c r="B127" s="157"/>
      <c r="D127" s="151" t="s">
        <v>216</v>
      </c>
      <c r="E127" s="158" t="s">
        <v>19</v>
      </c>
      <c r="F127" s="159" t="s">
        <v>155</v>
      </c>
      <c r="H127" s="160">
        <v>8</v>
      </c>
      <c r="I127" s="161"/>
      <c r="L127" s="157"/>
      <c r="M127" s="162"/>
      <c r="T127" s="163"/>
      <c r="AT127" s="158" t="s">
        <v>216</v>
      </c>
      <c r="AU127" s="158" t="s">
        <v>81</v>
      </c>
      <c r="AV127" s="13" t="s">
        <v>81</v>
      </c>
      <c r="AW127" s="13" t="s">
        <v>33</v>
      </c>
      <c r="AX127" s="13" t="s">
        <v>79</v>
      </c>
      <c r="AY127" s="158" t="s">
        <v>116</v>
      </c>
    </row>
    <row r="128" spans="2:65" s="1" customFormat="1" ht="37.9" customHeight="1">
      <c r="B128" s="33"/>
      <c r="C128" s="128" t="s">
        <v>145</v>
      </c>
      <c r="D128" s="128" t="s">
        <v>119</v>
      </c>
      <c r="E128" s="129" t="s">
        <v>244</v>
      </c>
      <c r="F128" s="130" t="s">
        <v>245</v>
      </c>
      <c r="G128" s="131" t="s">
        <v>212</v>
      </c>
      <c r="H128" s="132">
        <v>26.46</v>
      </c>
      <c r="I128" s="133"/>
      <c r="J128" s="134">
        <f>ROUND(I128*H128,2)</f>
        <v>0</v>
      </c>
      <c r="K128" s="130" t="s">
        <v>213</v>
      </c>
      <c r="L128" s="33"/>
      <c r="M128" s="135" t="s">
        <v>19</v>
      </c>
      <c r="N128" s="136" t="s">
        <v>43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138</v>
      </c>
      <c r="AT128" s="139" t="s">
        <v>119</v>
      </c>
      <c r="AU128" s="139" t="s">
        <v>81</v>
      </c>
      <c r="AY128" s="18" t="s">
        <v>116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8" t="s">
        <v>79</v>
      </c>
      <c r="BK128" s="140">
        <f>ROUND(I128*H128,2)</f>
        <v>0</v>
      </c>
      <c r="BL128" s="18" t="s">
        <v>138</v>
      </c>
      <c r="BM128" s="139" t="s">
        <v>246</v>
      </c>
    </row>
    <row r="129" spans="2:47" s="1" customFormat="1" ht="11.25">
      <c r="B129" s="33"/>
      <c r="D129" s="141" t="s">
        <v>126</v>
      </c>
      <c r="F129" s="142" t="s">
        <v>247</v>
      </c>
      <c r="I129" s="143"/>
      <c r="L129" s="33"/>
      <c r="M129" s="144"/>
      <c r="T129" s="54"/>
      <c r="AT129" s="18" t="s">
        <v>126</v>
      </c>
      <c r="AU129" s="18" t="s">
        <v>81</v>
      </c>
    </row>
    <row r="130" spans="2:51" s="13" customFormat="1" ht="11.25">
      <c r="B130" s="157"/>
      <c r="D130" s="151" t="s">
        <v>216</v>
      </c>
      <c r="E130" s="158" t="s">
        <v>19</v>
      </c>
      <c r="F130" s="159" t="s">
        <v>248</v>
      </c>
      <c r="H130" s="160">
        <v>26.46</v>
      </c>
      <c r="I130" s="161"/>
      <c r="L130" s="157"/>
      <c r="M130" s="162"/>
      <c r="T130" s="163"/>
      <c r="AT130" s="158" t="s">
        <v>216</v>
      </c>
      <c r="AU130" s="158" t="s">
        <v>81</v>
      </c>
      <c r="AV130" s="13" t="s">
        <v>81</v>
      </c>
      <c r="AW130" s="13" t="s">
        <v>33</v>
      </c>
      <c r="AX130" s="13" t="s">
        <v>79</v>
      </c>
      <c r="AY130" s="158" t="s">
        <v>116</v>
      </c>
    </row>
    <row r="131" spans="2:65" s="1" customFormat="1" ht="37.9" customHeight="1">
      <c r="B131" s="33"/>
      <c r="C131" s="128" t="s">
        <v>150</v>
      </c>
      <c r="D131" s="128" t="s">
        <v>119</v>
      </c>
      <c r="E131" s="129" t="s">
        <v>249</v>
      </c>
      <c r="F131" s="130" t="s">
        <v>250</v>
      </c>
      <c r="G131" s="131" t="s">
        <v>212</v>
      </c>
      <c r="H131" s="132">
        <v>29.4</v>
      </c>
      <c r="I131" s="133"/>
      <c r="J131" s="134">
        <f>ROUND(I131*H131,2)</f>
        <v>0</v>
      </c>
      <c r="K131" s="130" t="s">
        <v>213</v>
      </c>
      <c r="L131" s="33"/>
      <c r="M131" s="135" t="s">
        <v>19</v>
      </c>
      <c r="N131" s="136" t="s">
        <v>43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138</v>
      </c>
      <c r="AT131" s="139" t="s">
        <v>119</v>
      </c>
      <c r="AU131" s="139" t="s">
        <v>81</v>
      </c>
      <c r="AY131" s="18" t="s">
        <v>116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79</v>
      </c>
      <c r="BK131" s="140">
        <f>ROUND(I131*H131,2)</f>
        <v>0</v>
      </c>
      <c r="BL131" s="18" t="s">
        <v>138</v>
      </c>
      <c r="BM131" s="139" t="s">
        <v>251</v>
      </c>
    </row>
    <row r="132" spans="2:47" s="1" customFormat="1" ht="11.25">
      <c r="B132" s="33"/>
      <c r="D132" s="141" t="s">
        <v>126</v>
      </c>
      <c r="F132" s="142" t="s">
        <v>252</v>
      </c>
      <c r="I132" s="143"/>
      <c r="L132" s="33"/>
      <c r="M132" s="144"/>
      <c r="T132" s="54"/>
      <c r="AT132" s="18" t="s">
        <v>126</v>
      </c>
      <c r="AU132" s="18" t="s">
        <v>81</v>
      </c>
    </row>
    <row r="133" spans="2:51" s="13" customFormat="1" ht="11.25">
      <c r="B133" s="157"/>
      <c r="D133" s="151" t="s">
        <v>216</v>
      </c>
      <c r="E133" s="158" t="s">
        <v>19</v>
      </c>
      <c r="F133" s="159" t="s">
        <v>253</v>
      </c>
      <c r="H133" s="160">
        <v>29.4</v>
      </c>
      <c r="I133" s="161"/>
      <c r="L133" s="157"/>
      <c r="M133" s="162"/>
      <c r="T133" s="163"/>
      <c r="AT133" s="158" t="s">
        <v>216</v>
      </c>
      <c r="AU133" s="158" t="s">
        <v>81</v>
      </c>
      <c r="AV133" s="13" t="s">
        <v>81</v>
      </c>
      <c r="AW133" s="13" t="s">
        <v>33</v>
      </c>
      <c r="AX133" s="13" t="s">
        <v>79</v>
      </c>
      <c r="AY133" s="158" t="s">
        <v>116</v>
      </c>
    </row>
    <row r="134" spans="2:65" s="1" customFormat="1" ht="24.2" customHeight="1">
      <c r="B134" s="33"/>
      <c r="C134" s="128" t="s">
        <v>155</v>
      </c>
      <c r="D134" s="128" t="s">
        <v>119</v>
      </c>
      <c r="E134" s="129" t="s">
        <v>254</v>
      </c>
      <c r="F134" s="130" t="s">
        <v>255</v>
      </c>
      <c r="G134" s="131" t="s">
        <v>212</v>
      </c>
      <c r="H134" s="132">
        <v>26.46</v>
      </c>
      <c r="I134" s="133"/>
      <c r="J134" s="134">
        <f>ROUND(I134*H134,2)</f>
        <v>0</v>
      </c>
      <c r="K134" s="130" t="s">
        <v>213</v>
      </c>
      <c r="L134" s="33"/>
      <c r="M134" s="135" t="s">
        <v>19</v>
      </c>
      <c r="N134" s="136" t="s">
        <v>43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138</v>
      </c>
      <c r="AT134" s="139" t="s">
        <v>119</v>
      </c>
      <c r="AU134" s="139" t="s">
        <v>81</v>
      </c>
      <c r="AY134" s="18" t="s">
        <v>116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79</v>
      </c>
      <c r="BK134" s="140">
        <f>ROUND(I134*H134,2)</f>
        <v>0</v>
      </c>
      <c r="BL134" s="18" t="s">
        <v>138</v>
      </c>
      <c r="BM134" s="139" t="s">
        <v>256</v>
      </c>
    </row>
    <row r="135" spans="2:47" s="1" customFormat="1" ht="11.25">
      <c r="B135" s="33"/>
      <c r="D135" s="141" t="s">
        <v>126</v>
      </c>
      <c r="F135" s="142" t="s">
        <v>257</v>
      </c>
      <c r="I135" s="143"/>
      <c r="L135" s="33"/>
      <c r="M135" s="144"/>
      <c r="T135" s="54"/>
      <c r="AT135" s="18" t="s">
        <v>126</v>
      </c>
      <c r="AU135" s="18" t="s">
        <v>81</v>
      </c>
    </row>
    <row r="136" spans="2:65" s="1" customFormat="1" ht="24.2" customHeight="1">
      <c r="B136" s="33"/>
      <c r="C136" s="128" t="s">
        <v>161</v>
      </c>
      <c r="D136" s="128" t="s">
        <v>119</v>
      </c>
      <c r="E136" s="129" t="s">
        <v>258</v>
      </c>
      <c r="F136" s="130" t="s">
        <v>259</v>
      </c>
      <c r="G136" s="131" t="s">
        <v>212</v>
      </c>
      <c r="H136" s="132">
        <v>29.4</v>
      </c>
      <c r="I136" s="133"/>
      <c r="J136" s="134">
        <f>ROUND(I136*H136,2)</f>
        <v>0</v>
      </c>
      <c r="K136" s="130" t="s">
        <v>213</v>
      </c>
      <c r="L136" s="33"/>
      <c r="M136" s="135" t="s">
        <v>19</v>
      </c>
      <c r="N136" s="136" t="s">
        <v>43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138</v>
      </c>
      <c r="AT136" s="139" t="s">
        <v>119</v>
      </c>
      <c r="AU136" s="139" t="s">
        <v>81</v>
      </c>
      <c r="AY136" s="18" t="s">
        <v>116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79</v>
      </c>
      <c r="BK136" s="140">
        <f>ROUND(I136*H136,2)</f>
        <v>0</v>
      </c>
      <c r="BL136" s="18" t="s">
        <v>138</v>
      </c>
      <c r="BM136" s="139" t="s">
        <v>260</v>
      </c>
    </row>
    <row r="137" spans="2:47" s="1" customFormat="1" ht="11.25">
      <c r="B137" s="33"/>
      <c r="D137" s="141" t="s">
        <v>126</v>
      </c>
      <c r="F137" s="142" t="s">
        <v>261</v>
      </c>
      <c r="I137" s="143"/>
      <c r="L137" s="33"/>
      <c r="M137" s="144"/>
      <c r="T137" s="54"/>
      <c r="AT137" s="18" t="s">
        <v>126</v>
      </c>
      <c r="AU137" s="18" t="s">
        <v>81</v>
      </c>
    </row>
    <row r="138" spans="2:65" s="1" customFormat="1" ht="24.2" customHeight="1">
      <c r="B138" s="33"/>
      <c r="C138" s="128" t="s">
        <v>166</v>
      </c>
      <c r="D138" s="128" t="s">
        <v>119</v>
      </c>
      <c r="E138" s="129" t="s">
        <v>262</v>
      </c>
      <c r="F138" s="130" t="s">
        <v>263</v>
      </c>
      <c r="G138" s="131" t="s">
        <v>212</v>
      </c>
      <c r="H138" s="132">
        <v>55.86</v>
      </c>
      <c r="I138" s="133"/>
      <c r="J138" s="134">
        <f>ROUND(I138*H138,2)</f>
        <v>0</v>
      </c>
      <c r="K138" s="130" t="s">
        <v>213</v>
      </c>
      <c r="L138" s="33"/>
      <c r="M138" s="135" t="s">
        <v>19</v>
      </c>
      <c r="N138" s="136" t="s">
        <v>43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138</v>
      </c>
      <c r="AT138" s="139" t="s">
        <v>119</v>
      </c>
      <c r="AU138" s="139" t="s">
        <v>81</v>
      </c>
      <c r="AY138" s="18" t="s">
        <v>116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8" t="s">
        <v>79</v>
      </c>
      <c r="BK138" s="140">
        <f>ROUND(I138*H138,2)</f>
        <v>0</v>
      </c>
      <c r="BL138" s="18" t="s">
        <v>138</v>
      </c>
      <c r="BM138" s="139" t="s">
        <v>264</v>
      </c>
    </row>
    <row r="139" spans="2:47" s="1" customFormat="1" ht="11.25">
      <c r="B139" s="33"/>
      <c r="D139" s="141" t="s">
        <v>126</v>
      </c>
      <c r="F139" s="142" t="s">
        <v>265</v>
      </c>
      <c r="I139" s="143"/>
      <c r="L139" s="33"/>
      <c r="M139" s="144"/>
      <c r="T139" s="54"/>
      <c r="AT139" s="18" t="s">
        <v>126</v>
      </c>
      <c r="AU139" s="18" t="s">
        <v>81</v>
      </c>
    </row>
    <row r="140" spans="2:51" s="13" customFormat="1" ht="11.25">
      <c r="B140" s="157"/>
      <c r="D140" s="151" t="s">
        <v>216</v>
      </c>
      <c r="E140" s="158" t="s">
        <v>19</v>
      </c>
      <c r="F140" s="159" t="s">
        <v>266</v>
      </c>
      <c r="H140" s="160">
        <v>55.86</v>
      </c>
      <c r="I140" s="161"/>
      <c r="L140" s="157"/>
      <c r="M140" s="162"/>
      <c r="T140" s="163"/>
      <c r="AT140" s="158" t="s">
        <v>216</v>
      </c>
      <c r="AU140" s="158" t="s">
        <v>81</v>
      </c>
      <c r="AV140" s="13" t="s">
        <v>81</v>
      </c>
      <c r="AW140" s="13" t="s">
        <v>33</v>
      </c>
      <c r="AX140" s="13" t="s">
        <v>79</v>
      </c>
      <c r="AY140" s="158" t="s">
        <v>116</v>
      </c>
    </row>
    <row r="141" spans="2:65" s="1" customFormat="1" ht="24.2" customHeight="1">
      <c r="B141" s="33"/>
      <c r="C141" s="128" t="s">
        <v>173</v>
      </c>
      <c r="D141" s="128" t="s">
        <v>119</v>
      </c>
      <c r="E141" s="129" t="s">
        <v>267</v>
      </c>
      <c r="F141" s="130" t="s">
        <v>268</v>
      </c>
      <c r="G141" s="131" t="s">
        <v>269</v>
      </c>
      <c r="H141" s="132">
        <v>100.548</v>
      </c>
      <c r="I141" s="133"/>
      <c r="J141" s="134">
        <f>ROUND(I141*H141,2)</f>
        <v>0</v>
      </c>
      <c r="K141" s="130" t="s">
        <v>213</v>
      </c>
      <c r="L141" s="33"/>
      <c r="M141" s="135" t="s">
        <v>19</v>
      </c>
      <c r="N141" s="136" t="s">
        <v>43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138</v>
      </c>
      <c r="AT141" s="139" t="s">
        <v>119</v>
      </c>
      <c r="AU141" s="139" t="s">
        <v>81</v>
      </c>
      <c r="AY141" s="18" t="s">
        <v>116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8" t="s">
        <v>79</v>
      </c>
      <c r="BK141" s="140">
        <f>ROUND(I141*H141,2)</f>
        <v>0</v>
      </c>
      <c r="BL141" s="18" t="s">
        <v>138</v>
      </c>
      <c r="BM141" s="139" t="s">
        <v>270</v>
      </c>
    </row>
    <row r="142" spans="2:47" s="1" customFormat="1" ht="11.25">
      <c r="B142" s="33"/>
      <c r="D142" s="141" t="s">
        <v>126</v>
      </c>
      <c r="F142" s="142" t="s">
        <v>271</v>
      </c>
      <c r="I142" s="143"/>
      <c r="L142" s="33"/>
      <c r="M142" s="144"/>
      <c r="T142" s="54"/>
      <c r="AT142" s="18" t="s">
        <v>126</v>
      </c>
      <c r="AU142" s="18" t="s">
        <v>81</v>
      </c>
    </row>
    <row r="143" spans="2:51" s="13" customFormat="1" ht="11.25">
      <c r="B143" s="157"/>
      <c r="D143" s="151" t="s">
        <v>216</v>
      </c>
      <c r="E143" s="158" t="s">
        <v>19</v>
      </c>
      <c r="F143" s="159" t="s">
        <v>272</v>
      </c>
      <c r="H143" s="160">
        <v>100.548</v>
      </c>
      <c r="I143" s="161"/>
      <c r="L143" s="157"/>
      <c r="M143" s="162"/>
      <c r="T143" s="163"/>
      <c r="AT143" s="158" t="s">
        <v>216</v>
      </c>
      <c r="AU143" s="158" t="s">
        <v>81</v>
      </c>
      <c r="AV143" s="13" t="s">
        <v>81</v>
      </c>
      <c r="AW143" s="13" t="s">
        <v>33</v>
      </c>
      <c r="AX143" s="13" t="s">
        <v>79</v>
      </c>
      <c r="AY143" s="158" t="s">
        <v>116</v>
      </c>
    </row>
    <row r="144" spans="2:65" s="1" customFormat="1" ht="37.9" customHeight="1">
      <c r="B144" s="33"/>
      <c r="C144" s="128" t="s">
        <v>8</v>
      </c>
      <c r="D144" s="128" t="s">
        <v>119</v>
      </c>
      <c r="E144" s="129" t="s">
        <v>273</v>
      </c>
      <c r="F144" s="130" t="s">
        <v>274</v>
      </c>
      <c r="G144" s="131" t="s">
        <v>212</v>
      </c>
      <c r="H144" s="132">
        <v>2.4</v>
      </c>
      <c r="I144" s="133"/>
      <c r="J144" s="134">
        <f>ROUND(I144*H144,2)</f>
        <v>0</v>
      </c>
      <c r="K144" s="130" t="s">
        <v>213</v>
      </c>
      <c r="L144" s="33"/>
      <c r="M144" s="135" t="s">
        <v>19</v>
      </c>
      <c r="N144" s="136" t="s">
        <v>43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138</v>
      </c>
      <c r="AT144" s="139" t="s">
        <v>119</v>
      </c>
      <c r="AU144" s="139" t="s">
        <v>81</v>
      </c>
      <c r="AY144" s="18" t="s">
        <v>116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8" t="s">
        <v>79</v>
      </c>
      <c r="BK144" s="140">
        <f>ROUND(I144*H144,2)</f>
        <v>0</v>
      </c>
      <c r="BL144" s="18" t="s">
        <v>138</v>
      </c>
      <c r="BM144" s="139" t="s">
        <v>275</v>
      </c>
    </row>
    <row r="145" spans="2:47" s="1" customFormat="1" ht="11.25">
      <c r="B145" s="33"/>
      <c r="D145" s="141" t="s">
        <v>126</v>
      </c>
      <c r="F145" s="142" t="s">
        <v>276</v>
      </c>
      <c r="I145" s="143"/>
      <c r="L145" s="33"/>
      <c r="M145" s="144"/>
      <c r="T145" s="54"/>
      <c r="AT145" s="18" t="s">
        <v>126</v>
      </c>
      <c r="AU145" s="18" t="s">
        <v>81</v>
      </c>
    </row>
    <row r="146" spans="2:51" s="12" customFormat="1" ht="11.25">
      <c r="B146" s="150"/>
      <c r="D146" s="151" t="s">
        <v>216</v>
      </c>
      <c r="E146" s="152" t="s">
        <v>19</v>
      </c>
      <c r="F146" s="153" t="s">
        <v>243</v>
      </c>
      <c r="H146" s="152" t="s">
        <v>19</v>
      </c>
      <c r="I146" s="154"/>
      <c r="L146" s="150"/>
      <c r="M146" s="155"/>
      <c r="T146" s="156"/>
      <c r="AT146" s="152" t="s">
        <v>216</v>
      </c>
      <c r="AU146" s="152" t="s">
        <v>81</v>
      </c>
      <c r="AV146" s="12" t="s">
        <v>79</v>
      </c>
      <c r="AW146" s="12" t="s">
        <v>33</v>
      </c>
      <c r="AX146" s="12" t="s">
        <v>72</v>
      </c>
      <c r="AY146" s="152" t="s">
        <v>116</v>
      </c>
    </row>
    <row r="147" spans="2:51" s="13" customFormat="1" ht="11.25">
      <c r="B147" s="157"/>
      <c r="D147" s="151" t="s">
        <v>216</v>
      </c>
      <c r="E147" s="158" t="s">
        <v>19</v>
      </c>
      <c r="F147" s="159" t="s">
        <v>277</v>
      </c>
      <c r="H147" s="160">
        <v>2.4</v>
      </c>
      <c r="I147" s="161"/>
      <c r="L147" s="157"/>
      <c r="M147" s="162"/>
      <c r="T147" s="163"/>
      <c r="AT147" s="158" t="s">
        <v>216</v>
      </c>
      <c r="AU147" s="158" t="s">
        <v>81</v>
      </c>
      <c r="AV147" s="13" t="s">
        <v>81</v>
      </c>
      <c r="AW147" s="13" t="s">
        <v>33</v>
      </c>
      <c r="AX147" s="13" t="s">
        <v>79</v>
      </c>
      <c r="AY147" s="158" t="s">
        <v>116</v>
      </c>
    </row>
    <row r="148" spans="2:65" s="1" customFormat="1" ht="16.5" customHeight="1">
      <c r="B148" s="33"/>
      <c r="C148" s="171" t="s">
        <v>278</v>
      </c>
      <c r="D148" s="171" t="s">
        <v>279</v>
      </c>
      <c r="E148" s="172" t="s">
        <v>280</v>
      </c>
      <c r="F148" s="173" t="s">
        <v>281</v>
      </c>
      <c r="G148" s="174" t="s">
        <v>269</v>
      </c>
      <c r="H148" s="175">
        <v>4.8</v>
      </c>
      <c r="I148" s="176"/>
      <c r="J148" s="177">
        <f>ROUND(I148*H148,2)</f>
        <v>0</v>
      </c>
      <c r="K148" s="173" t="s">
        <v>213</v>
      </c>
      <c r="L148" s="178"/>
      <c r="M148" s="179" t="s">
        <v>19</v>
      </c>
      <c r="N148" s="180" t="s">
        <v>43</v>
      </c>
      <c r="P148" s="137">
        <f>O148*H148</f>
        <v>0</v>
      </c>
      <c r="Q148" s="137">
        <v>1</v>
      </c>
      <c r="R148" s="137">
        <f>Q148*H148</f>
        <v>4.8</v>
      </c>
      <c r="S148" s="137">
        <v>0</v>
      </c>
      <c r="T148" s="138">
        <f>S148*H148</f>
        <v>0</v>
      </c>
      <c r="AR148" s="139" t="s">
        <v>155</v>
      </c>
      <c r="AT148" s="139" t="s">
        <v>279</v>
      </c>
      <c r="AU148" s="139" t="s">
        <v>81</v>
      </c>
      <c r="AY148" s="18" t="s">
        <v>116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79</v>
      </c>
      <c r="BK148" s="140">
        <f>ROUND(I148*H148,2)</f>
        <v>0</v>
      </c>
      <c r="BL148" s="18" t="s">
        <v>138</v>
      </c>
      <c r="BM148" s="139" t="s">
        <v>282</v>
      </c>
    </row>
    <row r="149" spans="2:51" s="13" customFormat="1" ht="11.25">
      <c r="B149" s="157"/>
      <c r="D149" s="151" t="s">
        <v>216</v>
      </c>
      <c r="F149" s="159" t="s">
        <v>283</v>
      </c>
      <c r="H149" s="160">
        <v>4.8</v>
      </c>
      <c r="I149" s="161"/>
      <c r="L149" s="157"/>
      <c r="M149" s="162"/>
      <c r="T149" s="163"/>
      <c r="AT149" s="158" t="s">
        <v>216</v>
      </c>
      <c r="AU149" s="158" t="s">
        <v>81</v>
      </c>
      <c r="AV149" s="13" t="s">
        <v>81</v>
      </c>
      <c r="AW149" s="13" t="s">
        <v>4</v>
      </c>
      <c r="AX149" s="13" t="s">
        <v>79</v>
      </c>
      <c r="AY149" s="158" t="s">
        <v>116</v>
      </c>
    </row>
    <row r="150" spans="2:65" s="1" customFormat="1" ht="24.2" customHeight="1">
      <c r="B150" s="33"/>
      <c r="C150" s="128" t="s">
        <v>284</v>
      </c>
      <c r="D150" s="128" t="s">
        <v>119</v>
      </c>
      <c r="E150" s="129" t="s">
        <v>285</v>
      </c>
      <c r="F150" s="130" t="s">
        <v>286</v>
      </c>
      <c r="G150" s="131" t="s">
        <v>212</v>
      </c>
      <c r="H150" s="132">
        <v>13.465</v>
      </c>
      <c r="I150" s="133"/>
      <c r="J150" s="134">
        <f>ROUND(I150*H150,2)</f>
        <v>0</v>
      </c>
      <c r="K150" s="130" t="s">
        <v>213</v>
      </c>
      <c r="L150" s="33"/>
      <c r="M150" s="135" t="s">
        <v>19</v>
      </c>
      <c r="N150" s="136" t="s">
        <v>43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138</v>
      </c>
      <c r="AT150" s="139" t="s">
        <v>119</v>
      </c>
      <c r="AU150" s="139" t="s">
        <v>81</v>
      </c>
      <c r="AY150" s="18" t="s">
        <v>116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8" t="s">
        <v>79</v>
      </c>
      <c r="BK150" s="140">
        <f>ROUND(I150*H150,2)</f>
        <v>0</v>
      </c>
      <c r="BL150" s="18" t="s">
        <v>138</v>
      </c>
      <c r="BM150" s="139" t="s">
        <v>287</v>
      </c>
    </row>
    <row r="151" spans="2:47" s="1" customFormat="1" ht="11.25">
      <c r="B151" s="33"/>
      <c r="D151" s="141" t="s">
        <v>126</v>
      </c>
      <c r="F151" s="142" t="s">
        <v>288</v>
      </c>
      <c r="I151" s="143"/>
      <c r="L151" s="33"/>
      <c r="M151" s="144"/>
      <c r="T151" s="54"/>
      <c r="AT151" s="18" t="s">
        <v>126</v>
      </c>
      <c r="AU151" s="18" t="s">
        <v>81</v>
      </c>
    </row>
    <row r="152" spans="2:51" s="12" customFormat="1" ht="11.25">
      <c r="B152" s="150"/>
      <c r="D152" s="151" t="s">
        <v>216</v>
      </c>
      <c r="E152" s="152" t="s">
        <v>19</v>
      </c>
      <c r="F152" s="153" t="s">
        <v>289</v>
      </c>
      <c r="H152" s="152" t="s">
        <v>19</v>
      </c>
      <c r="I152" s="154"/>
      <c r="L152" s="150"/>
      <c r="M152" s="155"/>
      <c r="T152" s="156"/>
      <c r="AT152" s="152" t="s">
        <v>216</v>
      </c>
      <c r="AU152" s="152" t="s">
        <v>81</v>
      </c>
      <c r="AV152" s="12" t="s">
        <v>79</v>
      </c>
      <c r="AW152" s="12" t="s">
        <v>33</v>
      </c>
      <c r="AX152" s="12" t="s">
        <v>72</v>
      </c>
      <c r="AY152" s="152" t="s">
        <v>116</v>
      </c>
    </row>
    <row r="153" spans="2:51" s="13" customFormat="1" ht="11.25">
      <c r="B153" s="157"/>
      <c r="D153" s="151" t="s">
        <v>216</v>
      </c>
      <c r="E153" s="158" t="s">
        <v>19</v>
      </c>
      <c r="F153" s="159" t="s">
        <v>290</v>
      </c>
      <c r="H153" s="160">
        <v>7.2</v>
      </c>
      <c r="I153" s="161"/>
      <c r="L153" s="157"/>
      <c r="M153" s="162"/>
      <c r="T153" s="163"/>
      <c r="AT153" s="158" t="s">
        <v>216</v>
      </c>
      <c r="AU153" s="158" t="s">
        <v>81</v>
      </c>
      <c r="AV153" s="13" t="s">
        <v>81</v>
      </c>
      <c r="AW153" s="13" t="s">
        <v>33</v>
      </c>
      <c r="AX153" s="13" t="s">
        <v>72</v>
      </c>
      <c r="AY153" s="158" t="s">
        <v>116</v>
      </c>
    </row>
    <row r="154" spans="2:51" s="12" customFormat="1" ht="11.25">
      <c r="B154" s="150"/>
      <c r="D154" s="151" t="s">
        <v>216</v>
      </c>
      <c r="E154" s="152" t="s">
        <v>19</v>
      </c>
      <c r="F154" s="153" t="s">
        <v>291</v>
      </c>
      <c r="H154" s="152" t="s">
        <v>19</v>
      </c>
      <c r="I154" s="154"/>
      <c r="L154" s="150"/>
      <c r="M154" s="155"/>
      <c r="T154" s="156"/>
      <c r="AT154" s="152" t="s">
        <v>216</v>
      </c>
      <c r="AU154" s="152" t="s">
        <v>81</v>
      </c>
      <c r="AV154" s="12" t="s">
        <v>79</v>
      </c>
      <c r="AW154" s="12" t="s">
        <v>33</v>
      </c>
      <c r="AX154" s="12" t="s">
        <v>72</v>
      </c>
      <c r="AY154" s="152" t="s">
        <v>116</v>
      </c>
    </row>
    <row r="155" spans="2:51" s="13" customFormat="1" ht="11.25">
      <c r="B155" s="157"/>
      <c r="D155" s="151" t="s">
        <v>216</v>
      </c>
      <c r="E155" s="158" t="s">
        <v>19</v>
      </c>
      <c r="F155" s="159" t="s">
        <v>292</v>
      </c>
      <c r="H155" s="160">
        <v>4.8</v>
      </c>
      <c r="I155" s="161"/>
      <c r="L155" s="157"/>
      <c r="M155" s="162"/>
      <c r="T155" s="163"/>
      <c r="AT155" s="158" t="s">
        <v>216</v>
      </c>
      <c r="AU155" s="158" t="s">
        <v>81</v>
      </c>
      <c r="AV155" s="13" t="s">
        <v>81</v>
      </c>
      <c r="AW155" s="13" t="s">
        <v>33</v>
      </c>
      <c r="AX155" s="13" t="s">
        <v>72</v>
      </c>
      <c r="AY155" s="158" t="s">
        <v>116</v>
      </c>
    </row>
    <row r="156" spans="2:51" s="15" customFormat="1" ht="11.25">
      <c r="B156" s="181"/>
      <c r="D156" s="151" t="s">
        <v>216</v>
      </c>
      <c r="E156" s="182" t="s">
        <v>19</v>
      </c>
      <c r="F156" s="183" t="s">
        <v>293</v>
      </c>
      <c r="H156" s="184">
        <v>12</v>
      </c>
      <c r="I156" s="185"/>
      <c r="L156" s="181"/>
      <c r="M156" s="186"/>
      <c r="T156" s="187"/>
      <c r="AT156" s="182" t="s">
        <v>216</v>
      </c>
      <c r="AU156" s="182" t="s">
        <v>81</v>
      </c>
      <c r="AV156" s="15" t="s">
        <v>131</v>
      </c>
      <c r="AW156" s="15" t="s">
        <v>33</v>
      </c>
      <c r="AX156" s="15" t="s">
        <v>72</v>
      </c>
      <c r="AY156" s="182" t="s">
        <v>116</v>
      </c>
    </row>
    <row r="157" spans="2:51" s="12" customFormat="1" ht="11.25">
      <c r="B157" s="150"/>
      <c r="D157" s="151" t="s">
        <v>216</v>
      </c>
      <c r="E157" s="152" t="s">
        <v>19</v>
      </c>
      <c r="F157" s="153" t="s">
        <v>294</v>
      </c>
      <c r="H157" s="152" t="s">
        <v>19</v>
      </c>
      <c r="I157" s="154"/>
      <c r="L157" s="150"/>
      <c r="M157" s="155"/>
      <c r="T157" s="156"/>
      <c r="AT157" s="152" t="s">
        <v>216</v>
      </c>
      <c r="AU157" s="152" t="s">
        <v>81</v>
      </c>
      <c r="AV157" s="12" t="s">
        <v>79</v>
      </c>
      <c r="AW157" s="12" t="s">
        <v>33</v>
      </c>
      <c r="AX157" s="12" t="s">
        <v>72</v>
      </c>
      <c r="AY157" s="152" t="s">
        <v>116</v>
      </c>
    </row>
    <row r="158" spans="2:51" s="13" customFormat="1" ht="11.25">
      <c r="B158" s="157"/>
      <c r="D158" s="151" t="s">
        <v>216</v>
      </c>
      <c r="E158" s="158" t="s">
        <v>19</v>
      </c>
      <c r="F158" s="159" t="s">
        <v>295</v>
      </c>
      <c r="H158" s="160">
        <v>2.07</v>
      </c>
      <c r="I158" s="161"/>
      <c r="L158" s="157"/>
      <c r="M158" s="162"/>
      <c r="T158" s="163"/>
      <c r="AT158" s="158" t="s">
        <v>216</v>
      </c>
      <c r="AU158" s="158" t="s">
        <v>81</v>
      </c>
      <c r="AV158" s="13" t="s">
        <v>81</v>
      </c>
      <c r="AW158" s="13" t="s">
        <v>33</v>
      </c>
      <c r="AX158" s="13" t="s">
        <v>72</v>
      </c>
      <c r="AY158" s="158" t="s">
        <v>116</v>
      </c>
    </row>
    <row r="159" spans="2:51" s="13" customFormat="1" ht="11.25">
      <c r="B159" s="157"/>
      <c r="D159" s="151" t="s">
        <v>216</v>
      </c>
      <c r="E159" s="158" t="s">
        <v>19</v>
      </c>
      <c r="F159" s="159" t="s">
        <v>296</v>
      </c>
      <c r="H159" s="160">
        <v>-0.605</v>
      </c>
      <c r="I159" s="161"/>
      <c r="L159" s="157"/>
      <c r="M159" s="162"/>
      <c r="T159" s="163"/>
      <c r="AT159" s="158" t="s">
        <v>216</v>
      </c>
      <c r="AU159" s="158" t="s">
        <v>81</v>
      </c>
      <c r="AV159" s="13" t="s">
        <v>81</v>
      </c>
      <c r="AW159" s="13" t="s">
        <v>33</v>
      </c>
      <c r="AX159" s="13" t="s">
        <v>72</v>
      </c>
      <c r="AY159" s="158" t="s">
        <v>116</v>
      </c>
    </row>
    <row r="160" spans="2:51" s="15" customFormat="1" ht="11.25">
      <c r="B160" s="181"/>
      <c r="D160" s="151" t="s">
        <v>216</v>
      </c>
      <c r="E160" s="182" t="s">
        <v>19</v>
      </c>
      <c r="F160" s="183" t="s">
        <v>293</v>
      </c>
      <c r="H160" s="184">
        <v>1.465</v>
      </c>
      <c r="I160" s="185"/>
      <c r="L160" s="181"/>
      <c r="M160" s="186"/>
      <c r="T160" s="187"/>
      <c r="AT160" s="182" t="s">
        <v>216</v>
      </c>
      <c r="AU160" s="182" t="s">
        <v>81</v>
      </c>
      <c r="AV160" s="15" t="s">
        <v>131</v>
      </c>
      <c r="AW160" s="15" t="s">
        <v>33</v>
      </c>
      <c r="AX160" s="15" t="s">
        <v>72</v>
      </c>
      <c r="AY160" s="182" t="s">
        <v>116</v>
      </c>
    </row>
    <row r="161" spans="2:51" s="14" customFormat="1" ht="11.25">
      <c r="B161" s="164"/>
      <c r="D161" s="151" t="s">
        <v>216</v>
      </c>
      <c r="E161" s="165" t="s">
        <v>19</v>
      </c>
      <c r="F161" s="166" t="s">
        <v>223</v>
      </c>
      <c r="H161" s="167">
        <v>13.465</v>
      </c>
      <c r="I161" s="168"/>
      <c r="L161" s="164"/>
      <c r="M161" s="169"/>
      <c r="T161" s="170"/>
      <c r="AT161" s="165" t="s">
        <v>216</v>
      </c>
      <c r="AU161" s="165" t="s">
        <v>81</v>
      </c>
      <c r="AV161" s="14" t="s">
        <v>138</v>
      </c>
      <c r="AW161" s="14" t="s">
        <v>33</v>
      </c>
      <c r="AX161" s="14" t="s">
        <v>79</v>
      </c>
      <c r="AY161" s="165" t="s">
        <v>116</v>
      </c>
    </row>
    <row r="162" spans="2:65" s="1" customFormat="1" ht="16.5" customHeight="1">
      <c r="B162" s="33"/>
      <c r="C162" s="171" t="s">
        <v>297</v>
      </c>
      <c r="D162" s="171" t="s">
        <v>279</v>
      </c>
      <c r="E162" s="172" t="s">
        <v>298</v>
      </c>
      <c r="F162" s="173" t="s">
        <v>299</v>
      </c>
      <c r="G162" s="174" t="s">
        <v>269</v>
      </c>
      <c r="H162" s="175">
        <v>2.93</v>
      </c>
      <c r="I162" s="176"/>
      <c r="J162" s="177">
        <f>ROUND(I162*H162,2)</f>
        <v>0</v>
      </c>
      <c r="K162" s="173" t="s">
        <v>213</v>
      </c>
      <c r="L162" s="178"/>
      <c r="M162" s="179" t="s">
        <v>19</v>
      </c>
      <c r="N162" s="180" t="s">
        <v>43</v>
      </c>
      <c r="P162" s="137">
        <f>O162*H162</f>
        <v>0</v>
      </c>
      <c r="Q162" s="137">
        <v>1</v>
      </c>
      <c r="R162" s="137">
        <f>Q162*H162</f>
        <v>2.93</v>
      </c>
      <c r="S162" s="137">
        <v>0</v>
      </c>
      <c r="T162" s="138">
        <f>S162*H162</f>
        <v>0</v>
      </c>
      <c r="AR162" s="139" t="s">
        <v>155</v>
      </c>
      <c r="AT162" s="139" t="s">
        <v>279</v>
      </c>
      <c r="AU162" s="139" t="s">
        <v>81</v>
      </c>
      <c r="AY162" s="18" t="s">
        <v>116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8" t="s">
        <v>79</v>
      </c>
      <c r="BK162" s="140">
        <f>ROUND(I162*H162,2)</f>
        <v>0</v>
      </c>
      <c r="BL162" s="18" t="s">
        <v>138</v>
      </c>
      <c r="BM162" s="139" t="s">
        <v>300</v>
      </c>
    </row>
    <row r="163" spans="2:51" s="13" customFormat="1" ht="11.25">
      <c r="B163" s="157"/>
      <c r="D163" s="151" t="s">
        <v>216</v>
      </c>
      <c r="F163" s="159" t="s">
        <v>301</v>
      </c>
      <c r="H163" s="160">
        <v>2.93</v>
      </c>
      <c r="I163" s="161"/>
      <c r="L163" s="157"/>
      <c r="M163" s="162"/>
      <c r="T163" s="163"/>
      <c r="AT163" s="158" t="s">
        <v>216</v>
      </c>
      <c r="AU163" s="158" t="s">
        <v>81</v>
      </c>
      <c r="AV163" s="13" t="s">
        <v>81</v>
      </c>
      <c r="AW163" s="13" t="s">
        <v>4</v>
      </c>
      <c r="AX163" s="13" t="s">
        <v>79</v>
      </c>
      <c r="AY163" s="158" t="s">
        <v>116</v>
      </c>
    </row>
    <row r="164" spans="2:65" s="1" customFormat="1" ht="21.75" customHeight="1">
      <c r="B164" s="33"/>
      <c r="C164" s="128" t="s">
        <v>302</v>
      </c>
      <c r="D164" s="128" t="s">
        <v>119</v>
      </c>
      <c r="E164" s="129" t="s">
        <v>303</v>
      </c>
      <c r="F164" s="130" t="s">
        <v>304</v>
      </c>
      <c r="G164" s="131" t="s">
        <v>305</v>
      </c>
      <c r="H164" s="132">
        <v>104.5</v>
      </c>
      <c r="I164" s="133"/>
      <c r="J164" s="134">
        <f>ROUND(I164*H164,2)</f>
        <v>0</v>
      </c>
      <c r="K164" s="130" t="s">
        <v>213</v>
      </c>
      <c r="L164" s="33"/>
      <c r="M164" s="135" t="s">
        <v>19</v>
      </c>
      <c r="N164" s="136" t="s">
        <v>43</v>
      </c>
      <c r="P164" s="137">
        <f>O164*H164</f>
        <v>0</v>
      </c>
      <c r="Q164" s="137">
        <v>0</v>
      </c>
      <c r="R164" s="137">
        <f>Q164*H164</f>
        <v>0</v>
      </c>
      <c r="S164" s="137">
        <v>0</v>
      </c>
      <c r="T164" s="138">
        <f>S164*H164</f>
        <v>0</v>
      </c>
      <c r="AR164" s="139" t="s">
        <v>138</v>
      </c>
      <c r="AT164" s="139" t="s">
        <v>119</v>
      </c>
      <c r="AU164" s="139" t="s">
        <v>81</v>
      </c>
      <c r="AY164" s="18" t="s">
        <v>116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8" t="s">
        <v>79</v>
      </c>
      <c r="BK164" s="140">
        <f>ROUND(I164*H164,2)</f>
        <v>0</v>
      </c>
      <c r="BL164" s="18" t="s">
        <v>138</v>
      </c>
      <c r="BM164" s="139" t="s">
        <v>306</v>
      </c>
    </row>
    <row r="165" spans="2:47" s="1" customFormat="1" ht="11.25">
      <c r="B165" s="33"/>
      <c r="D165" s="141" t="s">
        <v>126</v>
      </c>
      <c r="F165" s="142" t="s">
        <v>307</v>
      </c>
      <c r="I165" s="143"/>
      <c r="L165" s="33"/>
      <c r="M165" s="144"/>
      <c r="T165" s="54"/>
      <c r="AT165" s="18" t="s">
        <v>126</v>
      </c>
      <c r="AU165" s="18" t="s">
        <v>81</v>
      </c>
    </row>
    <row r="166" spans="2:51" s="12" customFormat="1" ht="11.25">
      <c r="B166" s="150"/>
      <c r="D166" s="151" t="s">
        <v>216</v>
      </c>
      <c r="E166" s="152" t="s">
        <v>19</v>
      </c>
      <c r="F166" s="153" t="s">
        <v>308</v>
      </c>
      <c r="H166" s="152" t="s">
        <v>19</v>
      </c>
      <c r="I166" s="154"/>
      <c r="L166" s="150"/>
      <c r="M166" s="155"/>
      <c r="T166" s="156"/>
      <c r="AT166" s="152" t="s">
        <v>216</v>
      </c>
      <c r="AU166" s="152" t="s">
        <v>81</v>
      </c>
      <c r="AV166" s="12" t="s">
        <v>79</v>
      </c>
      <c r="AW166" s="12" t="s">
        <v>33</v>
      </c>
      <c r="AX166" s="12" t="s">
        <v>72</v>
      </c>
      <c r="AY166" s="152" t="s">
        <v>116</v>
      </c>
    </row>
    <row r="167" spans="2:51" s="13" customFormat="1" ht="11.25">
      <c r="B167" s="157"/>
      <c r="D167" s="151" t="s">
        <v>216</v>
      </c>
      <c r="E167" s="158" t="s">
        <v>19</v>
      </c>
      <c r="F167" s="159" t="s">
        <v>309</v>
      </c>
      <c r="H167" s="160">
        <v>7.5</v>
      </c>
      <c r="I167" s="161"/>
      <c r="L167" s="157"/>
      <c r="M167" s="162"/>
      <c r="T167" s="163"/>
      <c r="AT167" s="158" t="s">
        <v>216</v>
      </c>
      <c r="AU167" s="158" t="s">
        <v>81</v>
      </c>
      <c r="AV167" s="13" t="s">
        <v>81</v>
      </c>
      <c r="AW167" s="13" t="s">
        <v>33</v>
      </c>
      <c r="AX167" s="13" t="s">
        <v>72</v>
      </c>
      <c r="AY167" s="158" t="s">
        <v>116</v>
      </c>
    </row>
    <row r="168" spans="2:51" s="12" customFormat="1" ht="11.25">
      <c r="B168" s="150"/>
      <c r="D168" s="151" t="s">
        <v>216</v>
      </c>
      <c r="E168" s="152" t="s">
        <v>19</v>
      </c>
      <c r="F168" s="153" t="s">
        <v>310</v>
      </c>
      <c r="H168" s="152" t="s">
        <v>19</v>
      </c>
      <c r="I168" s="154"/>
      <c r="L168" s="150"/>
      <c r="M168" s="155"/>
      <c r="T168" s="156"/>
      <c r="AT168" s="152" t="s">
        <v>216</v>
      </c>
      <c r="AU168" s="152" t="s">
        <v>81</v>
      </c>
      <c r="AV168" s="12" t="s">
        <v>79</v>
      </c>
      <c r="AW168" s="12" t="s">
        <v>33</v>
      </c>
      <c r="AX168" s="12" t="s">
        <v>72</v>
      </c>
      <c r="AY168" s="152" t="s">
        <v>116</v>
      </c>
    </row>
    <row r="169" spans="2:51" s="13" customFormat="1" ht="11.25">
      <c r="B169" s="157"/>
      <c r="D169" s="151" t="s">
        <v>216</v>
      </c>
      <c r="E169" s="158" t="s">
        <v>19</v>
      </c>
      <c r="F169" s="159" t="s">
        <v>311</v>
      </c>
      <c r="H169" s="160">
        <v>97</v>
      </c>
      <c r="I169" s="161"/>
      <c r="L169" s="157"/>
      <c r="M169" s="162"/>
      <c r="T169" s="163"/>
      <c r="AT169" s="158" t="s">
        <v>216</v>
      </c>
      <c r="AU169" s="158" t="s">
        <v>81</v>
      </c>
      <c r="AV169" s="13" t="s">
        <v>81</v>
      </c>
      <c r="AW169" s="13" t="s">
        <v>33</v>
      </c>
      <c r="AX169" s="13" t="s">
        <v>72</v>
      </c>
      <c r="AY169" s="158" t="s">
        <v>116</v>
      </c>
    </row>
    <row r="170" spans="2:51" s="14" customFormat="1" ht="11.25">
      <c r="B170" s="164"/>
      <c r="D170" s="151" t="s">
        <v>216</v>
      </c>
      <c r="E170" s="165" t="s">
        <v>19</v>
      </c>
      <c r="F170" s="166" t="s">
        <v>223</v>
      </c>
      <c r="H170" s="167">
        <v>104.5</v>
      </c>
      <c r="I170" s="168"/>
      <c r="L170" s="164"/>
      <c r="M170" s="169"/>
      <c r="T170" s="170"/>
      <c r="AT170" s="165" t="s">
        <v>216</v>
      </c>
      <c r="AU170" s="165" t="s">
        <v>81</v>
      </c>
      <c r="AV170" s="14" t="s">
        <v>138</v>
      </c>
      <c r="AW170" s="14" t="s">
        <v>33</v>
      </c>
      <c r="AX170" s="14" t="s">
        <v>79</v>
      </c>
      <c r="AY170" s="165" t="s">
        <v>116</v>
      </c>
    </row>
    <row r="171" spans="2:65" s="1" customFormat="1" ht="21.75" customHeight="1">
      <c r="B171" s="33"/>
      <c r="C171" s="128" t="s">
        <v>312</v>
      </c>
      <c r="D171" s="128" t="s">
        <v>119</v>
      </c>
      <c r="E171" s="129" t="s">
        <v>313</v>
      </c>
      <c r="F171" s="130" t="s">
        <v>314</v>
      </c>
      <c r="G171" s="131" t="s">
        <v>305</v>
      </c>
      <c r="H171" s="132">
        <v>27.37</v>
      </c>
      <c r="I171" s="133"/>
      <c r="J171" s="134">
        <f>ROUND(I171*H171,2)</f>
        <v>0</v>
      </c>
      <c r="K171" s="130" t="s">
        <v>213</v>
      </c>
      <c r="L171" s="33"/>
      <c r="M171" s="135" t="s">
        <v>19</v>
      </c>
      <c r="N171" s="136" t="s">
        <v>43</v>
      </c>
      <c r="P171" s="137">
        <f>O171*H171</f>
        <v>0</v>
      </c>
      <c r="Q171" s="137">
        <v>0</v>
      </c>
      <c r="R171" s="137">
        <f>Q171*H171</f>
        <v>0</v>
      </c>
      <c r="S171" s="137">
        <v>0</v>
      </c>
      <c r="T171" s="138">
        <f>S171*H171</f>
        <v>0</v>
      </c>
      <c r="AR171" s="139" t="s">
        <v>138</v>
      </c>
      <c r="AT171" s="139" t="s">
        <v>119</v>
      </c>
      <c r="AU171" s="139" t="s">
        <v>81</v>
      </c>
      <c r="AY171" s="18" t="s">
        <v>116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8" t="s">
        <v>79</v>
      </c>
      <c r="BK171" s="140">
        <f>ROUND(I171*H171,2)</f>
        <v>0</v>
      </c>
      <c r="BL171" s="18" t="s">
        <v>138</v>
      </c>
      <c r="BM171" s="139" t="s">
        <v>315</v>
      </c>
    </row>
    <row r="172" spans="2:47" s="1" customFormat="1" ht="11.25">
      <c r="B172" s="33"/>
      <c r="D172" s="141" t="s">
        <v>126</v>
      </c>
      <c r="F172" s="142" t="s">
        <v>316</v>
      </c>
      <c r="I172" s="143"/>
      <c r="L172" s="33"/>
      <c r="M172" s="144"/>
      <c r="T172" s="54"/>
      <c r="AT172" s="18" t="s">
        <v>126</v>
      </c>
      <c r="AU172" s="18" t="s">
        <v>81</v>
      </c>
    </row>
    <row r="173" spans="2:51" s="12" customFormat="1" ht="11.25">
      <c r="B173" s="150"/>
      <c r="D173" s="151" t="s">
        <v>216</v>
      </c>
      <c r="E173" s="152" t="s">
        <v>19</v>
      </c>
      <c r="F173" s="153" t="s">
        <v>317</v>
      </c>
      <c r="H173" s="152" t="s">
        <v>19</v>
      </c>
      <c r="I173" s="154"/>
      <c r="L173" s="150"/>
      <c r="M173" s="155"/>
      <c r="T173" s="156"/>
      <c r="AT173" s="152" t="s">
        <v>216</v>
      </c>
      <c r="AU173" s="152" t="s">
        <v>81</v>
      </c>
      <c r="AV173" s="12" t="s">
        <v>79</v>
      </c>
      <c r="AW173" s="12" t="s">
        <v>33</v>
      </c>
      <c r="AX173" s="12" t="s">
        <v>72</v>
      </c>
      <c r="AY173" s="152" t="s">
        <v>116</v>
      </c>
    </row>
    <row r="174" spans="2:51" s="13" customFormat="1" ht="11.25">
      <c r="B174" s="157"/>
      <c r="D174" s="151" t="s">
        <v>216</v>
      </c>
      <c r="E174" s="158" t="s">
        <v>19</v>
      </c>
      <c r="F174" s="159" t="s">
        <v>318</v>
      </c>
      <c r="H174" s="160">
        <v>27.37</v>
      </c>
      <c r="I174" s="161"/>
      <c r="L174" s="157"/>
      <c r="M174" s="162"/>
      <c r="T174" s="163"/>
      <c r="AT174" s="158" t="s">
        <v>216</v>
      </c>
      <c r="AU174" s="158" t="s">
        <v>81</v>
      </c>
      <c r="AV174" s="13" t="s">
        <v>81</v>
      </c>
      <c r="AW174" s="13" t="s">
        <v>33</v>
      </c>
      <c r="AX174" s="13" t="s">
        <v>79</v>
      </c>
      <c r="AY174" s="158" t="s">
        <v>116</v>
      </c>
    </row>
    <row r="175" spans="2:63" s="11" customFormat="1" ht="22.9" customHeight="1">
      <c r="B175" s="116"/>
      <c r="D175" s="117" t="s">
        <v>71</v>
      </c>
      <c r="E175" s="126" t="s">
        <v>81</v>
      </c>
      <c r="F175" s="126" t="s">
        <v>319</v>
      </c>
      <c r="I175" s="119"/>
      <c r="J175" s="127">
        <f>BK175</f>
        <v>0</v>
      </c>
      <c r="L175" s="116"/>
      <c r="M175" s="121"/>
      <c r="P175" s="122">
        <f>SUM(P176:P193)</f>
        <v>0</v>
      </c>
      <c r="R175" s="122">
        <f>SUM(R176:R193)</f>
        <v>18.850485000000003</v>
      </c>
      <c r="T175" s="123">
        <f>SUM(T176:T193)</f>
        <v>0</v>
      </c>
      <c r="AR175" s="117" t="s">
        <v>79</v>
      </c>
      <c r="AT175" s="124" t="s">
        <v>71</v>
      </c>
      <c r="AU175" s="124" t="s">
        <v>79</v>
      </c>
      <c r="AY175" s="117" t="s">
        <v>116</v>
      </c>
      <c r="BK175" s="125">
        <f>SUM(BK176:BK193)</f>
        <v>0</v>
      </c>
    </row>
    <row r="176" spans="2:65" s="1" customFormat="1" ht="16.5" customHeight="1">
      <c r="B176" s="33"/>
      <c r="C176" s="128" t="s">
        <v>320</v>
      </c>
      <c r="D176" s="128" t="s">
        <v>119</v>
      </c>
      <c r="E176" s="129" t="s">
        <v>321</v>
      </c>
      <c r="F176" s="130" t="s">
        <v>322</v>
      </c>
      <c r="G176" s="131" t="s">
        <v>323</v>
      </c>
      <c r="H176" s="132">
        <v>1</v>
      </c>
      <c r="I176" s="133"/>
      <c r="J176" s="134">
        <f>ROUND(I176*H176,2)</f>
        <v>0</v>
      </c>
      <c r="K176" s="130" t="s">
        <v>19</v>
      </c>
      <c r="L176" s="33"/>
      <c r="M176" s="135" t="s">
        <v>19</v>
      </c>
      <c r="N176" s="136" t="s">
        <v>43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138</v>
      </c>
      <c r="AT176" s="139" t="s">
        <v>119</v>
      </c>
      <c r="AU176" s="139" t="s">
        <v>81</v>
      </c>
      <c r="AY176" s="18" t="s">
        <v>116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8" t="s">
        <v>79</v>
      </c>
      <c r="BK176" s="140">
        <f>ROUND(I176*H176,2)</f>
        <v>0</v>
      </c>
      <c r="BL176" s="18" t="s">
        <v>138</v>
      </c>
      <c r="BM176" s="139" t="s">
        <v>324</v>
      </c>
    </row>
    <row r="177" spans="2:65" s="1" customFormat="1" ht="16.5" customHeight="1">
      <c r="B177" s="33"/>
      <c r="C177" s="128" t="s">
        <v>325</v>
      </c>
      <c r="D177" s="128" t="s">
        <v>119</v>
      </c>
      <c r="E177" s="129" t="s">
        <v>326</v>
      </c>
      <c r="F177" s="130" t="s">
        <v>327</v>
      </c>
      <c r="G177" s="131" t="s">
        <v>305</v>
      </c>
      <c r="H177" s="132">
        <v>24</v>
      </c>
      <c r="I177" s="133"/>
      <c r="J177" s="134">
        <f>ROUND(I177*H177,2)</f>
        <v>0</v>
      </c>
      <c r="K177" s="130" t="s">
        <v>213</v>
      </c>
      <c r="L177" s="33"/>
      <c r="M177" s="135" t="s">
        <v>19</v>
      </c>
      <c r="N177" s="136" t="s">
        <v>43</v>
      </c>
      <c r="P177" s="137">
        <f>O177*H177</f>
        <v>0</v>
      </c>
      <c r="Q177" s="137">
        <v>0.00269</v>
      </c>
      <c r="R177" s="137">
        <f>Q177*H177</f>
        <v>0.06456</v>
      </c>
      <c r="S177" s="137">
        <v>0</v>
      </c>
      <c r="T177" s="138">
        <f>S177*H177</f>
        <v>0</v>
      </c>
      <c r="AR177" s="139" t="s">
        <v>138</v>
      </c>
      <c r="AT177" s="139" t="s">
        <v>119</v>
      </c>
      <c r="AU177" s="139" t="s">
        <v>81</v>
      </c>
      <c r="AY177" s="18" t="s">
        <v>116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8" t="s">
        <v>79</v>
      </c>
      <c r="BK177" s="140">
        <f>ROUND(I177*H177,2)</f>
        <v>0</v>
      </c>
      <c r="BL177" s="18" t="s">
        <v>138</v>
      </c>
      <c r="BM177" s="139" t="s">
        <v>328</v>
      </c>
    </row>
    <row r="178" spans="2:47" s="1" customFormat="1" ht="11.25">
      <c r="B178" s="33"/>
      <c r="D178" s="141" t="s">
        <v>126</v>
      </c>
      <c r="F178" s="142" t="s">
        <v>329</v>
      </c>
      <c r="I178" s="143"/>
      <c r="L178" s="33"/>
      <c r="M178" s="144"/>
      <c r="T178" s="54"/>
      <c r="AT178" s="18" t="s">
        <v>126</v>
      </c>
      <c r="AU178" s="18" t="s">
        <v>81</v>
      </c>
    </row>
    <row r="179" spans="2:65" s="1" customFormat="1" ht="16.5" customHeight="1">
      <c r="B179" s="33"/>
      <c r="C179" s="128" t="s">
        <v>330</v>
      </c>
      <c r="D179" s="128" t="s">
        <v>119</v>
      </c>
      <c r="E179" s="129" t="s">
        <v>331</v>
      </c>
      <c r="F179" s="130" t="s">
        <v>332</v>
      </c>
      <c r="G179" s="131" t="s">
        <v>305</v>
      </c>
      <c r="H179" s="132">
        <v>24</v>
      </c>
      <c r="I179" s="133"/>
      <c r="J179" s="134">
        <f>ROUND(I179*H179,2)</f>
        <v>0</v>
      </c>
      <c r="K179" s="130" t="s">
        <v>213</v>
      </c>
      <c r="L179" s="33"/>
      <c r="M179" s="135" t="s">
        <v>19</v>
      </c>
      <c r="N179" s="136" t="s">
        <v>43</v>
      </c>
      <c r="P179" s="137">
        <f>O179*H179</f>
        <v>0</v>
      </c>
      <c r="Q179" s="137">
        <v>0</v>
      </c>
      <c r="R179" s="137">
        <f>Q179*H179</f>
        <v>0</v>
      </c>
      <c r="S179" s="137">
        <v>0</v>
      </c>
      <c r="T179" s="138">
        <f>S179*H179</f>
        <v>0</v>
      </c>
      <c r="AR179" s="139" t="s">
        <v>138</v>
      </c>
      <c r="AT179" s="139" t="s">
        <v>119</v>
      </c>
      <c r="AU179" s="139" t="s">
        <v>81</v>
      </c>
      <c r="AY179" s="18" t="s">
        <v>116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8" t="s">
        <v>79</v>
      </c>
      <c r="BK179" s="140">
        <f>ROUND(I179*H179,2)</f>
        <v>0</v>
      </c>
      <c r="BL179" s="18" t="s">
        <v>138</v>
      </c>
      <c r="BM179" s="139" t="s">
        <v>333</v>
      </c>
    </row>
    <row r="180" spans="2:47" s="1" customFormat="1" ht="11.25">
      <c r="B180" s="33"/>
      <c r="D180" s="141" t="s">
        <v>126</v>
      </c>
      <c r="F180" s="142" t="s">
        <v>334</v>
      </c>
      <c r="I180" s="143"/>
      <c r="L180" s="33"/>
      <c r="M180" s="144"/>
      <c r="T180" s="54"/>
      <c r="AT180" s="18" t="s">
        <v>126</v>
      </c>
      <c r="AU180" s="18" t="s">
        <v>81</v>
      </c>
    </row>
    <row r="181" spans="2:65" s="1" customFormat="1" ht="24.2" customHeight="1">
      <c r="B181" s="33"/>
      <c r="C181" s="128" t="s">
        <v>7</v>
      </c>
      <c r="D181" s="128" t="s">
        <v>119</v>
      </c>
      <c r="E181" s="129" t="s">
        <v>335</v>
      </c>
      <c r="F181" s="130" t="s">
        <v>336</v>
      </c>
      <c r="G181" s="131" t="s">
        <v>212</v>
      </c>
      <c r="H181" s="132">
        <v>6</v>
      </c>
      <c r="I181" s="133"/>
      <c r="J181" s="134">
        <f>ROUND(I181*H181,2)</f>
        <v>0</v>
      </c>
      <c r="K181" s="130" t="s">
        <v>213</v>
      </c>
      <c r="L181" s="33"/>
      <c r="M181" s="135" t="s">
        <v>19</v>
      </c>
      <c r="N181" s="136" t="s">
        <v>43</v>
      </c>
      <c r="P181" s="137">
        <f>O181*H181</f>
        <v>0</v>
      </c>
      <c r="Q181" s="137">
        <v>2.55045</v>
      </c>
      <c r="R181" s="137">
        <f>Q181*H181</f>
        <v>15.302700000000002</v>
      </c>
      <c r="S181" s="137">
        <v>0</v>
      </c>
      <c r="T181" s="138">
        <f>S181*H181</f>
        <v>0</v>
      </c>
      <c r="AR181" s="139" t="s">
        <v>138</v>
      </c>
      <c r="AT181" s="139" t="s">
        <v>119</v>
      </c>
      <c r="AU181" s="139" t="s">
        <v>81</v>
      </c>
      <c r="AY181" s="18" t="s">
        <v>116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8" t="s">
        <v>79</v>
      </c>
      <c r="BK181" s="140">
        <f>ROUND(I181*H181,2)</f>
        <v>0</v>
      </c>
      <c r="BL181" s="18" t="s">
        <v>138</v>
      </c>
      <c r="BM181" s="139" t="s">
        <v>337</v>
      </c>
    </row>
    <row r="182" spans="2:47" s="1" customFormat="1" ht="11.25">
      <c r="B182" s="33"/>
      <c r="D182" s="141" t="s">
        <v>126</v>
      </c>
      <c r="F182" s="142" t="s">
        <v>338</v>
      </c>
      <c r="I182" s="143"/>
      <c r="L182" s="33"/>
      <c r="M182" s="144"/>
      <c r="T182" s="54"/>
      <c r="AT182" s="18" t="s">
        <v>126</v>
      </c>
      <c r="AU182" s="18" t="s">
        <v>81</v>
      </c>
    </row>
    <row r="183" spans="2:65" s="1" customFormat="1" ht="16.5" customHeight="1">
      <c r="B183" s="33"/>
      <c r="C183" s="128" t="s">
        <v>339</v>
      </c>
      <c r="D183" s="128" t="s">
        <v>119</v>
      </c>
      <c r="E183" s="129" t="s">
        <v>340</v>
      </c>
      <c r="F183" s="130" t="s">
        <v>341</v>
      </c>
      <c r="G183" s="131" t="s">
        <v>212</v>
      </c>
      <c r="H183" s="132">
        <v>1.5</v>
      </c>
      <c r="I183" s="133"/>
      <c r="J183" s="134">
        <f>ROUND(I183*H183,2)</f>
        <v>0</v>
      </c>
      <c r="K183" s="130" t="s">
        <v>213</v>
      </c>
      <c r="L183" s="33"/>
      <c r="M183" s="135" t="s">
        <v>19</v>
      </c>
      <c r="N183" s="136" t="s">
        <v>43</v>
      </c>
      <c r="P183" s="137">
        <f>O183*H183</f>
        <v>0</v>
      </c>
      <c r="Q183" s="137">
        <v>2.30102</v>
      </c>
      <c r="R183" s="137">
        <f>Q183*H183</f>
        <v>3.45153</v>
      </c>
      <c r="S183" s="137">
        <v>0</v>
      </c>
      <c r="T183" s="138">
        <f>S183*H183</f>
        <v>0</v>
      </c>
      <c r="AR183" s="139" t="s">
        <v>138</v>
      </c>
      <c r="AT183" s="139" t="s">
        <v>119</v>
      </c>
      <c r="AU183" s="139" t="s">
        <v>81</v>
      </c>
      <c r="AY183" s="18" t="s">
        <v>116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79</v>
      </c>
      <c r="BK183" s="140">
        <f>ROUND(I183*H183,2)</f>
        <v>0</v>
      </c>
      <c r="BL183" s="18" t="s">
        <v>138</v>
      </c>
      <c r="BM183" s="139" t="s">
        <v>342</v>
      </c>
    </row>
    <row r="184" spans="2:47" s="1" customFormat="1" ht="11.25">
      <c r="B184" s="33"/>
      <c r="D184" s="141" t="s">
        <v>126</v>
      </c>
      <c r="F184" s="142" t="s">
        <v>343</v>
      </c>
      <c r="I184" s="143"/>
      <c r="L184" s="33"/>
      <c r="M184" s="144"/>
      <c r="T184" s="54"/>
      <c r="AT184" s="18" t="s">
        <v>126</v>
      </c>
      <c r="AU184" s="18" t="s">
        <v>81</v>
      </c>
    </row>
    <row r="185" spans="2:65" s="1" customFormat="1" ht="24.2" customHeight="1">
      <c r="B185" s="33"/>
      <c r="C185" s="128" t="s">
        <v>344</v>
      </c>
      <c r="D185" s="128" t="s">
        <v>119</v>
      </c>
      <c r="E185" s="129" t="s">
        <v>345</v>
      </c>
      <c r="F185" s="130" t="s">
        <v>346</v>
      </c>
      <c r="G185" s="131" t="s">
        <v>305</v>
      </c>
      <c r="H185" s="132">
        <v>33</v>
      </c>
      <c r="I185" s="133"/>
      <c r="J185" s="134">
        <f>ROUND(I185*H185,2)</f>
        <v>0</v>
      </c>
      <c r="K185" s="130" t="s">
        <v>213</v>
      </c>
      <c r="L185" s="33"/>
      <c r="M185" s="135" t="s">
        <v>19</v>
      </c>
      <c r="N185" s="136" t="s">
        <v>43</v>
      </c>
      <c r="P185" s="137">
        <f>O185*H185</f>
        <v>0</v>
      </c>
      <c r="Q185" s="137">
        <v>0.00017</v>
      </c>
      <c r="R185" s="137">
        <f>Q185*H185</f>
        <v>0.00561</v>
      </c>
      <c r="S185" s="137">
        <v>0</v>
      </c>
      <c r="T185" s="138">
        <f>S185*H185</f>
        <v>0</v>
      </c>
      <c r="AR185" s="139" t="s">
        <v>138</v>
      </c>
      <c r="AT185" s="139" t="s">
        <v>119</v>
      </c>
      <c r="AU185" s="139" t="s">
        <v>81</v>
      </c>
      <c r="AY185" s="18" t="s">
        <v>116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8" t="s">
        <v>79</v>
      </c>
      <c r="BK185" s="140">
        <f>ROUND(I185*H185,2)</f>
        <v>0</v>
      </c>
      <c r="BL185" s="18" t="s">
        <v>138</v>
      </c>
      <c r="BM185" s="139" t="s">
        <v>347</v>
      </c>
    </row>
    <row r="186" spans="2:47" s="1" customFormat="1" ht="11.25">
      <c r="B186" s="33"/>
      <c r="D186" s="141" t="s">
        <v>126</v>
      </c>
      <c r="F186" s="142" t="s">
        <v>348</v>
      </c>
      <c r="I186" s="143"/>
      <c r="L186" s="33"/>
      <c r="M186" s="144"/>
      <c r="T186" s="54"/>
      <c r="AT186" s="18" t="s">
        <v>126</v>
      </c>
      <c r="AU186" s="18" t="s">
        <v>81</v>
      </c>
    </row>
    <row r="187" spans="2:51" s="13" customFormat="1" ht="11.25">
      <c r="B187" s="157"/>
      <c r="D187" s="151" t="s">
        <v>216</v>
      </c>
      <c r="E187" s="158" t="s">
        <v>19</v>
      </c>
      <c r="F187" s="159" t="s">
        <v>349</v>
      </c>
      <c r="H187" s="160">
        <v>33</v>
      </c>
      <c r="I187" s="161"/>
      <c r="L187" s="157"/>
      <c r="M187" s="162"/>
      <c r="T187" s="163"/>
      <c r="AT187" s="158" t="s">
        <v>216</v>
      </c>
      <c r="AU187" s="158" t="s">
        <v>81</v>
      </c>
      <c r="AV187" s="13" t="s">
        <v>81</v>
      </c>
      <c r="AW187" s="13" t="s">
        <v>33</v>
      </c>
      <c r="AX187" s="13" t="s">
        <v>79</v>
      </c>
      <c r="AY187" s="158" t="s">
        <v>116</v>
      </c>
    </row>
    <row r="188" spans="2:65" s="1" customFormat="1" ht="16.5" customHeight="1">
      <c r="B188" s="33"/>
      <c r="C188" s="171" t="s">
        <v>350</v>
      </c>
      <c r="D188" s="171" t="s">
        <v>279</v>
      </c>
      <c r="E188" s="172" t="s">
        <v>351</v>
      </c>
      <c r="F188" s="173" t="s">
        <v>352</v>
      </c>
      <c r="G188" s="174" t="s">
        <v>305</v>
      </c>
      <c r="H188" s="175">
        <v>37.95</v>
      </c>
      <c r="I188" s="176"/>
      <c r="J188" s="177">
        <f>ROUND(I188*H188,2)</f>
        <v>0</v>
      </c>
      <c r="K188" s="173" t="s">
        <v>213</v>
      </c>
      <c r="L188" s="178"/>
      <c r="M188" s="179" t="s">
        <v>19</v>
      </c>
      <c r="N188" s="180" t="s">
        <v>43</v>
      </c>
      <c r="P188" s="137">
        <f>O188*H188</f>
        <v>0</v>
      </c>
      <c r="Q188" s="137">
        <v>0.0003</v>
      </c>
      <c r="R188" s="137">
        <f>Q188*H188</f>
        <v>0.011385</v>
      </c>
      <c r="S188" s="137">
        <v>0</v>
      </c>
      <c r="T188" s="138">
        <f>S188*H188</f>
        <v>0</v>
      </c>
      <c r="AR188" s="139" t="s">
        <v>155</v>
      </c>
      <c r="AT188" s="139" t="s">
        <v>279</v>
      </c>
      <c r="AU188" s="139" t="s">
        <v>81</v>
      </c>
      <c r="AY188" s="18" t="s">
        <v>116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8" t="s">
        <v>79</v>
      </c>
      <c r="BK188" s="140">
        <f>ROUND(I188*H188,2)</f>
        <v>0</v>
      </c>
      <c r="BL188" s="18" t="s">
        <v>138</v>
      </c>
      <c r="BM188" s="139" t="s">
        <v>353</v>
      </c>
    </row>
    <row r="189" spans="2:51" s="13" customFormat="1" ht="11.25">
      <c r="B189" s="157"/>
      <c r="D189" s="151" t="s">
        <v>216</v>
      </c>
      <c r="F189" s="159" t="s">
        <v>354</v>
      </c>
      <c r="H189" s="160">
        <v>37.95</v>
      </c>
      <c r="I189" s="161"/>
      <c r="L189" s="157"/>
      <c r="M189" s="162"/>
      <c r="T189" s="163"/>
      <c r="AT189" s="158" t="s">
        <v>216</v>
      </c>
      <c r="AU189" s="158" t="s">
        <v>81</v>
      </c>
      <c r="AV189" s="13" t="s">
        <v>81</v>
      </c>
      <c r="AW189" s="13" t="s">
        <v>4</v>
      </c>
      <c r="AX189" s="13" t="s">
        <v>79</v>
      </c>
      <c r="AY189" s="158" t="s">
        <v>116</v>
      </c>
    </row>
    <row r="190" spans="2:65" s="1" customFormat="1" ht="16.5" customHeight="1">
      <c r="B190" s="33"/>
      <c r="C190" s="128" t="s">
        <v>355</v>
      </c>
      <c r="D190" s="128" t="s">
        <v>119</v>
      </c>
      <c r="E190" s="129" t="s">
        <v>356</v>
      </c>
      <c r="F190" s="130" t="s">
        <v>357</v>
      </c>
      <c r="G190" s="131" t="s">
        <v>358</v>
      </c>
      <c r="H190" s="132">
        <v>30</v>
      </c>
      <c r="I190" s="133"/>
      <c r="J190" s="134">
        <f>ROUND(I190*H190,2)</f>
        <v>0</v>
      </c>
      <c r="K190" s="130" t="s">
        <v>213</v>
      </c>
      <c r="L190" s="33"/>
      <c r="M190" s="135" t="s">
        <v>19</v>
      </c>
      <c r="N190" s="136" t="s">
        <v>43</v>
      </c>
      <c r="P190" s="137">
        <f>O190*H190</f>
        <v>0</v>
      </c>
      <c r="Q190" s="137">
        <v>0.00049</v>
      </c>
      <c r="R190" s="137">
        <f>Q190*H190</f>
        <v>0.0147</v>
      </c>
      <c r="S190" s="137">
        <v>0</v>
      </c>
      <c r="T190" s="138">
        <f>S190*H190</f>
        <v>0</v>
      </c>
      <c r="AR190" s="139" t="s">
        <v>138</v>
      </c>
      <c r="AT190" s="139" t="s">
        <v>119</v>
      </c>
      <c r="AU190" s="139" t="s">
        <v>81</v>
      </c>
      <c r="AY190" s="18" t="s">
        <v>116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79</v>
      </c>
      <c r="BK190" s="140">
        <f>ROUND(I190*H190,2)</f>
        <v>0</v>
      </c>
      <c r="BL190" s="18" t="s">
        <v>138</v>
      </c>
      <c r="BM190" s="139" t="s">
        <v>359</v>
      </c>
    </row>
    <row r="191" spans="2:47" s="1" customFormat="1" ht="11.25">
      <c r="B191" s="33"/>
      <c r="D191" s="141" t="s">
        <v>126</v>
      </c>
      <c r="F191" s="142" t="s">
        <v>360</v>
      </c>
      <c r="I191" s="143"/>
      <c r="L191" s="33"/>
      <c r="M191" s="144"/>
      <c r="T191" s="54"/>
      <c r="AT191" s="18" t="s">
        <v>126</v>
      </c>
      <c r="AU191" s="18" t="s">
        <v>81</v>
      </c>
    </row>
    <row r="192" spans="2:65" s="1" customFormat="1" ht="24.2" customHeight="1">
      <c r="B192" s="33"/>
      <c r="C192" s="128" t="s">
        <v>361</v>
      </c>
      <c r="D192" s="128" t="s">
        <v>119</v>
      </c>
      <c r="E192" s="129" t="s">
        <v>362</v>
      </c>
      <c r="F192" s="130" t="s">
        <v>363</v>
      </c>
      <c r="G192" s="131" t="s">
        <v>212</v>
      </c>
      <c r="H192" s="132">
        <v>3.2</v>
      </c>
      <c r="I192" s="133"/>
      <c r="J192" s="134">
        <f>ROUND(I192*H192,2)</f>
        <v>0</v>
      </c>
      <c r="K192" s="130" t="s">
        <v>213</v>
      </c>
      <c r="L192" s="33"/>
      <c r="M192" s="135" t="s">
        <v>19</v>
      </c>
      <c r="N192" s="136" t="s">
        <v>43</v>
      </c>
      <c r="P192" s="137">
        <f>O192*H192</f>
        <v>0</v>
      </c>
      <c r="Q192" s="137">
        <v>0</v>
      </c>
      <c r="R192" s="137">
        <f>Q192*H192</f>
        <v>0</v>
      </c>
      <c r="S192" s="137">
        <v>0</v>
      </c>
      <c r="T192" s="138">
        <f>S192*H192</f>
        <v>0</v>
      </c>
      <c r="AR192" s="139" t="s">
        <v>138</v>
      </c>
      <c r="AT192" s="139" t="s">
        <v>119</v>
      </c>
      <c r="AU192" s="139" t="s">
        <v>81</v>
      </c>
      <c r="AY192" s="18" t="s">
        <v>116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8" t="s">
        <v>79</v>
      </c>
      <c r="BK192" s="140">
        <f>ROUND(I192*H192,2)</f>
        <v>0</v>
      </c>
      <c r="BL192" s="18" t="s">
        <v>138</v>
      </c>
      <c r="BM192" s="139" t="s">
        <v>364</v>
      </c>
    </row>
    <row r="193" spans="2:47" s="1" customFormat="1" ht="11.25">
      <c r="B193" s="33"/>
      <c r="D193" s="141" t="s">
        <v>126</v>
      </c>
      <c r="F193" s="142" t="s">
        <v>365</v>
      </c>
      <c r="I193" s="143"/>
      <c r="L193" s="33"/>
      <c r="M193" s="144"/>
      <c r="T193" s="54"/>
      <c r="AT193" s="18" t="s">
        <v>126</v>
      </c>
      <c r="AU193" s="18" t="s">
        <v>81</v>
      </c>
    </row>
    <row r="194" spans="2:63" s="11" customFormat="1" ht="22.9" customHeight="1">
      <c r="B194" s="116"/>
      <c r="D194" s="117" t="s">
        <v>71</v>
      </c>
      <c r="E194" s="126" t="s">
        <v>131</v>
      </c>
      <c r="F194" s="126" t="s">
        <v>366</v>
      </c>
      <c r="I194" s="119"/>
      <c r="J194" s="127">
        <f>BK194</f>
        <v>0</v>
      </c>
      <c r="L194" s="116"/>
      <c r="M194" s="121"/>
      <c r="P194" s="122">
        <f>SUM(P195:P198)</f>
        <v>0</v>
      </c>
      <c r="R194" s="122">
        <f>SUM(R195:R198)</f>
        <v>0.439344</v>
      </c>
      <c r="T194" s="123">
        <f>SUM(T195:T198)</f>
        <v>0.0009720000000000001</v>
      </c>
      <c r="AR194" s="117" t="s">
        <v>79</v>
      </c>
      <c r="AT194" s="124" t="s">
        <v>71</v>
      </c>
      <c r="AU194" s="124" t="s">
        <v>79</v>
      </c>
      <c r="AY194" s="117" t="s">
        <v>116</v>
      </c>
      <c r="BK194" s="125">
        <f>SUM(BK195:BK198)</f>
        <v>0</v>
      </c>
    </row>
    <row r="195" spans="2:65" s="1" customFormat="1" ht="16.5" customHeight="1">
      <c r="B195" s="33"/>
      <c r="C195" s="128" t="s">
        <v>367</v>
      </c>
      <c r="D195" s="128" t="s">
        <v>119</v>
      </c>
      <c r="E195" s="129" t="s">
        <v>368</v>
      </c>
      <c r="F195" s="130" t="s">
        <v>369</v>
      </c>
      <c r="G195" s="131" t="s">
        <v>212</v>
      </c>
      <c r="H195" s="132">
        <v>2.04</v>
      </c>
      <c r="I195" s="133"/>
      <c r="J195" s="134">
        <f>ROUND(I195*H195,2)</f>
        <v>0</v>
      </c>
      <c r="K195" s="130" t="s">
        <v>19</v>
      </c>
      <c r="L195" s="33"/>
      <c r="M195" s="135" t="s">
        <v>19</v>
      </c>
      <c r="N195" s="136" t="s">
        <v>43</v>
      </c>
      <c r="P195" s="137">
        <f>O195*H195</f>
        <v>0</v>
      </c>
      <c r="Q195" s="137">
        <v>0</v>
      </c>
      <c r="R195" s="137">
        <f>Q195*H195</f>
        <v>0</v>
      </c>
      <c r="S195" s="137">
        <v>0</v>
      </c>
      <c r="T195" s="138">
        <f>S195*H195</f>
        <v>0</v>
      </c>
      <c r="AR195" s="139" t="s">
        <v>138</v>
      </c>
      <c r="AT195" s="139" t="s">
        <v>119</v>
      </c>
      <c r="AU195" s="139" t="s">
        <v>81</v>
      </c>
      <c r="AY195" s="18" t="s">
        <v>116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8" t="s">
        <v>79</v>
      </c>
      <c r="BK195" s="140">
        <f>ROUND(I195*H195,2)</f>
        <v>0</v>
      </c>
      <c r="BL195" s="18" t="s">
        <v>138</v>
      </c>
      <c r="BM195" s="139" t="s">
        <v>370</v>
      </c>
    </row>
    <row r="196" spans="2:65" s="1" customFormat="1" ht="21.75" customHeight="1">
      <c r="B196" s="33"/>
      <c r="C196" s="128" t="s">
        <v>371</v>
      </c>
      <c r="D196" s="128" t="s">
        <v>119</v>
      </c>
      <c r="E196" s="129" t="s">
        <v>372</v>
      </c>
      <c r="F196" s="130" t="s">
        <v>373</v>
      </c>
      <c r="G196" s="131" t="s">
        <v>358</v>
      </c>
      <c r="H196" s="132">
        <v>97.2</v>
      </c>
      <c r="I196" s="133"/>
      <c r="J196" s="134">
        <f>ROUND(I196*H196,2)</f>
        <v>0</v>
      </c>
      <c r="K196" s="130" t="s">
        <v>213</v>
      </c>
      <c r="L196" s="33"/>
      <c r="M196" s="135" t="s">
        <v>19</v>
      </c>
      <c r="N196" s="136" t="s">
        <v>43</v>
      </c>
      <c r="P196" s="137">
        <f>O196*H196</f>
        <v>0</v>
      </c>
      <c r="Q196" s="137">
        <v>0.00452</v>
      </c>
      <c r="R196" s="137">
        <f>Q196*H196</f>
        <v>0.439344</v>
      </c>
      <c r="S196" s="137">
        <v>1E-05</v>
      </c>
      <c r="T196" s="138">
        <f>S196*H196</f>
        <v>0.0009720000000000001</v>
      </c>
      <c r="AR196" s="139" t="s">
        <v>138</v>
      </c>
      <c r="AT196" s="139" t="s">
        <v>119</v>
      </c>
      <c r="AU196" s="139" t="s">
        <v>81</v>
      </c>
      <c r="AY196" s="18" t="s">
        <v>116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8" t="s">
        <v>79</v>
      </c>
      <c r="BK196" s="140">
        <f>ROUND(I196*H196,2)</f>
        <v>0</v>
      </c>
      <c r="BL196" s="18" t="s">
        <v>138</v>
      </c>
      <c r="BM196" s="139" t="s">
        <v>374</v>
      </c>
    </row>
    <row r="197" spans="2:47" s="1" customFormat="1" ht="11.25">
      <c r="B197" s="33"/>
      <c r="D197" s="141" t="s">
        <v>126</v>
      </c>
      <c r="F197" s="142" t="s">
        <v>375</v>
      </c>
      <c r="I197" s="143"/>
      <c r="L197" s="33"/>
      <c r="M197" s="144"/>
      <c r="T197" s="54"/>
      <c r="AT197" s="18" t="s">
        <v>126</v>
      </c>
      <c r="AU197" s="18" t="s">
        <v>81</v>
      </c>
    </row>
    <row r="198" spans="2:51" s="13" customFormat="1" ht="11.25">
      <c r="B198" s="157"/>
      <c r="D198" s="151" t="s">
        <v>216</v>
      </c>
      <c r="E198" s="158" t="s">
        <v>19</v>
      </c>
      <c r="F198" s="159" t="s">
        <v>376</v>
      </c>
      <c r="H198" s="160">
        <v>97.2</v>
      </c>
      <c r="I198" s="161"/>
      <c r="L198" s="157"/>
      <c r="M198" s="162"/>
      <c r="T198" s="163"/>
      <c r="AT198" s="158" t="s">
        <v>216</v>
      </c>
      <c r="AU198" s="158" t="s">
        <v>81</v>
      </c>
      <c r="AV198" s="13" t="s">
        <v>81</v>
      </c>
      <c r="AW198" s="13" t="s">
        <v>33</v>
      </c>
      <c r="AX198" s="13" t="s">
        <v>79</v>
      </c>
      <c r="AY198" s="158" t="s">
        <v>116</v>
      </c>
    </row>
    <row r="199" spans="2:63" s="11" customFormat="1" ht="22.9" customHeight="1">
      <c r="B199" s="116"/>
      <c r="D199" s="117" t="s">
        <v>71</v>
      </c>
      <c r="E199" s="126" t="s">
        <v>138</v>
      </c>
      <c r="F199" s="126" t="s">
        <v>377</v>
      </c>
      <c r="I199" s="119"/>
      <c r="J199" s="127">
        <f>BK199</f>
        <v>0</v>
      </c>
      <c r="L199" s="116"/>
      <c r="M199" s="121"/>
      <c r="P199" s="122">
        <f>SUM(P200:P228)</f>
        <v>0</v>
      </c>
      <c r="R199" s="122">
        <f>SUM(R200:R228)</f>
        <v>8.22126725</v>
      </c>
      <c r="T199" s="123">
        <f>SUM(T200:T228)</f>
        <v>0</v>
      </c>
      <c r="AR199" s="117" t="s">
        <v>79</v>
      </c>
      <c r="AT199" s="124" t="s">
        <v>71</v>
      </c>
      <c r="AU199" s="124" t="s">
        <v>79</v>
      </c>
      <c r="AY199" s="117" t="s">
        <v>116</v>
      </c>
      <c r="BK199" s="125">
        <f>SUM(BK200:BK228)</f>
        <v>0</v>
      </c>
    </row>
    <row r="200" spans="2:65" s="1" customFormat="1" ht="24.2" customHeight="1">
      <c r="B200" s="33"/>
      <c r="C200" s="128" t="s">
        <v>378</v>
      </c>
      <c r="D200" s="128" t="s">
        <v>119</v>
      </c>
      <c r="E200" s="129" t="s">
        <v>379</v>
      </c>
      <c r="F200" s="130" t="s">
        <v>380</v>
      </c>
      <c r="G200" s="131" t="s">
        <v>305</v>
      </c>
      <c r="H200" s="132">
        <v>10</v>
      </c>
      <c r="I200" s="133"/>
      <c r="J200" s="134">
        <f>ROUND(I200*H200,2)</f>
        <v>0</v>
      </c>
      <c r="K200" s="130" t="s">
        <v>213</v>
      </c>
      <c r="L200" s="33"/>
      <c r="M200" s="135" t="s">
        <v>19</v>
      </c>
      <c r="N200" s="136" t="s">
        <v>43</v>
      </c>
      <c r="P200" s="137">
        <f>O200*H200</f>
        <v>0</v>
      </c>
      <c r="Q200" s="137">
        <v>0.01747</v>
      </c>
      <c r="R200" s="137">
        <f>Q200*H200</f>
        <v>0.1747</v>
      </c>
      <c r="S200" s="137">
        <v>0</v>
      </c>
      <c r="T200" s="138">
        <f>S200*H200</f>
        <v>0</v>
      </c>
      <c r="AR200" s="139" t="s">
        <v>138</v>
      </c>
      <c r="AT200" s="139" t="s">
        <v>119</v>
      </c>
      <c r="AU200" s="139" t="s">
        <v>81</v>
      </c>
      <c r="AY200" s="18" t="s">
        <v>116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8" t="s">
        <v>79</v>
      </c>
      <c r="BK200" s="140">
        <f>ROUND(I200*H200,2)</f>
        <v>0</v>
      </c>
      <c r="BL200" s="18" t="s">
        <v>138</v>
      </c>
      <c r="BM200" s="139" t="s">
        <v>381</v>
      </c>
    </row>
    <row r="201" spans="2:47" s="1" customFormat="1" ht="11.25">
      <c r="B201" s="33"/>
      <c r="D201" s="141" t="s">
        <v>126</v>
      </c>
      <c r="F201" s="142" t="s">
        <v>382</v>
      </c>
      <c r="I201" s="143"/>
      <c r="L201" s="33"/>
      <c r="M201" s="144"/>
      <c r="T201" s="54"/>
      <c r="AT201" s="18" t="s">
        <v>126</v>
      </c>
      <c r="AU201" s="18" t="s">
        <v>81</v>
      </c>
    </row>
    <row r="202" spans="2:65" s="1" customFormat="1" ht="24.2" customHeight="1">
      <c r="B202" s="33"/>
      <c r="C202" s="128" t="s">
        <v>383</v>
      </c>
      <c r="D202" s="128" t="s">
        <v>119</v>
      </c>
      <c r="E202" s="129" t="s">
        <v>384</v>
      </c>
      <c r="F202" s="130" t="s">
        <v>385</v>
      </c>
      <c r="G202" s="131" t="s">
        <v>305</v>
      </c>
      <c r="H202" s="132">
        <v>10</v>
      </c>
      <c r="I202" s="133"/>
      <c r="J202" s="134">
        <f>ROUND(I202*H202,2)</f>
        <v>0</v>
      </c>
      <c r="K202" s="130" t="s">
        <v>213</v>
      </c>
      <c r="L202" s="33"/>
      <c r="M202" s="135" t="s">
        <v>19</v>
      </c>
      <c r="N202" s="136" t="s">
        <v>43</v>
      </c>
      <c r="P202" s="137">
        <f>O202*H202</f>
        <v>0</v>
      </c>
      <c r="Q202" s="137">
        <v>0</v>
      </c>
      <c r="R202" s="137">
        <f>Q202*H202</f>
        <v>0</v>
      </c>
      <c r="S202" s="137">
        <v>0</v>
      </c>
      <c r="T202" s="138">
        <f>S202*H202</f>
        <v>0</v>
      </c>
      <c r="AR202" s="139" t="s">
        <v>138</v>
      </c>
      <c r="AT202" s="139" t="s">
        <v>119</v>
      </c>
      <c r="AU202" s="139" t="s">
        <v>81</v>
      </c>
      <c r="AY202" s="18" t="s">
        <v>116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8" t="s">
        <v>79</v>
      </c>
      <c r="BK202" s="140">
        <f>ROUND(I202*H202,2)</f>
        <v>0</v>
      </c>
      <c r="BL202" s="18" t="s">
        <v>138</v>
      </c>
      <c r="BM202" s="139" t="s">
        <v>386</v>
      </c>
    </row>
    <row r="203" spans="2:47" s="1" customFormat="1" ht="11.25">
      <c r="B203" s="33"/>
      <c r="D203" s="141" t="s">
        <v>126</v>
      </c>
      <c r="F203" s="142" t="s">
        <v>387</v>
      </c>
      <c r="I203" s="143"/>
      <c r="L203" s="33"/>
      <c r="M203" s="144"/>
      <c r="T203" s="54"/>
      <c r="AT203" s="18" t="s">
        <v>126</v>
      </c>
      <c r="AU203" s="18" t="s">
        <v>81</v>
      </c>
    </row>
    <row r="204" spans="2:65" s="1" customFormat="1" ht="24.2" customHeight="1">
      <c r="B204" s="33"/>
      <c r="C204" s="128" t="s">
        <v>388</v>
      </c>
      <c r="D204" s="128" t="s">
        <v>119</v>
      </c>
      <c r="E204" s="129" t="s">
        <v>389</v>
      </c>
      <c r="F204" s="130" t="s">
        <v>390</v>
      </c>
      <c r="G204" s="131" t="s">
        <v>305</v>
      </c>
      <c r="H204" s="132">
        <v>10</v>
      </c>
      <c r="I204" s="133"/>
      <c r="J204" s="134">
        <f>ROUND(I204*H204,2)</f>
        <v>0</v>
      </c>
      <c r="K204" s="130" t="s">
        <v>213</v>
      </c>
      <c r="L204" s="33"/>
      <c r="M204" s="135" t="s">
        <v>19</v>
      </c>
      <c r="N204" s="136" t="s">
        <v>43</v>
      </c>
      <c r="P204" s="137">
        <f>O204*H204</f>
        <v>0</v>
      </c>
      <c r="Q204" s="137">
        <v>0.00081</v>
      </c>
      <c r="R204" s="137">
        <f>Q204*H204</f>
        <v>0.0081</v>
      </c>
      <c r="S204" s="137">
        <v>0</v>
      </c>
      <c r="T204" s="138">
        <f>S204*H204</f>
        <v>0</v>
      </c>
      <c r="AR204" s="139" t="s">
        <v>138</v>
      </c>
      <c r="AT204" s="139" t="s">
        <v>119</v>
      </c>
      <c r="AU204" s="139" t="s">
        <v>81</v>
      </c>
      <c r="AY204" s="18" t="s">
        <v>116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8" t="s">
        <v>79</v>
      </c>
      <c r="BK204" s="140">
        <f>ROUND(I204*H204,2)</f>
        <v>0</v>
      </c>
      <c r="BL204" s="18" t="s">
        <v>138</v>
      </c>
      <c r="BM204" s="139" t="s">
        <v>391</v>
      </c>
    </row>
    <row r="205" spans="2:47" s="1" customFormat="1" ht="11.25">
      <c r="B205" s="33"/>
      <c r="D205" s="141" t="s">
        <v>126</v>
      </c>
      <c r="F205" s="142" t="s">
        <v>392</v>
      </c>
      <c r="I205" s="143"/>
      <c r="L205" s="33"/>
      <c r="M205" s="144"/>
      <c r="T205" s="54"/>
      <c r="AT205" s="18" t="s">
        <v>126</v>
      </c>
      <c r="AU205" s="18" t="s">
        <v>81</v>
      </c>
    </row>
    <row r="206" spans="2:65" s="1" customFormat="1" ht="24.2" customHeight="1">
      <c r="B206" s="33"/>
      <c r="C206" s="128" t="s">
        <v>393</v>
      </c>
      <c r="D206" s="128" t="s">
        <v>119</v>
      </c>
      <c r="E206" s="129" t="s">
        <v>394</v>
      </c>
      <c r="F206" s="130" t="s">
        <v>395</v>
      </c>
      <c r="G206" s="131" t="s">
        <v>305</v>
      </c>
      <c r="H206" s="132">
        <v>10</v>
      </c>
      <c r="I206" s="133"/>
      <c r="J206" s="134">
        <f>ROUND(I206*H206,2)</f>
        <v>0</v>
      </c>
      <c r="K206" s="130" t="s">
        <v>213</v>
      </c>
      <c r="L206" s="33"/>
      <c r="M206" s="135" t="s">
        <v>19</v>
      </c>
      <c r="N206" s="136" t="s">
        <v>43</v>
      </c>
      <c r="P206" s="137">
        <f>O206*H206</f>
        <v>0</v>
      </c>
      <c r="Q206" s="137">
        <v>0</v>
      </c>
      <c r="R206" s="137">
        <f>Q206*H206</f>
        <v>0</v>
      </c>
      <c r="S206" s="137">
        <v>0</v>
      </c>
      <c r="T206" s="138">
        <f>S206*H206</f>
        <v>0</v>
      </c>
      <c r="AR206" s="139" t="s">
        <v>138</v>
      </c>
      <c r="AT206" s="139" t="s">
        <v>119</v>
      </c>
      <c r="AU206" s="139" t="s">
        <v>81</v>
      </c>
      <c r="AY206" s="18" t="s">
        <v>116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8" t="s">
        <v>79</v>
      </c>
      <c r="BK206" s="140">
        <f>ROUND(I206*H206,2)</f>
        <v>0</v>
      </c>
      <c r="BL206" s="18" t="s">
        <v>138</v>
      </c>
      <c r="BM206" s="139" t="s">
        <v>396</v>
      </c>
    </row>
    <row r="207" spans="2:47" s="1" customFormat="1" ht="11.25">
      <c r="B207" s="33"/>
      <c r="D207" s="141" t="s">
        <v>126</v>
      </c>
      <c r="F207" s="142" t="s">
        <v>397</v>
      </c>
      <c r="I207" s="143"/>
      <c r="L207" s="33"/>
      <c r="M207" s="144"/>
      <c r="T207" s="54"/>
      <c r="AT207" s="18" t="s">
        <v>126</v>
      </c>
      <c r="AU207" s="18" t="s">
        <v>81</v>
      </c>
    </row>
    <row r="208" spans="2:65" s="1" customFormat="1" ht="24.2" customHeight="1">
      <c r="B208" s="33"/>
      <c r="C208" s="128" t="s">
        <v>398</v>
      </c>
      <c r="D208" s="128" t="s">
        <v>119</v>
      </c>
      <c r="E208" s="129" t="s">
        <v>399</v>
      </c>
      <c r="F208" s="130" t="s">
        <v>400</v>
      </c>
      <c r="G208" s="131" t="s">
        <v>212</v>
      </c>
      <c r="H208" s="132">
        <v>1.5</v>
      </c>
      <c r="I208" s="133"/>
      <c r="J208" s="134">
        <f>ROUND(I208*H208,2)</f>
        <v>0</v>
      </c>
      <c r="K208" s="130" t="s">
        <v>213</v>
      </c>
      <c r="L208" s="33"/>
      <c r="M208" s="135" t="s">
        <v>19</v>
      </c>
      <c r="N208" s="136" t="s">
        <v>43</v>
      </c>
      <c r="P208" s="137">
        <f>O208*H208</f>
        <v>0</v>
      </c>
      <c r="Q208" s="137">
        <v>2.50208</v>
      </c>
      <c r="R208" s="137">
        <f>Q208*H208</f>
        <v>3.75312</v>
      </c>
      <c r="S208" s="137">
        <v>0</v>
      </c>
      <c r="T208" s="138">
        <f>S208*H208</f>
        <v>0</v>
      </c>
      <c r="AR208" s="139" t="s">
        <v>138</v>
      </c>
      <c r="AT208" s="139" t="s">
        <v>119</v>
      </c>
      <c r="AU208" s="139" t="s">
        <v>81</v>
      </c>
      <c r="AY208" s="18" t="s">
        <v>116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8" t="s">
        <v>79</v>
      </c>
      <c r="BK208" s="140">
        <f>ROUND(I208*H208,2)</f>
        <v>0</v>
      </c>
      <c r="BL208" s="18" t="s">
        <v>138</v>
      </c>
      <c r="BM208" s="139" t="s">
        <v>401</v>
      </c>
    </row>
    <row r="209" spans="2:47" s="1" customFormat="1" ht="11.25">
      <c r="B209" s="33"/>
      <c r="D209" s="141" t="s">
        <v>126</v>
      </c>
      <c r="F209" s="142" t="s">
        <v>402</v>
      </c>
      <c r="I209" s="143"/>
      <c r="L209" s="33"/>
      <c r="M209" s="144"/>
      <c r="T209" s="54"/>
      <c r="AT209" s="18" t="s">
        <v>126</v>
      </c>
      <c r="AU209" s="18" t="s">
        <v>81</v>
      </c>
    </row>
    <row r="210" spans="2:65" s="1" customFormat="1" ht="16.5" customHeight="1">
      <c r="B210" s="33"/>
      <c r="C210" s="128" t="s">
        <v>403</v>
      </c>
      <c r="D210" s="128" t="s">
        <v>119</v>
      </c>
      <c r="E210" s="129" t="s">
        <v>404</v>
      </c>
      <c r="F210" s="130" t="s">
        <v>405</v>
      </c>
      <c r="G210" s="131" t="s">
        <v>305</v>
      </c>
      <c r="H210" s="132">
        <v>17</v>
      </c>
      <c r="I210" s="133"/>
      <c r="J210" s="134">
        <f>ROUND(I210*H210,2)</f>
        <v>0</v>
      </c>
      <c r="K210" s="130" t="s">
        <v>213</v>
      </c>
      <c r="L210" s="33"/>
      <c r="M210" s="135" t="s">
        <v>19</v>
      </c>
      <c r="N210" s="136" t="s">
        <v>43</v>
      </c>
      <c r="P210" s="137">
        <f>O210*H210</f>
        <v>0</v>
      </c>
      <c r="Q210" s="137">
        <v>0.00576</v>
      </c>
      <c r="R210" s="137">
        <f>Q210*H210</f>
        <v>0.09792000000000001</v>
      </c>
      <c r="S210" s="137">
        <v>0</v>
      </c>
      <c r="T210" s="138">
        <f>S210*H210</f>
        <v>0</v>
      </c>
      <c r="AR210" s="139" t="s">
        <v>138</v>
      </c>
      <c r="AT210" s="139" t="s">
        <v>119</v>
      </c>
      <c r="AU210" s="139" t="s">
        <v>81</v>
      </c>
      <c r="AY210" s="18" t="s">
        <v>116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8" t="s">
        <v>79</v>
      </c>
      <c r="BK210" s="140">
        <f>ROUND(I210*H210,2)</f>
        <v>0</v>
      </c>
      <c r="BL210" s="18" t="s">
        <v>138</v>
      </c>
      <c r="BM210" s="139" t="s">
        <v>406</v>
      </c>
    </row>
    <row r="211" spans="2:47" s="1" customFormat="1" ht="11.25">
      <c r="B211" s="33"/>
      <c r="D211" s="141" t="s">
        <v>126</v>
      </c>
      <c r="F211" s="142" t="s">
        <v>407</v>
      </c>
      <c r="I211" s="143"/>
      <c r="L211" s="33"/>
      <c r="M211" s="144"/>
      <c r="T211" s="54"/>
      <c r="AT211" s="18" t="s">
        <v>126</v>
      </c>
      <c r="AU211" s="18" t="s">
        <v>81</v>
      </c>
    </row>
    <row r="212" spans="2:65" s="1" customFormat="1" ht="16.5" customHeight="1">
      <c r="B212" s="33"/>
      <c r="C212" s="128" t="s">
        <v>408</v>
      </c>
      <c r="D212" s="128" t="s">
        <v>119</v>
      </c>
      <c r="E212" s="129" t="s">
        <v>409</v>
      </c>
      <c r="F212" s="130" t="s">
        <v>410</v>
      </c>
      <c r="G212" s="131" t="s">
        <v>305</v>
      </c>
      <c r="H212" s="132">
        <v>17</v>
      </c>
      <c r="I212" s="133"/>
      <c r="J212" s="134">
        <f>ROUND(I212*H212,2)</f>
        <v>0</v>
      </c>
      <c r="K212" s="130" t="s">
        <v>213</v>
      </c>
      <c r="L212" s="33"/>
      <c r="M212" s="135" t="s">
        <v>19</v>
      </c>
      <c r="N212" s="136" t="s">
        <v>43</v>
      </c>
      <c r="P212" s="137">
        <f>O212*H212</f>
        <v>0</v>
      </c>
      <c r="Q212" s="137">
        <v>0</v>
      </c>
      <c r="R212" s="137">
        <f>Q212*H212</f>
        <v>0</v>
      </c>
      <c r="S212" s="137">
        <v>0</v>
      </c>
      <c r="T212" s="138">
        <f>S212*H212</f>
        <v>0</v>
      </c>
      <c r="AR212" s="139" t="s">
        <v>138</v>
      </c>
      <c r="AT212" s="139" t="s">
        <v>119</v>
      </c>
      <c r="AU212" s="139" t="s">
        <v>81</v>
      </c>
      <c r="AY212" s="18" t="s">
        <v>116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8" t="s">
        <v>79</v>
      </c>
      <c r="BK212" s="140">
        <f>ROUND(I212*H212,2)</f>
        <v>0</v>
      </c>
      <c r="BL212" s="18" t="s">
        <v>138</v>
      </c>
      <c r="BM212" s="139" t="s">
        <v>411</v>
      </c>
    </row>
    <row r="213" spans="2:47" s="1" customFormat="1" ht="11.25">
      <c r="B213" s="33"/>
      <c r="D213" s="141" t="s">
        <v>126</v>
      </c>
      <c r="F213" s="142" t="s">
        <v>412</v>
      </c>
      <c r="I213" s="143"/>
      <c r="L213" s="33"/>
      <c r="M213" s="144"/>
      <c r="T213" s="54"/>
      <c r="AT213" s="18" t="s">
        <v>126</v>
      </c>
      <c r="AU213" s="18" t="s">
        <v>81</v>
      </c>
    </row>
    <row r="214" spans="2:65" s="1" customFormat="1" ht="16.5" customHeight="1">
      <c r="B214" s="33"/>
      <c r="C214" s="128" t="s">
        <v>413</v>
      </c>
      <c r="D214" s="128" t="s">
        <v>119</v>
      </c>
      <c r="E214" s="129" t="s">
        <v>414</v>
      </c>
      <c r="F214" s="130" t="s">
        <v>415</v>
      </c>
      <c r="G214" s="131" t="s">
        <v>269</v>
      </c>
      <c r="H214" s="132">
        <v>0.175</v>
      </c>
      <c r="I214" s="133"/>
      <c r="J214" s="134">
        <f>ROUND(I214*H214,2)</f>
        <v>0</v>
      </c>
      <c r="K214" s="130" t="s">
        <v>213</v>
      </c>
      <c r="L214" s="33"/>
      <c r="M214" s="135" t="s">
        <v>19</v>
      </c>
      <c r="N214" s="136" t="s">
        <v>43</v>
      </c>
      <c r="P214" s="137">
        <f>O214*H214</f>
        <v>0</v>
      </c>
      <c r="Q214" s="137">
        <v>1.05291</v>
      </c>
      <c r="R214" s="137">
        <f>Q214*H214</f>
        <v>0.18425924999999999</v>
      </c>
      <c r="S214" s="137">
        <v>0</v>
      </c>
      <c r="T214" s="138">
        <f>S214*H214</f>
        <v>0</v>
      </c>
      <c r="AR214" s="139" t="s">
        <v>138</v>
      </c>
      <c r="AT214" s="139" t="s">
        <v>119</v>
      </c>
      <c r="AU214" s="139" t="s">
        <v>81</v>
      </c>
      <c r="AY214" s="18" t="s">
        <v>116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8" t="s">
        <v>79</v>
      </c>
      <c r="BK214" s="140">
        <f>ROUND(I214*H214,2)</f>
        <v>0</v>
      </c>
      <c r="BL214" s="18" t="s">
        <v>138</v>
      </c>
      <c r="BM214" s="139" t="s">
        <v>416</v>
      </c>
    </row>
    <row r="215" spans="2:47" s="1" customFormat="1" ht="11.25">
      <c r="B215" s="33"/>
      <c r="D215" s="141" t="s">
        <v>126</v>
      </c>
      <c r="F215" s="142" t="s">
        <v>417</v>
      </c>
      <c r="I215" s="143"/>
      <c r="L215" s="33"/>
      <c r="M215" s="144"/>
      <c r="T215" s="54"/>
      <c r="AT215" s="18" t="s">
        <v>126</v>
      </c>
      <c r="AU215" s="18" t="s">
        <v>81</v>
      </c>
    </row>
    <row r="216" spans="2:51" s="13" customFormat="1" ht="11.25">
      <c r="B216" s="157"/>
      <c r="D216" s="151" t="s">
        <v>216</v>
      </c>
      <c r="E216" s="158" t="s">
        <v>19</v>
      </c>
      <c r="F216" s="159" t="s">
        <v>418</v>
      </c>
      <c r="H216" s="160">
        <v>0.099</v>
      </c>
      <c r="I216" s="161"/>
      <c r="L216" s="157"/>
      <c r="M216" s="162"/>
      <c r="T216" s="163"/>
      <c r="AT216" s="158" t="s">
        <v>216</v>
      </c>
      <c r="AU216" s="158" t="s">
        <v>81</v>
      </c>
      <c r="AV216" s="13" t="s">
        <v>81</v>
      </c>
      <c r="AW216" s="13" t="s">
        <v>33</v>
      </c>
      <c r="AX216" s="13" t="s">
        <v>72</v>
      </c>
      <c r="AY216" s="158" t="s">
        <v>116</v>
      </c>
    </row>
    <row r="217" spans="2:51" s="13" customFormat="1" ht="11.25">
      <c r="B217" s="157"/>
      <c r="D217" s="151" t="s">
        <v>216</v>
      </c>
      <c r="E217" s="158" t="s">
        <v>19</v>
      </c>
      <c r="F217" s="159" t="s">
        <v>419</v>
      </c>
      <c r="H217" s="160">
        <v>0.076</v>
      </c>
      <c r="I217" s="161"/>
      <c r="L217" s="157"/>
      <c r="M217" s="162"/>
      <c r="T217" s="163"/>
      <c r="AT217" s="158" t="s">
        <v>216</v>
      </c>
      <c r="AU217" s="158" t="s">
        <v>81</v>
      </c>
      <c r="AV217" s="13" t="s">
        <v>81</v>
      </c>
      <c r="AW217" s="13" t="s">
        <v>33</v>
      </c>
      <c r="AX217" s="13" t="s">
        <v>72</v>
      </c>
      <c r="AY217" s="158" t="s">
        <v>116</v>
      </c>
    </row>
    <row r="218" spans="2:51" s="14" customFormat="1" ht="11.25">
      <c r="B218" s="164"/>
      <c r="D218" s="151" t="s">
        <v>216</v>
      </c>
      <c r="E218" s="165" t="s">
        <v>19</v>
      </c>
      <c r="F218" s="166" t="s">
        <v>223</v>
      </c>
      <c r="H218" s="167">
        <v>0.175</v>
      </c>
      <c r="I218" s="168"/>
      <c r="L218" s="164"/>
      <c r="M218" s="169"/>
      <c r="T218" s="170"/>
      <c r="AT218" s="165" t="s">
        <v>216</v>
      </c>
      <c r="AU218" s="165" t="s">
        <v>81</v>
      </c>
      <c r="AV218" s="14" t="s">
        <v>138</v>
      </c>
      <c r="AW218" s="14" t="s">
        <v>33</v>
      </c>
      <c r="AX218" s="14" t="s">
        <v>79</v>
      </c>
      <c r="AY218" s="165" t="s">
        <v>116</v>
      </c>
    </row>
    <row r="219" spans="2:65" s="1" customFormat="1" ht="16.5" customHeight="1">
      <c r="B219" s="33"/>
      <c r="C219" s="128" t="s">
        <v>420</v>
      </c>
      <c r="D219" s="128" t="s">
        <v>119</v>
      </c>
      <c r="E219" s="129" t="s">
        <v>421</v>
      </c>
      <c r="F219" s="130" t="s">
        <v>422</v>
      </c>
      <c r="G219" s="131" t="s">
        <v>212</v>
      </c>
      <c r="H219" s="132">
        <v>1.6</v>
      </c>
      <c r="I219" s="133"/>
      <c r="J219" s="134">
        <f>ROUND(I219*H219,2)</f>
        <v>0</v>
      </c>
      <c r="K219" s="130" t="s">
        <v>213</v>
      </c>
      <c r="L219" s="33"/>
      <c r="M219" s="135" t="s">
        <v>19</v>
      </c>
      <c r="N219" s="136" t="s">
        <v>43</v>
      </c>
      <c r="P219" s="137">
        <f>O219*H219</f>
        <v>0</v>
      </c>
      <c r="Q219" s="137">
        <v>2.50198</v>
      </c>
      <c r="R219" s="137">
        <f>Q219*H219</f>
        <v>4.0031680000000005</v>
      </c>
      <c r="S219" s="137">
        <v>0</v>
      </c>
      <c r="T219" s="138">
        <f>S219*H219</f>
        <v>0</v>
      </c>
      <c r="AR219" s="139" t="s">
        <v>138</v>
      </c>
      <c r="AT219" s="139" t="s">
        <v>119</v>
      </c>
      <c r="AU219" s="139" t="s">
        <v>81</v>
      </c>
      <c r="AY219" s="18" t="s">
        <v>116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79</v>
      </c>
      <c r="BK219" s="140">
        <f>ROUND(I219*H219,2)</f>
        <v>0</v>
      </c>
      <c r="BL219" s="18" t="s">
        <v>138</v>
      </c>
      <c r="BM219" s="139" t="s">
        <v>423</v>
      </c>
    </row>
    <row r="220" spans="2:47" s="1" customFormat="1" ht="11.25">
      <c r="B220" s="33"/>
      <c r="D220" s="141" t="s">
        <v>126</v>
      </c>
      <c r="F220" s="142" t="s">
        <v>424</v>
      </c>
      <c r="I220" s="143"/>
      <c r="L220" s="33"/>
      <c r="M220" s="144"/>
      <c r="T220" s="54"/>
      <c r="AT220" s="18" t="s">
        <v>126</v>
      </c>
      <c r="AU220" s="18" t="s">
        <v>81</v>
      </c>
    </row>
    <row r="221" spans="2:65" s="1" customFormat="1" ht="16.5" customHeight="1">
      <c r="B221" s="33"/>
      <c r="C221" s="128" t="s">
        <v>425</v>
      </c>
      <c r="D221" s="128" t="s">
        <v>119</v>
      </c>
      <c r="E221" s="129" t="s">
        <v>426</v>
      </c>
      <c r="F221" s="130" t="s">
        <v>427</v>
      </c>
      <c r="G221" s="131" t="s">
        <v>212</v>
      </c>
      <c r="H221" s="132">
        <v>0.45</v>
      </c>
      <c r="I221" s="133"/>
      <c r="J221" s="134">
        <f>ROUND(I221*H221,2)</f>
        <v>0</v>
      </c>
      <c r="K221" s="130" t="s">
        <v>213</v>
      </c>
      <c r="L221" s="33"/>
      <c r="M221" s="135" t="s">
        <v>19</v>
      </c>
      <c r="N221" s="136" t="s">
        <v>43</v>
      </c>
      <c r="P221" s="137">
        <f>O221*H221</f>
        <v>0</v>
      </c>
      <c r="Q221" s="137">
        <v>0</v>
      </c>
      <c r="R221" s="137">
        <f>Q221*H221</f>
        <v>0</v>
      </c>
      <c r="S221" s="137">
        <v>0</v>
      </c>
      <c r="T221" s="138">
        <f>S221*H221</f>
        <v>0</v>
      </c>
      <c r="AR221" s="139" t="s">
        <v>138</v>
      </c>
      <c r="AT221" s="139" t="s">
        <v>119</v>
      </c>
      <c r="AU221" s="139" t="s">
        <v>81</v>
      </c>
      <c r="AY221" s="18" t="s">
        <v>116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8" t="s">
        <v>79</v>
      </c>
      <c r="BK221" s="140">
        <f>ROUND(I221*H221,2)</f>
        <v>0</v>
      </c>
      <c r="BL221" s="18" t="s">
        <v>138</v>
      </c>
      <c r="BM221" s="139" t="s">
        <v>428</v>
      </c>
    </row>
    <row r="222" spans="2:47" s="1" customFormat="1" ht="11.25">
      <c r="B222" s="33"/>
      <c r="D222" s="141" t="s">
        <v>126</v>
      </c>
      <c r="F222" s="142" t="s">
        <v>429</v>
      </c>
      <c r="I222" s="143"/>
      <c r="L222" s="33"/>
      <c r="M222" s="144"/>
      <c r="T222" s="54"/>
      <c r="AT222" s="18" t="s">
        <v>126</v>
      </c>
      <c r="AU222" s="18" t="s">
        <v>81</v>
      </c>
    </row>
    <row r="223" spans="2:51" s="12" customFormat="1" ht="11.25">
      <c r="B223" s="150"/>
      <c r="D223" s="151" t="s">
        <v>216</v>
      </c>
      <c r="E223" s="152" t="s">
        <v>19</v>
      </c>
      <c r="F223" s="153" t="s">
        <v>430</v>
      </c>
      <c r="H223" s="152" t="s">
        <v>19</v>
      </c>
      <c r="I223" s="154"/>
      <c r="L223" s="150"/>
      <c r="M223" s="155"/>
      <c r="T223" s="156"/>
      <c r="AT223" s="152" t="s">
        <v>216</v>
      </c>
      <c r="AU223" s="152" t="s">
        <v>81</v>
      </c>
      <c r="AV223" s="12" t="s">
        <v>79</v>
      </c>
      <c r="AW223" s="12" t="s">
        <v>33</v>
      </c>
      <c r="AX223" s="12" t="s">
        <v>72</v>
      </c>
      <c r="AY223" s="152" t="s">
        <v>116</v>
      </c>
    </row>
    <row r="224" spans="2:51" s="13" customFormat="1" ht="11.25">
      <c r="B224" s="157"/>
      <c r="D224" s="151" t="s">
        <v>216</v>
      </c>
      <c r="E224" s="158" t="s">
        <v>19</v>
      </c>
      <c r="F224" s="159" t="s">
        <v>431</v>
      </c>
      <c r="H224" s="160">
        <v>0.45</v>
      </c>
      <c r="I224" s="161"/>
      <c r="L224" s="157"/>
      <c r="M224" s="162"/>
      <c r="T224" s="163"/>
      <c r="AT224" s="158" t="s">
        <v>216</v>
      </c>
      <c r="AU224" s="158" t="s">
        <v>81</v>
      </c>
      <c r="AV224" s="13" t="s">
        <v>81</v>
      </c>
      <c r="AW224" s="13" t="s">
        <v>33</v>
      </c>
      <c r="AX224" s="13" t="s">
        <v>79</v>
      </c>
      <c r="AY224" s="158" t="s">
        <v>116</v>
      </c>
    </row>
    <row r="225" spans="2:65" s="1" customFormat="1" ht="21.75" customHeight="1">
      <c r="B225" s="33"/>
      <c r="C225" s="128" t="s">
        <v>432</v>
      </c>
      <c r="D225" s="128" t="s">
        <v>119</v>
      </c>
      <c r="E225" s="129" t="s">
        <v>433</v>
      </c>
      <c r="F225" s="130" t="s">
        <v>434</v>
      </c>
      <c r="G225" s="131" t="s">
        <v>212</v>
      </c>
      <c r="H225" s="132">
        <v>0.6</v>
      </c>
      <c r="I225" s="133"/>
      <c r="J225" s="134">
        <f>ROUND(I225*H225,2)</f>
        <v>0</v>
      </c>
      <c r="K225" s="130" t="s">
        <v>213</v>
      </c>
      <c r="L225" s="33"/>
      <c r="M225" s="135" t="s">
        <v>19</v>
      </c>
      <c r="N225" s="136" t="s">
        <v>43</v>
      </c>
      <c r="P225" s="137">
        <f>O225*H225</f>
        <v>0</v>
      </c>
      <c r="Q225" s="137">
        <v>0</v>
      </c>
      <c r="R225" s="137">
        <f>Q225*H225</f>
        <v>0</v>
      </c>
      <c r="S225" s="137">
        <v>0</v>
      </c>
      <c r="T225" s="138">
        <f>S225*H225</f>
        <v>0</v>
      </c>
      <c r="AR225" s="139" t="s">
        <v>138</v>
      </c>
      <c r="AT225" s="139" t="s">
        <v>119</v>
      </c>
      <c r="AU225" s="139" t="s">
        <v>81</v>
      </c>
      <c r="AY225" s="18" t="s">
        <v>116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79</v>
      </c>
      <c r="BK225" s="140">
        <f>ROUND(I225*H225,2)</f>
        <v>0</v>
      </c>
      <c r="BL225" s="18" t="s">
        <v>138</v>
      </c>
      <c r="BM225" s="139" t="s">
        <v>435</v>
      </c>
    </row>
    <row r="226" spans="2:47" s="1" customFormat="1" ht="11.25">
      <c r="B226" s="33"/>
      <c r="D226" s="141" t="s">
        <v>126</v>
      </c>
      <c r="F226" s="142" t="s">
        <v>436</v>
      </c>
      <c r="I226" s="143"/>
      <c r="L226" s="33"/>
      <c r="M226" s="144"/>
      <c r="T226" s="54"/>
      <c r="AT226" s="18" t="s">
        <v>126</v>
      </c>
      <c r="AU226" s="18" t="s">
        <v>81</v>
      </c>
    </row>
    <row r="227" spans="2:51" s="12" customFormat="1" ht="11.25">
      <c r="B227" s="150"/>
      <c r="D227" s="151" t="s">
        <v>216</v>
      </c>
      <c r="E227" s="152" t="s">
        <v>19</v>
      </c>
      <c r="F227" s="153" t="s">
        <v>243</v>
      </c>
      <c r="H227" s="152" t="s">
        <v>19</v>
      </c>
      <c r="I227" s="154"/>
      <c r="L227" s="150"/>
      <c r="M227" s="155"/>
      <c r="T227" s="156"/>
      <c r="AT227" s="152" t="s">
        <v>216</v>
      </c>
      <c r="AU227" s="152" t="s">
        <v>81</v>
      </c>
      <c r="AV227" s="12" t="s">
        <v>79</v>
      </c>
      <c r="AW227" s="12" t="s">
        <v>33</v>
      </c>
      <c r="AX227" s="12" t="s">
        <v>72</v>
      </c>
      <c r="AY227" s="152" t="s">
        <v>116</v>
      </c>
    </row>
    <row r="228" spans="2:51" s="13" customFormat="1" ht="11.25">
      <c r="B228" s="157"/>
      <c r="D228" s="151" t="s">
        <v>216</v>
      </c>
      <c r="E228" s="158" t="s">
        <v>19</v>
      </c>
      <c r="F228" s="159" t="s">
        <v>437</v>
      </c>
      <c r="H228" s="160">
        <v>0.6</v>
      </c>
      <c r="I228" s="161"/>
      <c r="L228" s="157"/>
      <c r="M228" s="162"/>
      <c r="T228" s="163"/>
      <c r="AT228" s="158" t="s">
        <v>216</v>
      </c>
      <c r="AU228" s="158" t="s">
        <v>81</v>
      </c>
      <c r="AV228" s="13" t="s">
        <v>81</v>
      </c>
      <c r="AW228" s="13" t="s">
        <v>33</v>
      </c>
      <c r="AX228" s="13" t="s">
        <v>79</v>
      </c>
      <c r="AY228" s="158" t="s">
        <v>116</v>
      </c>
    </row>
    <row r="229" spans="2:63" s="11" customFormat="1" ht="22.9" customHeight="1">
      <c r="B229" s="116"/>
      <c r="D229" s="117" t="s">
        <v>71</v>
      </c>
      <c r="E229" s="126" t="s">
        <v>115</v>
      </c>
      <c r="F229" s="126" t="s">
        <v>438</v>
      </c>
      <c r="I229" s="119"/>
      <c r="J229" s="127">
        <f>BK229</f>
        <v>0</v>
      </c>
      <c r="L229" s="116"/>
      <c r="M229" s="121"/>
      <c r="P229" s="122">
        <f>SUM(P230:P253)</f>
        <v>0</v>
      </c>
      <c r="R229" s="122">
        <f>SUM(R230:R253)</f>
        <v>1.681125</v>
      </c>
      <c r="T229" s="123">
        <f>SUM(T230:T253)</f>
        <v>0</v>
      </c>
      <c r="AR229" s="117" t="s">
        <v>79</v>
      </c>
      <c r="AT229" s="124" t="s">
        <v>71</v>
      </c>
      <c r="AU229" s="124" t="s">
        <v>79</v>
      </c>
      <c r="AY229" s="117" t="s">
        <v>116</v>
      </c>
      <c r="BK229" s="125">
        <f>SUM(BK230:BK253)</f>
        <v>0</v>
      </c>
    </row>
    <row r="230" spans="2:65" s="1" customFormat="1" ht="24.2" customHeight="1">
      <c r="B230" s="33"/>
      <c r="C230" s="128" t="s">
        <v>439</v>
      </c>
      <c r="D230" s="128" t="s">
        <v>119</v>
      </c>
      <c r="E230" s="129" t="s">
        <v>440</v>
      </c>
      <c r="F230" s="130" t="s">
        <v>441</v>
      </c>
      <c r="G230" s="131" t="s">
        <v>305</v>
      </c>
      <c r="H230" s="132">
        <v>7.5</v>
      </c>
      <c r="I230" s="133"/>
      <c r="J230" s="134">
        <f>ROUND(I230*H230,2)</f>
        <v>0</v>
      </c>
      <c r="K230" s="130" t="s">
        <v>213</v>
      </c>
      <c r="L230" s="33"/>
      <c r="M230" s="135" t="s">
        <v>19</v>
      </c>
      <c r="N230" s="136" t="s">
        <v>43</v>
      </c>
      <c r="P230" s="137">
        <f>O230*H230</f>
        <v>0</v>
      </c>
      <c r="Q230" s="137">
        <v>0</v>
      </c>
      <c r="R230" s="137">
        <f>Q230*H230</f>
        <v>0</v>
      </c>
      <c r="S230" s="137">
        <v>0</v>
      </c>
      <c r="T230" s="138">
        <f>S230*H230</f>
        <v>0</v>
      </c>
      <c r="AR230" s="139" t="s">
        <v>138</v>
      </c>
      <c r="AT230" s="139" t="s">
        <v>119</v>
      </c>
      <c r="AU230" s="139" t="s">
        <v>81</v>
      </c>
      <c r="AY230" s="18" t="s">
        <v>116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79</v>
      </c>
      <c r="BK230" s="140">
        <f>ROUND(I230*H230,2)</f>
        <v>0</v>
      </c>
      <c r="BL230" s="18" t="s">
        <v>138</v>
      </c>
      <c r="BM230" s="139" t="s">
        <v>442</v>
      </c>
    </row>
    <row r="231" spans="2:47" s="1" customFormat="1" ht="11.25">
      <c r="B231" s="33"/>
      <c r="D231" s="141" t="s">
        <v>126</v>
      </c>
      <c r="F231" s="142" t="s">
        <v>443</v>
      </c>
      <c r="I231" s="143"/>
      <c r="L231" s="33"/>
      <c r="M231" s="144"/>
      <c r="T231" s="54"/>
      <c r="AT231" s="18" t="s">
        <v>126</v>
      </c>
      <c r="AU231" s="18" t="s">
        <v>81</v>
      </c>
    </row>
    <row r="232" spans="2:51" s="12" customFormat="1" ht="11.25">
      <c r="B232" s="150"/>
      <c r="D232" s="151" t="s">
        <v>216</v>
      </c>
      <c r="E232" s="152" t="s">
        <v>19</v>
      </c>
      <c r="F232" s="153" t="s">
        <v>308</v>
      </c>
      <c r="H232" s="152" t="s">
        <v>19</v>
      </c>
      <c r="I232" s="154"/>
      <c r="L232" s="150"/>
      <c r="M232" s="155"/>
      <c r="T232" s="156"/>
      <c r="AT232" s="152" t="s">
        <v>216</v>
      </c>
      <c r="AU232" s="152" t="s">
        <v>81</v>
      </c>
      <c r="AV232" s="12" t="s">
        <v>79</v>
      </c>
      <c r="AW232" s="12" t="s">
        <v>33</v>
      </c>
      <c r="AX232" s="12" t="s">
        <v>72</v>
      </c>
      <c r="AY232" s="152" t="s">
        <v>116</v>
      </c>
    </row>
    <row r="233" spans="2:51" s="13" customFormat="1" ht="11.25">
      <c r="B233" s="157"/>
      <c r="D233" s="151" t="s">
        <v>216</v>
      </c>
      <c r="E233" s="158" t="s">
        <v>19</v>
      </c>
      <c r="F233" s="159" t="s">
        <v>309</v>
      </c>
      <c r="H233" s="160">
        <v>7.5</v>
      </c>
      <c r="I233" s="161"/>
      <c r="L233" s="157"/>
      <c r="M233" s="162"/>
      <c r="T233" s="163"/>
      <c r="AT233" s="158" t="s">
        <v>216</v>
      </c>
      <c r="AU233" s="158" t="s">
        <v>81</v>
      </c>
      <c r="AV233" s="13" t="s">
        <v>81</v>
      </c>
      <c r="AW233" s="13" t="s">
        <v>33</v>
      </c>
      <c r="AX233" s="13" t="s">
        <v>79</v>
      </c>
      <c r="AY233" s="158" t="s">
        <v>116</v>
      </c>
    </row>
    <row r="234" spans="2:65" s="1" customFormat="1" ht="21.75" customHeight="1">
      <c r="B234" s="33"/>
      <c r="C234" s="128" t="s">
        <v>444</v>
      </c>
      <c r="D234" s="128" t="s">
        <v>119</v>
      </c>
      <c r="E234" s="129" t="s">
        <v>445</v>
      </c>
      <c r="F234" s="130" t="s">
        <v>446</v>
      </c>
      <c r="G234" s="131" t="s">
        <v>305</v>
      </c>
      <c r="H234" s="132">
        <v>97</v>
      </c>
      <c r="I234" s="133"/>
      <c r="J234" s="134">
        <f>ROUND(I234*H234,2)</f>
        <v>0</v>
      </c>
      <c r="K234" s="130" t="s">
        <v>19</v>
      </c>
      <c r="L234" s="33"/>
      <c r="M234" s="135" t="s">
        <v>19</v>
      </c>
      <c r="N234" s="136" t="s">
        <v>43</v>
      </c>
      <c r="P234" s="137">
        <f>O234*H234</f>
        <v>0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138</v>
      </c>
      <c r="AT234" s="139" t="s">
        <v>119</v>
      </c>
      <c r="AU234" s="139" t="s">
        <v>81</v>
      </c>
      <c r="AY234" s="18" t="s">
        <v>116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8" t="s">
        <v>79</v>
      </c>
      <c r="BK234" s="140">
        <f>ROUND(I234*H234,2)</f>
        <v>0</v>
      </c>
      <c r="BL234" s="18" t="s">
        <v>138</v>
      </c>
      <c r="BM234" s="139" t="s">
        <v>447</v>
      </c>
    </row>
    <row r="235" spans="2:65" s="1" customFormat="1" ht="24.2" customHeight="1">
      <c r="B235" s="33"/>
      <c r="C235" s="128" t="s">
        <v>448</v>
      </c>
      <c r="D235" s="128" t="s">
        <v>119</v>
      </c>
      <c r="E235" s="129" t="s">
        <v>449</v>
      </c>
      <c r="F235" s="130" t="s">
        <v>450</v>
      </c>
      <c r="G235" s="131" t="s">
        <v>305</v>
      </c>
      <c r="H235" s="132">
        <v>7.5</v>
      </c>
      <c r="I235" s="133"/>
      <c r="J235" s="134">
        <f>ROUND(I235*H235,2)</f>
        <v>0</v>
      </c>
      <c r="K235" s="130" t="s">
        <v>213</v>
      </c>
      <c r="L235" s="33"/>
      <c r="M235" s="135" t="s">
        <v>19</v>
      </c>
      <c r="N235" s="136" t="s">
        <v>43</v>
      </c>
      <c r="P235" s="137">
        <f>O235*H235</f>
        <v>0</v>
      </c>
      <c r="Q235" s="137">
        <v>0</v>
      </c>
      <c r="R235" s="137">
        <f>Q235*H235</f>
        <v>0</v>
      </c>
      <c r="S235" s="137">
        <v>0</v>
      </c>
      <c r="T235" s="138">
        <f>S235*H235</f>
        <v>0</v>
      </c>
      <c r="AR235" s="139" t="s">
        <v>138</v>
      </c>
      <c r="AT235" s="139" t="s">
        <v>119</v>
      </c>
      <c r="AU235" s="139" t="s">
        <v>81</v>
      </c>
      <c r="AY235" s="18" t="s">
        <v>116</v>
      </c>
      <c r="BE235" s="140">
        <f>IF(N235="základní",J235,0)</f>
        <v>0</v>
      </c>
      <c r="BF235" s="140">
        <f>IF(N235="snížená",J235,0)</f>
        <v>0</v>
      </c>
      <c r="BG235" s="140">
        <f>IF(N235="zákl. přenesená",J235,0)</f>
        <v>0</v>
      </c>
      <c r="BH235" s="140">
        <f>IF(N235="sníž. přenesená",J235,0)</f>
        <v>0</v>
      </c>
      <c r="BI235" s="140">
        <f>IF(N235="nulová",J235,0)</f>
        <v>0</v>
      </c>
      <c r="BJ235" s="18" t="s">
        <v>79</v>
      </c>
      <c r="BK235" s="140">
        <f>ROUND(I235*H235,2)</f>
        <v>0</v>
      </c>
      <c r="BL235" s="18" t="s">
        <v>138</v>
      </c>
      <c r="BM235" s="139" t="s">
        <v>451</v>
      </c>
    </row>
    <row r="236" spans="2:47" s="1" customFormat="1" ht="11.25">
      <c r="B236" s="33"/>
      <c r="D236" s="141" t="s">
        <v>126</v>
      </c>
      <c r="F236" s="142" t="s">
        <v>452</v>
      </c>
      <c r="I236" s="143"/>
      <c r="L236" s="33"/>
      <c r="M236" s="144"/>
      <c r="T236" s="54"/>
      <c r="AT236" s="18" t="s">
        <v>126</v>
      </c>
      <c r="AU236" s="18" t="s">
        <v>81</v>
      </c>
    </row>
    <row r="237" spans="2:51" s="12" customFormat="1" ht="11.25">
      <c r="B237" s="150"/>
      <c r="D237" s="151" t="s">
        <v>216</v>
      </c>
      <c r="E237" s="152" t="s">
        <v>19</v>
      </c>
      <c r="F237" s="153" t="s">
        <v>308</v>
      </c>
      <c r="H237" s="152" t="s">
        <v>19</v>
      </c>
      <c r="I237" s="154"/>
      <c r="L237" s="150"/>
      <c r="M237" s="155"/>
      <c r="T237" s="156"/>
      <c r="AT237" s="152" t="s">
        <v>216</v>
      </c>
      <c r="AU237" s="152" t="s">
        <v>81</v>
      </c>
      <c r="AV237" s="12" t="s">
        <v>79</v>
      </c>
      <c r="AW237" s="12" t="s">
        <v>33</v>
      </c>
      <c r="AX237" s="12" t="s">
        <v>72</v>
      </c>
      <c r="AY237" s="152" t="s">
        <v>116</v>
      </c>
    </row>
    <row r="238" spans="2:51" s="13" customFormat="1" ht="11.25">
      <c r="B238" s="157"/>
      <c r="D238" s="151" t="s">
        <v>216</v>
      </c>
      <c r="E238" s="158" t="s">
        <v>19</v>
      </c>
      <c r="F238" s="159" t="s">
        <v>309</v>
      </c>
      <c r="H238" s="160">
        <v>7.5</v>
      </c>
      <c r="I238" s="161"/>
      <c r="L238" s="157"/>
      <c r="M238" s="162"/>
      <c r="T238" s="163"/>
      <c r="AT238" s="158" t="s">
        <v>216</v>
      </c>
      <c r="AU238" s="158" t="s">
        <v>81</v>
      </c>
      <c r="AV238" s="13" t="s">
        <v>81</v>
      </c>
      <c r="AW238" s="13" t="s">
        <v>33</v>
      </c>
      <c r="AX238" s="13" t="s">
        <v>79</v>
      </c>
      <c r="AY238" s="158" t="s">
        <v>116</v>
      </c>
    </row>
    <row r="239" spans="2:65" s="1" customFormat="1" ht="24.2" customHeight="1">
      <c r="B239" s="33"/>
      <c r="C239" s="128" t="s">
        <v>453</v>
      </c>
      <c r="D239" s="128" t="s">
        <v>119</v>
      </c>
      <c r="E239" s="129" t="s">
        <v>454</v>
      </c>
      <c r="F239" s="130" t="s">
        <v>455</v>
      </c>
      <c r="G239" s="131" t="s">
        <v>305</v>
      </c>
      <c r="H239" s="132">
        <v>97</v>
      </c>
      <c r="I239" s="133"/>
      <c r="J239" s="134">
        <f>ROUND(I239*H239,2)</f>
        <v>0</v>
      </c>
      <c r="K239" s="130" t="s">
        <v>213</v>
      </c>
      <c r="L239" s="33"/>
      <c r="M239" s="135" t="s">
        <v>19</v>
      </c>
      <c r="N239" s="136" t="s">
        <v>43</v>
      </c>
      <c r="P239" s="137">
        <f>O239*H239</f>
        <v>0</v>
      </c>
      <c r="Q239" s="137">
        <v>0</v>
      </c>
      <c r="R239" s="137">
        <f>Q239*H239</f>
        <v>0</v>
      </c>
      <c r="S239" s="137">
        <v>0</v>
      </c>
      <c r="T239" s="138">
        <f>S239*H239</f>
        <v>0</v>
      </c>
      <c r="AR239" s="139" t="s">
        <v>138</v>
      </c>
      <c r="AT239" s="139" t="s">
        <v>119</v>
      </c>
      <c r="AU239" s="139" t="s">
        <v>81</v>
      </c>
      <c r="AY239" s="18" t="s">
        <v>116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8" t="s">
        <v>79</v>
      </c>
      <c r="BK239" s="140">
        <f>ROUND(I239*H239,2)</f>
        <v>0</v>
      </c>
      <c r="BL239" s="18" t="s">
        <v>138</v>
      </c>
      <c r="BM239" s="139" t="s">
        <v>456</v>
      </c>
    </row>
    <row r="240" spans="2:47" s="1" customFormat="1" ht="11.25">
      <c r="B240" s="33"/>
      <c r="D240" s="141" t="s">
        <v>126</v>
      </c>
      <c r="F240" s="142" t="s">
        <v>457</v>
      </c>
      <c r="I240" s="143"/>
      <c r="L240" s="33"/>
      <c r="M240" s="144"/>
      <c r="T240" s="54"/>
      <c r="AT240" s="18" t="s">
        <v>126</v>
      </c>
      <c r="AU240" s="18" t="s">
        <v>81</v>
      </c>
    </row>
    <row r="241" spans="2:51" s="12" customFormat="1" ht="11.25">
      <c r="B241" s="150"/>
      <c r="D241" s="151" t="s">
        <v>216</v>
      </c>
      <c r="E241" s="152" t="s">
        <v>19</v>
      </c>
      <c r="F241" s="153" t="s">
        <v>458</v>
      </c>
      <c r="H241" s="152" t="s">
        <v>19</v>
      </c>
      <c r="I241" s="154"/>
      <c r="L241" s="150"/>
      <c r="M241" s="155"/>
      <c r="T241" s="156"/>
      <c r="AT241" s="152" t="s">
        <v>216</v>
      </c>
      <c r="AU241" s="152" t="s">
        <v>81</v>
      </c>
      <c r="AV241" s="12" t="s">
        <v>79</v>
      </c>
      <c r="AW241" s="12" t="s">
        <v>33</v>
      </c>
      <c r="AX241" s="12" t="s">
        <v>72</v>
      </c>
      <c r="AY241" s="152" t="s">
        <v>116</v>
      </c>
    </row>
    <row r="242" spans="2:51" s="13" customFormat="1" ht="11.25">
      <c r="B242" s="157"/>
      <c r="D242" s="151" t="s">
        <v>216</v>
      </c>
      <c r="E242" s="158" t="s">
        <v>19</v>
      </c>
      <c r="F242" s="159" t="s">
        <v>311</v>
      </c>
      <c r="H242" s="160">
        <v>97</v>
      </c>
      <c r="I242" s="161"/>
      <c r="L242" s="157"/>
      <c r="M242" s="162"/>
      <c r="T242" s="163"/>
      <c r="AT242" s="158" t="s">
        <v>216</v>
      </c>
      <c r="AU242" s="158" t="s">
        <v>81</v>
      </c>
      <c r="AV242" s="13" t="s">
        <v>81</v>
      </c>
      <c r="AW242" s="13" t="s">
        <v>33</v>
      </c>
      <c r="AX242" s="13" t="s">
        <v>79</v>
      </c>
      <c r="AY242" s="158" t="s">
        <v>116</v>
      </c>
    </row>
    <row r="243" spans="2:65" s="1" customFormat="1" ht="21.75" customHeight="1">
      <c r="B243" s="33"/>
      <c r="C243" s="128" t="s">
        <v>459</v>
      </c>
      <c r="D243" s="128" t="s">
        <v>119</v>
      </c>
      <c r="E243" s="129" t="s">
        <v>460</v>
      </c>
      <c r="F243" s="130" t="s">
        <v>461</v>
      </c>
      <c r="G243" s="131" t="s">
        <v>305</v>
      </c>
      <c r="H243" s="132">
        <v>104.5</v>
      </c>
      <c r="I243" s="133"/>
      <c r="J243" s="134">
        <f>ROUND(I243*H243,2)</f>
        <v>0</v>
      </c>
      <c r="K243" s="130" t="s">
        <v>213</v>
      </c>
      <c r="L243" s="33"/>
      <c r="M243" s="135" t="s">
        <v>19</v>
      </c>
      <c r="N243" s="136" t="s">
        <v>43</v>
      </c>
      <c r="P243" s="137">
        <f>O243*H243</f>
        <v>0</v>
      </c>
      <c r="Q243" s="137">
        <v>0</v>
      </c>
      <c r="R243" s="137">
        <f>Q243*H243</f>
        <v>0</v>
      </c>
      <c r="S243" s="137">
        <v>0</v>
      </c>
      <c r="T243" s="138">
        <f>S243*H243</f>
        <v>0</v>
      </c>
      <c r="AR243" s="139" t="s">
        <v>138</v>
      </c>
      <c r="AT243" s="139" t="s">
        <v>119</v>
      </c>
      <c r="AU243" s="139" t="s">
        <v>81</v>
      </c>
      <c r="AY243" s="18" t="s">
        <v>116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8" t="s">
        <v>79</v>
      </c>
      <c r="BK243" s="140">
        <f>ROUND(I243*H243,2)</f>
        <v>0</v>
      </c>
      <c r="BL243" s="18" t="s">
        <v>138</v>
      </c>
      <c r="BM243" s="139" t="s">
        <v>462</v>
      </c>
    </row>
    <row r="244" spans="2:47" s="1" customFormat="1" ht="11.25">
      <c r="B244" s="33"/>
      <c r="D244" s="141" t="s">
        <v>126</v>
      </c>
      <c r="F244" s="142" t="s">
        <v>463</v>
      </c>
      <c r="I244" s="143"/>
      <c r="L244" s="33"/>
      <c r="M244" s="144"/>
      <c r="T244" s="54"/>
      <c r="AT244" s="18" t="s">
        <v>126</v>
      </c>
      <c r="AU244" s="18" t="s">
        <v>81</v>
      </c>
    </row>
    <row r="245" spans="2:51" s="12" customFormat="1" ht="11.25">
      <c r="B245" s="150"/>
      <c r="D245" s="151" t="s">
        <v>216</v>
      </c>
      <c r="E245" s="152" t="s">
        <v>19</v>
      </c>
      <c r="F245" s="153" t="s">
        <v>308</v>
      </c>
      <c r="H245" s="152" t="s">
        <v>19</v>
      </c>
      <c r="I245" s="154"/>
      <c r="L245" s="150"/>
      <c r="M245" s="155"/>
      <c r="T245" s="156"/>
      <c r="AT245" s="152" t="s">
        <v>216</v>
      </c>
      <c r="AU245" s="152" t="s">
        <v>81</v>
      </c>
      <c r="AV245" s="12" t="s">
        <v>79</v>
      </c>
      <c r="AW245" s="12" t="s">
        <v>33</v>
      </c>
      <c r="AX245" s="12" t="s">
        <v>72</v>
      </c>
      <c r="AY245" s="152" t="s">
        <v>116</v>
      </c>
    </row>
    <row r="246" spans="2:51" s="13" customFormat="1" ht="11.25">
      <c r="B246" s="157"/>
      <c r="D246" s="151" t="s">
        <v>216</v>
      </c>
      <c r="E246" s="158" t="s">
        <v>19</v>
      </c>
      <c r="F246" s="159" t="s">
        <v>309</v>
      </c>
      <c r="H246" s="160">
        <v>7.5</v>
      </c>
      <c r="I246" s="161"/>
      <c r="L246" s="157"/>
      <c r="M246" s="162"/>
      <c r="T246" s="163"/>
      <c r="AT246" s="158" t="s">
        <v>216</v>
      </c>
      <c r="AU246" s="158" t="s">
        <v>81</v>
      </c>
      <c r="AV246" s="13" t="s">
        <v>81</v>
      </c>
      <c r="AW246" s="13" t="s">
        <v>33</v>
      </c>
      <c r="AX246" s="13" t="s">
        <v>72</v>
      </c>
      <c r="AY246" s="158" t="s">
        <v>116</v>
      </c>
    </row>
    <row r="247" spans="2:51" s="12" customFormat="1" ht="11.25">
      <c r="B247" s="150"/>
      <c r="D247" s="151" t="s">
        <v>216</v>
      </c>
      <c r="E247" s="152" t="s">
        <v>19</v>
      </c>
      <c r="F247" s="153" t="s">
        <v>458</v>
      </c>
      <c r="H247" s="152" t="s">
        <v>19</v>
      </c>
      <c r="I247" s="154"/>
      <c r="L247" s="150"/>
      <c r="M247" s="155"/>
      <c r="T247" s="156"/>
      <c r="AT247" s="152" t="s">
        <v>216</v>
      </c>
      <c r="AU247" s="152" t="s">
        <v>81</v>
      </c>
      <c r="AV247" s="12" t="s">
        <v>79</v>
      </c>
      <c r="AW247" s="12" t="s">
        <v>33</v>
      </c>
      <c r="AX247" s="12" t="s">
        <v>72</v>
      </c>
      <c r="AY247" s="152" t="s">
        <v>116</v>
      </c>
    </row>
    <row r="248" spans="2:51" s="13" customFormat="1" ht="11.25">
      <c r="B248" s="157"/>
      <c r="D248" s="151" t="s">
        <v>216</v>
      </c>
      <c r="E248" s="158" t="s">
        <v>19</v>
      </c>
      <c r="F248" s="159" t="s">
        <v>311</v>
      </c>
      <c r="H248" s="160">
        <v>97</v>
      </c>
      <c r="I248" s="161"/>
      <c r="L248" s="157"/>
      <c r="M248" s="162"/>
      <c r="T248" s="163"/>
      <c r="AT248" s="158" t="s">
        <v>216</v>
      </c>
      <c r="AU248" s="158" t="s">
        <v>81</v>
      </c>
      <c r="AV248" s="13" t="s">
        <v>81</v>
      </c>
      <c r="AW248" s="13" t="s">
        <v>33</v>
      </c>
      <c r="AX248" s="13" t="s">
        <v>72</v>
      </c>
      <c r="AY248" s="158" t="s">
        <v>116</v>
      </c>
    </row>
    <row r="249" spans="2:51" s="14" customFormat="1" ht="11.25">
      <c r="B249" s="164"/>
      <c r="D249" s="151" t="s">
        <v>216</v>
      </c>
      <c r="E249" s="165" t="s">
        <v>19</v>
      </c>
      <c r="F249" s="166" t="s">
        <v>223</v>
      </c>
      <c r="H249" s="167">
        <v>104.5</v>
      </c>
      <c r="I249" s="168"/>
      <c r="L249" s="164"/>
      <c r="M249" s="169"/>
      <c r="T249" s="170"/>
      <c r="AT249" s="165" t="s">
        <v>216</v>
      </c>
      <c r="AU249" s="165" t="s">
        <v>81</v>
      </c>
      <c r="AV249" s="14" t="s">
        <v>138</v>
      </c>
      <c r="AW249" s="14" t="s">
        <v>33</v>
      </c>
      <c r="AX249" s="14" t="s">
        <v>79</v>
      </c>
      <c r="AY249" s="165" t="s">
        <v>116</v>
      </c>
    </row>
    <row r="250" spans="2:65" s="1" customFormat="1" ht="37.9" customHeight="1">
      <c r="B250" s="33"/>
      <c r="C250" s="128" t="s">
        <v>464</v>
      </c>
      <c r="D250" s="128" t="s">
        <v>119</v>
      </c>
      <c r="E250" s="129" t="s">
        <v>465</v>
      </c>
      <c r="F250" s="130" t="s">
        <v>466</v>
      </c>
      <c r="G250" s="131" t="s">
        <v>305</v>
      </c>
      <c r="H250" s="132">
        <v>7.5</v>
      </c>
      <c r="I250" s="133"/>
      <c r="J250" s="134">
        <f>ROUND(I250*H250,2)</f>
        <v>0</v>
      </c>
      <c r="K250" s="130" t="s">
        <v>213</v>
      </c>
      <c r="L250" s="33"/>
      <c r="M250" s="135" t="s">
        <v>19</v>
      </c>
      <c r="N250" s="136" t="s">
        <v>43</v>
      </c>
      <c r="P250" s="137">
        <f>O250*H250</f>
        <v>0</v>
      </c>
      <c r="Q250" s="137">
        <v>0.08922</v>
      </c>
      <c r="R250" s="137">
        <f>Q250*H250</f>
        <v>0.6691499999999999</v>
      </c>
      <c r="S250" s="137">
        <v>0</v>
      </c>
      <c r="T250" s="138">
        <f>S250*H250</f>
        <v>0</v>
      </c>
      <c r="AR250" s="139" t="s">
        <v>138</v>
      </c>
      <c r="AT250" s="139" t="s">
        <v>119</v>
      </c>
      <c r="AU250" s="139" t="s">
        <v>81</v>
      </c>
      <c r="AY250" s="18" t="s">
        <v>116</v>
      </c>
      <c r="BE250" s="140">
        <f>IF(N250="základní",J250,0)</f>
        <v>0</v>
      </c>
      <c r="BF250" s="140">
        <f>IF(N250="snížená",J250,0)</f>
        <v>0</v>
      </c>
      <c r="BG250" s="140">
        <f>IF(N250="zákl. přenesená",J250,0)</f>
        <v>0</v>
      </c>
      <c r="BH250" s="140">
        <f>IF(N250="sníž. přenesená",J250,0)</f>
        <v>0</v>
      </c>
      <c r="BI250" s="140">
        <f>IF(N250="nulová",J250,0)</f>
        <v>0</v>
      </c>
      <c r="BJ250" s="18" t="s">
        <v>79</v>
      </c>
      <c r="BK250" s="140">
        <f>ROUND(I250*H250,2)</f>
        <v>0</v>
      </c>
      <c r="BL250" s="18" t="s">
        <v>138</v>
      </c>
      <c r="BM250" s="139" t="s">
        <v>467</v>
      </c>
    </row>
    <row r="251" spans="2:47" s="1" customFormat="1" ht="11.25">
      <c r="B251" s="33"/>
      <c r="D251" s="141" t="s">
        <v>126</v>
      </c>
      <c r="F251" s="142" t="s">
        <v>468</v>
      </c>
      <c r="I251" s="143"/>
      <c r="L251" s="33"/>
      <c r="M251" s="144"/>
      <c r="T251" s="54"/>
      <c r="AT251" s="18" t="s">
        <v>126</v>
      </c>
      <c r="AU251" s="18" t="s">
        <v>81</v>
      </c>
    </row>
    <row r="252" spans="2:65" s="1" customFormat="1" ht="16.5" customHeight="1">
      <c r="B252" s="33"/>
      <c r="C252" s="171" t="s">
        <v>469</v>
      </c>
      <c r="D252" s="171" t="s">
        <v>279</v>
      </c>
      <c r="E252" s="172" t="s">
        <v>470</v>
      </c>
      <c r="F252" s="173" t="s">
        <v>471</v>
      </c>
      <c r="G252" s="174" t="s">
        <v>305</v>
      </c>
      <c r="H252" s="175">
        <v>7.725</v>
      </c>
      <c r="I252" s="176"/>
      <c r="J252" s="177">
        <f>ROUND(I252*H252,2)</f>
        <v>0</v>
      </c>
      <c r="K252" s="173" t="s">
        <v>213</v>
      </c>
      <c r="L252" s="178"/>
      <c r="M252" s="179" t="s">
        <v>19</v>
      </c>
      <c r="N252" s="180" t="s">
        <v>43</v>
      </c>
      <c r="P252" s="137">
        <f>O252*H252</f>
        <v>0</v>
      </c>
      <c r="Q252" s="137">
        <v>0.131</v>
      </c>
      <c r="R252" s="137">
        <f>Q252*H252</f>
        <v>1.011975</v>
      </c>
      <c r="S252" s="137">
        <v>0</v>
      </c>
      <c r="T252" s="138">
        <f>S252*H252</f>
        <v>0</v>
      </c>
      <c r="AR252" s="139" t="s">
        <v>155</v>
      </c>
      <c r="AT252" s="139" t="s">
        <v>279</v>
      </c>
      <c r="AU252" s="139" t="s">
        <v>81</v>
      </c>
      <c r="AY252" s="18" t="s">
        <v>116</v>
      </c>
      <c r="BE252" s="140">
        <f>IF(N252="základní",J252,0)</f>
        <v>0</v>
      </c>
      <c r="BF252" s="140">
        <f>IF(N252="snížená",J252,0)</f>
        <v>0</v>
      </c>
      <c r="BG252" s="140">
        <f>IF(N252="zákl. přenesená",J252,0)</f>
        <v>0</v>
      </c>
      <c r="BH252" s="140">
        <f>IF(N252="sníž. přenesená",J252,0)</f>
        <v>0</v>
      </c>
      <c r="BI252" s="140">
        <f>IF(N252="nulová",J252,0)</f>
        <v>0</v>
      </c>
      <c r="BJ252" s="18" t="s">
        <v>79</v>
      </c>
      <c r="BK252" s="140">
        <f>ROUND(I252*H252,2)</f>
        <v>0</v>
      </c>
      <c r="BL252" s="18" t="s">
        <v>138</v>
      </c>
      <c r="BM252" s="139" t="s">
        <v>472</v>
      </c>
    </row>
    <row r="253" spans="2:51" s="13" customFormat="1" ht="11.25">
      <c r="B253" s="157"/>
      <c r="D253" s="151" t="s">
        <v>216</v>
      </c>
      <c r="F253" s="159" t="s">
        <v>473</v>
      </c>
      <c r="H253" s="160">
        <v>7.725</v>
      </c>
      <c r="I253" s="161"/>
      <c r="L253" s="157"/>
      <c r="M253" s="162"/>
      <c r="T253" s="163"/>
      <c r="AT253" s="158" t="s">
        <v>216</v>
      </c>
      <c r="AU253" s="158" t="s">
        <v>81</v>
      </c>
      <c r="AV253" s="13" t="s">
        <v>81</v>
      </c>
      <c r="AW253" s="13" t="s">
        <v>4</v>
      </c>
      <c r="AX253" s="13" t="s">
        <v>79</v>
      </c>
      <c r="AY253" s="158" t="s">
        <v>116</v>
      </c>
    </row>
    <row r="254" spans="2:63" s="11" customFormat="1" ht="22.9" customHeight="1">
      <c r="B254" s="116"/>
      <c r="D254" s="117" t="s">
        <v>71</v>
      </c>
      <c r="E254" s="126" t="s">
        <v>145</v>
      </c>
      <c r="F254" s="126" t="s">
        <v>474</v>
      </c>
      <c r="I254" s="119"/>
      <c r="J254" s="127">
        <f>BK254</f>
        <v>0</v>
      </c>
      <c r="L254" s="116"/>
      <c r="M254" s="121"/>
      <c r="P254" s="122">
        <f>SUM(P255:P276)</f>
        <v>0</v>
      </c>
      <c r="R254" s="122">
        <f>SUM(R255:R276)</f>
        <v>27.793847200000005</v>
      </c>
      <c r="T254" s="123">
        <f>SUM(T255:T276)</f>
        <v>0</v>
      </c>
      <c r="AR254" s="117" t="s">
        <v>79</v>
      </c>
      <c r="AT254" s="124" t="s">
        <v>71</v>
      </c>
      <c r="AU254" s="124" t="s">
        <v>79</v>
      </c>
      <c r="AY254" s="117" t="s">
        <v>116</v>
      </c>
      <c r="BK254" s="125">
        <f>SUM(BK255:BK276)</f>
        <v>0</v>
      </c>
    </row>
    <row r="255" spans="2:65" s="1" customFormat="1" ht="16.5" customHeight="1">
      <c r="B255" s="33"/>
      <c r="C255" s="128" t="s">
        <v>475</v>
      </c>
      <c r="D255" s="128" t="s">
        <v>119</v>
      </c>
      <c r="E255" s="129" t="s">
        <v>476</v>
      </c>
      <c r="F255" s="130" t="s">
        <v>477</v>
      </c>
      <c r="G255" s="131" t="s">
        <v>305</v>
      </c>
      <c r="H255" s="132">
        <v>65.83</v>
      </c>
      <c r="I255" s="133"/>
      <c r="J255" s="134">
        <f>ROUND(I255*H255,2)</f>
        <v>0</v>
      </c>
      <c r="K255" s="130" t="s">
        <v>213</v>
      </c>
      <c r="L255" s="33"/>
      <c r="M255" s="135" t="s">
        <v>19</v>
      </c>
      <c r="N255" s="136" t="s">
        <v>43</v>
      </c>
      <c r="P255" s="137">
        <f>O255*H255</f>
        <v>0</v>
      </c>
      <c r="Q255" s="137">
        <v>0.008</v>
      </c>
      <c r="R255" s="137">
        <f>Q255*H255</f>
        <v>0.52664</v>
      </c>
      <c r="S255" s="137">
        <v>0</v>
      </c>
      <c r="T255" s="138">
        <f>S255*H255</f>
        <v>0</v>
      </c>
      <c r="AR255" s="139" t="s">
        <v>138</v>
      </c>
      <c r="AT255" s="139" t="s">
        <v>119</v>
      </c>
      <c r="AU255" s="139" t="s">
        <v>81</v>
      </c>
      <c r="AY255" s="18" t="s">
        <v>116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8" t="s">
        <v>79</v>
      </c>
      <c r="BK255" s="140">
        <f>ROUND(I255*H255,2)</f>
        <v>0</v>
      </c>
      <c r="BL255" s="18" t="s">
        <v>138</v>
      </c>
      <c r="BM255" s="139" t="s">
        <v>478</v>
      </c>
    </row>
    <row r="256" spans="2:47" s="1" customFormat="1" ht="11.25">
      <c r="B256" s="33"/>
      <c r="D256" s="141" t="s">
        <v>126</v>
      </c>
      <c r="F256" s="142" t="s">
        <v>479</v>
      </c>
      <c r="I256" s="143"/>
      <c r="L256" s="33"/>
      <c r="M256" s="144"/>
      <c r="T256" s="54"/>
      <c r="AT256" s="18" t="s">
        <v>126</v>
      </c>
      <c r="AU256" s="18" t="s">
        <v>81</v>
      </c>
    </row>
    <row r="257" spans="2:65" s="1" customFormat="1" ht="24.2" customHeight="1">
      <c r="B257" s="33"/>
      <c r="C257" s="128" t="s">
        <v>480</v>
      </c>
      <c r="D257" s="128" t="s">
        <v>119</v>
      </c>
      <c r="E257" s="129" t="s">
        <v>481</v>
      </c>
      <c r="F257" s="130" t="s">
        <v>482</v>
      </c>
      <c r="G257" s="131" t="s">
        <v>305</v>
      </c>
      <c r="H257" s="132">
        <v>65.83</v>
      </c>
      <c r="I257" s="133"/>
      <c r="J257" s="134">
        <f>ROUND(I257*H257,2)</f>
        <v>0</v>
      </c>
      <c r="K257" s="130" t="s">
        <v>213</v>
      </c>
      <c r="L257" s="33"/>
      <c r="M257" s="135" t="s">
        <v>19</v>
      </c>
      <c r="N257" s="136" t="s">
        <v>43</v>
      </c>
      <c r="P257" s="137">
        <f>O257*H257</f>
        <v>0</v>
      </c>
      <c r="Q257" s="137">
        <v>0.012</v>
      </c>
      <c r="R257" s="137">
        <f>Q257*H257</f>
        <v>0.78996</v>
      </c>
      <c r="S257" s="137">
        <v>0</v>
      </c>
      <c r="T257" s="138">
        <f>S257*H257</f>
        <v>0</v>
      </c>
      <c r="AR257" s="139" t="s">
        <v>138</v>
      </c>
      <c r="AT257" s="139" t="s">
        <v>119</v>
      </c>
      <c r="AU257" s="139" t="s">
        <v>81</v>
      </c>
      <c r="AY257" s="18" t="s">
        <v>116</v>
      </c>
      <c r="BE257" s="140">
        <f>IF(N257="základní",J257,0)</f>
        <v>0</v>
      </c>
      <c r="BF257" s="140">
        <f>IF(N257="snížená",J257,0)</f>
        <v>0</v>
      </c>
      <c r="BG257" s="140">
        <f>IF(N257="zákl. přenesená",J257,0)</f>
        <v>0</v>
      </c>
      <c r="BH257" s="140">
        <f>IF(N257="sníž. přenesená",J257,0)</f>
        <v>0</v>
      </c>
      <c r="BI257" s="140">
        <f>IF(N257="nulová",J257,0)</f>
        <v>0</v>
      </c>
      <c r="BJ257" s="18" t="s">
        <v>79</v>
      </c>
      <c r="BK257" s="140">
        <f>ROUND(I257*H257,2)</f>
        <v>0</v>
      </c>
      <c r="BL257" s="18" t="s">
        <v>138</v>
      </c>
      <c r="BM257" s="139" t="s">
        <v>483</v>
      </c>
    </row>
    <row r="258" spans="2:47" s="1" customFormat="1" ht="11.25">
      <c r="B258" s="33"/>
      <c r="D258" s="141" t="s">
        <v>126</v>
      </c>
      <c r="F258" s="142" t="s">
        <v>484</v>
      </c>
      <c r="I258" s="143"/>
      <c r="L258" s="33"/>
      <c r="M258" s="144"/>
      <c r="T258" s="54"/>
      <c r="AT258" s="18" t="s">
        <v>126</v>
      </c>
      <c r="AU258" s="18" t="s">
        <v>81</v>
      </c>
    </row>
    <row r="259" spans="2:65" s="1" customFormat="1" ht="21.75" customHeight="1">
      <c r="B259" s="33"/>
      <c r="C259" s="128" t="s">
        <v>485</v>
      </c>
      <c r="D259" s="128" t="s">
        <v>119</v>
      </c>
      <c r="E259" s="129" t="s">
        <v>486</v>
      </c>
      <c r="F259" s="130" t="s">
        <v>487</v>
      </c>
      <c r="G259" s="131" t="s">
        <v>305</v>
      </c>
      <c r="H259" s="132">
        <v>65.83</v>
      </c>
      <c r="I259" s="133"/>
      <c r="J259" s="134">
        <f>ROUND(I259*H259,2)</f>
        <v>0</v>
      </c>
      <c r="K259" s="130" t="s">
        <v>213</v>
      </c>
      <c r="L259" s="33"/>
      <c r="M259" s="135" t="s">
        <v>19</v>
      </c>
      <c r="N259" s="136" t="s">
        <v>43</v>
      </c>
      <c r="P259" s="137">
        <f>O259*H259</f>
        <v>0</v>
      </c>
      <c r="Q259" s="137">
        <v>0.0162</v>
      </c>
      <c r="R259" s="137">
        <f>Q259*H259</f>
        <v>1.066446</v>
      </c>
      <c r="S259" s="137">
        <v>0</v>
      </c>
      <c r="T259" s="138">
        <f>S259*H259</f>
        <v>0</v>
      </c>
      <c r="AR259" s="139" t="s">
        <v>138</v>
      </c>
      <c r="AT259" s="139" t="s">
        <v>119</v>
      </c>
      <c r="AU259" s="139" t="s">
        <v>81</v>
      </c>
      <c r="AY259" s="18" t="s">
        <v>116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8" t="s">
        <v>79</v>
      </c>
      <c r="BK259" s="140">
        <f>ROUND(I259*H259,2)</f>
        <v>0</v>
      </c>
      <c r="BL259" s="18" t="s">
        <v>138</v>
      </c>
      <c r="BM259" s="139" t="s">
        <v>488</v>
      </c>
    </row>
    <row r="260" spans="2:47" s="1" customFormat="1" ht="11.25">
      <c r="B260" s="33"/>
      <c r="D260" s="141" t="s">
        <v>126</v>
      </c>
      <c r="F260" s="142" t="s">
        <v>489</v>
      </c>
      <c r="I260" s="143"/>
      <c r="L260" s="33"/>
      <c r="M260" s="144"/>
      <c r="T260" s="54"/>
      <c r="AT260" s="18" t="s">
        <v>126</v>
      </c>
      <c r="AU260" s="18" t="s">
        <v>81</v>
      </c>
    </row>
    <row r="261" spans="2:65" s="1" customFormat="1" ht="16.5" customHeight="1">
      <c r="B261" s="33"/>
      <c r="C261" s="128" t="s">
        <v>490</v>
      </c>
      <c r="D261" s="128" t="s">
        <v>119</v>
      </c>
      <c r="E261" s="129" t="s">
        <v>491</v>
      </c>
      <c r="F261" s="130" t="s">
        <v>492</v>
      </c>
      <c r="G261" s="131" t="s">
        <v>305</v>
      </c>
      <c r="H261" s="132">
        <v>65.83</v>
      </c>
      <c r="I261" s="133"/>
      <c r="J261" s="134">
        <f>ROUND(I261*H261,2)</f>
        <v>0</v>
      </c>
      <c r="K261" s="130" t="s">
        <v>213</v>
      </c>
      <c r="L261" s="33"/>
      <c r="M261" s="135" t="s">
        <v>19</v>
      </c>
      <c r="N261" s="136" t="s">
        <v>43</v>
      </c>
      <c r="P261" s="137">
        <f>O261*H261</f>
        <v>0</v>
      </c>
      <c r="Q261" s="137">
        <v>0.004</v>
      </c>
      <c r="R261" s="137">
        <f>Q261*H261</f>
        <v>0.26332</v>
      </c>
      <c r="S261" s="137">
        <v>0</v>
      </c>
      <c r="T261" s="138">
        <f>S261*H261</f>
        <v>0</v>
      </c>
      <c r="AR261" s="139" t="s">
        <v>138</v>
      </c>
      <c r="AT261" s="139" t="s">
        <v>119</v>
      </c>
      <c r="AU261" s="139" t="s">
        <v>81</v>
      </c>
      <c r="AY261" s="18" t="s">
        <v>116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8" t="s">
        <v>79</v>
      </c>
      <c r="BK261" s="140">
        <f>ROUND(I261*H261,2)</f>
        <v>0</v>
      </c>
      <c r="BL261" s="18" t="s">
        <v>138</v>
      </c>
      <c r="BM261" s="139" t="s">
        <v>493</v>
      </c>
    </row>
    <row r="262" spans="2:47" s="1" customFormat="1" ht="11.25">
      <c r="B262" s="33"/>
      <c r="D262" s="141" t="s">
        <v>126</v>
      </c>
      <c r="F262" s="142" t="s">
        <v>494</v>
      </c>
      <c r="I262" s="143"/>
      <c r="L262" s="33"/>
      <c r="M262" s="144"/>
      <c r="T262" s="54"/>
      <c r="AT262" s="18" t="s">
        <v>126</v>
      </c>
      <c r="AU262" s="18" t="s">
        <v>81</v>
      </c>
    </row>
    <row r="263" spans="2:65" s="1" customFormat="1" ht="24.2" customHeight="1">
      <c r="B263" s="33"/>
      <c r="C263" s="128" t="s">
        <v>495</v>
      </c>
      <c r="D263" s="128" t="s">
        <v>119</v>
      </c>
      <c r="E263" s="129" t="s">
        <v>496</v>
      </c>
      <c r="F263" s="130" t="s">
        <v>497</v>
      </c>
      <c r="G263" s="131" t="s">
        <v>305</v>
      </c>
      <c r="H263" s="132">
        <v>65.92</v>
      </c>
      <c r="I263" s="133"/>
      <c r="J263" s="134">
        <f>ROUND(I263*H263,2)</f>
        <v>0</v>
      </c>
      <c r="K263" s="130" t="s">
        <v>213</v>
      </c>
      <c r="L263" s="33"/>
      <c r="M263" s="135" t="s">
        <v>19</v>
      </c>
      <c r="N263" s="136" t="s">
        <v>43</v>
      </c>
      <c r="P263" s="137">
        <f>O263*H263</f>
        <v>0</v>
      </c>
      <c r="Q263" s="137">
        <v>0.02636</v>
      </c>
      <c r="R263" s="137">
        <f>Q263*H263</f>
        <v>1.7376512000000002</v>
      </c>
      <c r="S263" s="137">
        <v>0</v>
      </c>
      <c r="T263" s="138">
        <f>S263*H263</f>
        <v>0</v>
      </c>
      <c r="AR263" s="139" t="s">
        <v>138</v>
      </c>
      <c r="AT263" s="139" t="s">
        <v>119</v>
      </c>
      <c r="AU263" s="139" t="s">
        <v>81</v>
      </c>
      <c r="AY263" s="18" t="s">
        <v>116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8" t="s">
        <v>79</v>
      </c>
      <c r="BK263" s="140">
        <f>ROUND(I263*H263,2)</f>
        <v>0</v>
      </c>
      <c r="BL263" s="18" t="s">
        <v>138</v>
      </c>
      <c r="BM263" s="139" t="s">
        <v>498</v>
      </c>
    </row>
    <row r="264" spans="2:47" s="1" customFormat="1" ht="11.25">
      <c r="B264" s="33"/>
      <c r="D264" s="141" t="s">
        <v>126</v>
      </c>
      <c r="F264" s="142" t="s">
        <v>499</v>
      </c>
      <c r="I264" s="143"/>
      <c r="L264" s="33"/>
      <c r="M264" s="144"/>
      <c r="T264" s="54"/>
      <c r="AT264" s="18" t="s">
        <v>126</v>
      </c>
      <c r="AU264" s="18" t="s">
        <v>81</v>
      </c>
    </row>
    <row r="265" spans="2:51" s="13" customFormat="1" ht="11.25">
      <c r="B265" s="157"/>
      <c r="D265" s="151" t="s">
        <v>216</v>
      </c>
      <c r="E265" s="158" t="s">
        <v>19</v>
      </c>
      <c r="F265" s="159" t="s">
        <v>500</v>
      </c>
      <c r="H265" s="160">
        <v>65.92</v>
      </c>
      <c r="I265" s="161"/>
      <c r="L265" s="157"/>
      <c r="M265" s="162"/>
      <c r="T265" s="163"/>
      <c r="AT265" s="158" t="s">
        <v>216</v>
      </c>
      <c r="AU265" s="158" t="s">
        <v>81</v>
      </c>
      <c r="AV265" s="13" t="s">
        <v>81</v>
      </c>
      <c r="AW265" s="13" t="s">
        <v>33</v>
      </c>
      <c r="AX265" s="13" t="s">
        <v>79</v>
      </c>
      <c r="AY265" s="158" t="s">
        <v>116</v>
      </c>
    </row>
    <row r="266" spans="2:65" s="1" customFormat="1" ht="24.2" customHeight="1">
      <c r="B266" s="33"/>
      <c r="C266" s="128" t="s">
        <v>501</v>
      </c>
      <c r="D266" s="128" t="s">
        <v>119</v>
      </c>
      <c r="E266" s="129" t="s">
        <v>502</v>
      </c>
      <c r="F266" s="130" t="s">
        <v>503</v>
      </c>
      <c r="G266" s="131" t="s">
        <v>305</v>
      </c>
      <c r="H266" s="132">
        <v>65.92</v>
      </c>
      <c r="I266" s="133"/>
      <c r="J266" s="134">
        <f>ROUND(I266*H266,2)</f>
        <v>0</v>
      </c>
      <c r="K266" s="130" t="s">
        <v>213</v>
      </c>
      <c r="L266" s="33"/>
      <c r="M266" s="135" t="s">
        <v>19</v>
      </c>
      <c r="N266" s="136" t="s">
        <v>43</v>
      </c>
      <c r="P266" s="137">
        <f>O266*H266</f>
        <v>0</v>
      </c>
      <c r="Q266" s="137">
        <v>0.0079</v>
      </c>
      <c r="R266" s="137">
        <f>Q266*H266</f>
        <v>0.5207680000000001</v>
      </c>
      <c r="S266" s="137">
        <v>0</v>
      </c>
      <c r="T266" s="138">
        <f>S266*H266</f>
        <v>0</v>
      </c>
      <c r="AR266" s="139" t="s">
        <v>138</v>
      </c>
      <c r="AT266" s="139" t="s">
        <v>119</v>
      </c>
      <c r="AU266" s="139" t="s">
        <v>81</v>
      </c>
      <c r="AY266" s="18" t="s">
        <v>116</v>
      </c>
      <c r="BE266" s="140">
        <f>IF(N266="základní",J266,0)</f>
        <v>0</v>
      </c>
      <c r="BF266" s="140">
        <f>IF(N266="snížená",J266,0)</f>
        <v>0</v>
      </c>
      <c r="BG266" s="140">
        <f>IF(N266="zákl. přenesená",J266,0)</f>
        <v>0</v>
      </c>
      <c r="BH266" s="140">
        <f>IF(N266="sníž. přenesená",J266,0)</f>
        <v>0</v>
      </c>
      <c r="BI266" s="140">
        <f>IF(N266="nulová",J266,0)</f>
        <v>0</v>
      </c>
      <c r="BJ266" s="18" t="s">
        <v>79</v>
      </c>
      <c r="BK266" s="140">
        <f>ROUND(I266*H266,2)</f>
        <v>0</v>
      </c>
      <c r="BL266" s="18" t="s">
        <v>138</v>
      </c>
      <c r="BM266" s="139" t="s">
        <v>504</v>
      </c>
    </row>
    <row r="267" spans="2:47" s="1" customFormat="1" ht="11.25">
      <c r="B267" s="33"/>
      <c r="D267" s="141" t="s">
        <v>126</v>
      </c>
      <c r="F267" s="142" t="s">
        <v>505</v>
      </c>
      <c r="I267" s="143"/>
      <c r="L267" s="33"/>
      <c r="M267" s="144"/>
      <c r="T267" s="54"/>
      <c r="AT267" s="18" t="s">
        <v>126</v>
      </c>
      <c r="AU267" s="18" t="s">
        <v>81</v>
      </c>
    </row>
    <row r="268" spans="2:65" s="1" customFormat="1" ht="16.5" customHeight="1">
      <c r="B268" s="33"/>
      <c r="C268" s="128" t="s">
        <v>506</v>
      </c>
      <c r="D268" s="128" t="s">
        <v>119</v>
      </c>
      <c r="E268" s="129" t="s">
        <v>507</v>
      </c>
      <c r="F268" s="130" t="s">
        <v>508</v>
      </c>
      <c r="G268" s="131" t="s">
        <v>358</v>
      </c>
      <c r="H268" s="132">
        <v>23.5</v>
      </c>
      <c r="I268" s="133"/>
      <c r="J268" s="134">
        <f>ROUND(I268*H268,2)</f>
        <v>0</v>
      </c>
      <c r="K268" s="130" t="s">
        <v>19</v>
      </c>
      <c r="L268" s="33"/>
      <c r="M268" s="135" t="s">
        <v>19</v>
      </c>
      <c r="N268" s="136" t="s">
        <v>43</v>
      </c>
      <c r="P268" s="137">
        <f>O268*H268</f>
        <v>0</v>
      </c>
      <c r="Q268" s="137">
        <v>0</v>
      </c>
      <c r="R268" s="137">
        <f>Q268*H268</f>
        <v>0</v>
      </c>
      <c r="S268" s="137">
        <v>0</v>
      </c>
      <c r="T268" s="138">
        <f>S268*H268</f>
        <v>0</v>
      </c>
      <c r="AR268" s="139" t="s">
        <v>138</v>
      </c>
      <c r="AT268" s="139" t="s">
        <v>119</v>
      </c>
      <c r="AU268" s="139" t="s">
        <v>81</v>
      </c>
      <c r="AY268" s="18" t="s">
        <v>116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8" t="s">
        <v>79</v>
      </c>
      <c r="BK268" s="140">
        <f>ROUND(I268*H268,2)</f>
        <v>0</v>
      </c>
      <c r="BL268" s="18" t="s">
        <v>138</v>
      </c>
      <c r="BM268" s="139" t="s">
        <v>509</v>
      </c>
    </row>
    <row r="269" spans="2:65" s="1" customFormat="1" ht="24.2" customHeight="1">
      <c r="B269" s="33"/>
      <c r="C269" s="128" t="s">
        <v>510</v>
      </c>
      <c r="D269" s="128" t="s">
        <v>119</v>
      </c>
      <c r="E269" s="129" t="s">
        <v>511</v>
      </c>
      <c r="F269" s="130" t="s">
        <v>512</v>
      </c>
      <c r="G269" s="131" t="s">
        <v>212</v>
      </c>
      <c r="H269" s="132">
        <v>2.74</v>
      </c>
      <c r="I269" s="133"/>
      <c r="J269" s="134">
        <f>ROUND(I269*H269,2)</f>
        <v>0</v>
      </c>
      <c r="K269" s="130" t="s">
        <v>213</v>
      </c>
      <c r="L269" s="33"/>
      <c r="M269" s="135" t="s">
        <v>19</v>
      </c>
      <c r="N269" s="136" t="s">
        <v>43</v>
      </c>
      <c r="P269" s="137">
        <f>O269*H269</f>
        <v>0</v>
      </c>
      <c r="Q269" s="137">
        <v>1.837</v>
      </c>
      <c r="R269" s="137">
        <f>Q269*H269</f>
        <v>5.03338</v>
      </c>
      <c r="S269" s="137">
        <v>0</v>
      </c>
      <c r="T269" s="138">
        <f>S269*H269</f>
        <v>0</v>
      </c>
      <c r="AR269" s="139" t="s">
        <v>138</v>
      </c>
      <c r="AT269" s="139" t="s">
        <v>119</v>
      </c>
      <c r="AU269" s="139" t="s">
        <v>81</v>
      </c>
      <c r="AY269" s="18" t="s">
        <v>116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8" t="s">
        <v>79</v>
      </c>
      <c r="BK269" s="140">
        <f>ROUND(I269*H269,2)</f>
        <v>0</v>
      </c>
      <c r="BL269" s="18" t="s">
        <v>138</v>
      </c>
      <c r="BM269" s="139" t="s">
        <v>513</v>
      </c>
    </row>
    <row r="270" spans="2:47" s="1" customFormat="1" ht="11.25">
      <c r="B270" s="33"/>
      <c r="D270" s="141" t="s">
        <v>126</v>
      </c>
      <c r="F270" s="142" t="s">
        <v>514</v>
      </c>
      <c r="I270" s="143"/>
      <c r="L270" s="33"/>
      <c r="M270" s="144"/>
      <c r="T270" s="54"/>
      <c r="AT270" s="18" t="s">
        <v>126</v>
      </c>
      <c r="AU270" s="18" t="s">
        <v>81</v>
      </c>
    </row>
    <row r="271" spans="2:65" s="1" customFormat="1" ht="24.2" customHeight="1">
      <c r="B271" s="33"/>
      <c r="C271" s="128" t="s">
        <v>515</v>
      </c>
      <c r="D271" s="128" t="s">
        <v>119</v>
      </c>
      <c r="E271" s="129" t="s">
        <v>516</v>
      </c>
      <c r="F271" s="130" t="s">
        <v>517</v>
      </c>
      <c r="G271" s="131" t="s">
        <v>212</v>
      </c>
      <c r="H271" s="132">
        <v>4.11</v>
      </c>
      <c r="I271" s="133"/>
      <c r="J271" s="134">
        <f>ROUND(I271*H271,2)</f>
        <v>0</v>
      </c>
      <c r="K271" s="130" t="s">
        <v>19</v>
      </c>
      <c r="L271" s="33"/>
      <c r="M271" s="135" t="s">
        <v>19</v>
      </c>
      <c r="N271" s="136" t="s">
        <v>43</v>
      </c>
      <c r="P271" s="137">
        <f>O271*H271</f>
        <v>0</v>
      </c>
      <c r="Q271" s="137">
        <v>1.837</v>
      </c>
      <c r="R271" s="137">
        <f>Q271*H271</f>
        <v>7.550070000000001</v>
      </c>
      <c r="S271" s="137">
        <v>0</v>
      </c>
      <c r="T271" s="138">
        <f>S271*H271</f>
        <v>0</v>
      </c>
      <c r="AR271" s="139" t="s">
        <v>138</v>
      </c>
      <c r="AT271" s="139" t="s">
        <v>119</v>
      </c>
      <c r="AU271" s="139" t="s">
        <v>81</v>
      </c>
      <c r="AY271" s="18" t="s">
        <v>116</v>
      </c>
      <c r="BE271" s="140">
        <f>IF(N271="základní",J271,0)</f>
        <v>0</v>
      </c>
      <c r="BF271" s="140">
        <f>IF(N271="snížená",J271,0)</f>
        <v>0</v>
      </c>
      <c r="BG271" s="140">
        <f>IF(N271="zákl. přenesená",J271,0)</f>
        <v>0</v>
      </c>
      <c r="BH271" s="140">
        <f>IF(N271="sníž. přenesená",J271,0)</f>
        <v>0</v>
      </c>
      <c r="BI271" s="140">
        <f>IF(N271="nulová",J271,0)</f>
        <v>0</v>
      </c>
      <c r="BJ271" s="18" t="s">
        <v>79</v>
      </c>
      <c r="BK271" s="140">
        <f>ROUND(I271*H271,2)</f>
        <v>0</v>
      </c>
      <c r="BL271" s="18" t="s">
        <v>138</v>
      </c>
      <c r="BM271" s="139" t="s">
        <v>518</v>
      </c>
    </row>
    <row r="272" spans="2:65" s="1" customFormat="1" ht="16.5" customHeight="1">
      <c r="B272" s="33"/>
      <c r="C272" s="128" t="s">
        <v>519</v>
      </c>
      <c r="D272" s="128" t="s">
        <v>119</v>
      </c>
      <c r="E272" s="129" t="s">
        <v>520</v>
      </c>
      <c r="F272" s="130" t="s">
        <v>521</v>
      </c>
      <c r="G272" s="131" t="s">
        <v>305</v>
      </c>
      <c r="H272" s="132">
        <v>27.37</v>
      </c>
      <c r="I272" s="133"/>
      <c r="J272" s="134">
        <f>ROUND(I272*H272,2)</f>
        <v>0</v>
      </c>
      <c r="K272" s="130" t="s">
        <v>19</v>
      </c>
      <c r="L272" s="33"/>
      <c r="M272" s="135" t="s">
        <v>19</v>
      </c>
      <c r="N272" s="136" t="s">
        <v>43</v>
      </c>
      <c r="P272" s="137">
        <f>O272*H272</f>
        <v>0</v>
      </c>
      <c r="Q272" s="137">
        <v>0.2908</v>
      </c>
      <c r="R272" s="137">
        <f>Q272*H272</f>
        <v>7.959196</v>
      </c>
      <c r="S272" s="137">
        <v>0</v>
      </c>
      <c r="T272" s="138">
        <f>S272*H272</f>
        <v>0</v>
      </c>
      <c r="AR272" s="139" t="s">
        <v>138</v>
      </c>
      <c r="AT272" s="139" t="s">
        <v>119</v>
      </c>
      <c r="AU272" s="139" t="s">
        <v>81</v>
      </c>
      <c r="AY272" s="18" t="s">
        <v>116</v>
      </c>
      <c r="BE272" s="140">
        <f>IF(N272="základní",J272,0)</f>
        <v>0</v>
      </c>
      <c r="BF272" s="140">
        <f>IF(N272="snížená",J272,0)</f>
        <v>0</v>
      </c>
      <c r="BG272" s="140">
        <f>IF(N272="zákl. přenesená",J272,0)</f>
        <v>0</v>
      </c>
      <c r="BH272" s="140">
        <f>IF(N272="sníž. přenesená",J272,0)</f>
        <v>0</v>
      </c>
      <c r="BI272" s="140">
        <f>IF(N272="nulová",J272,0)</f>
        <v>0</v>
      </c>
      <c r="BJ272" s="18" t="s">
        <v>79</v>
      </c>
      <c r="BK272" s="140">
        <f>ROUND(I272*H272,2)</f>
        <v>0</v>
      </c>
      <c r="BL272" s="18" t="s">
        <v>138</v>
      </c>
      <c r="BM272" s="139" t="s">
        <v>522</v>
      </c>
    </row>
    <row r="273" spans="2:65" s="1" customFormat="1" ht="21.75" customHeight="1">
      <c r="B273" s="33"/>
      <c r="C273" s="128" t="s">
        <v>523</v>
      </c>
      <c r="D273" s="128" t="s">
        <v>119</v>
      </c>
      <c r="E273" s="129" t="s">
        <v>524</v>
      </c>
      <c r="F273" s="130" t="s">
        <v>525</v>
      </c>
      <c r="G273" s="131" t="s">
        <v>305</v>
      </c>
      <c r="H273" s="132">
        <v>10.6</v>
      </c>
      <c r="I273" s="133"/>
      <c r="J273" s="134">
        <f>ROUND(I273*H273,2)</f>
        <v>0</v>
      </c>
      <c r="K273" s="130" t="s">
        <v>213</v>
      </c>
      <c r="L273" s="33"/>
      <c r="M273" s="135" t="s">
        <v>19</v>
      </c>
      <c r="N273" s="136" t="s">
        <v>43</v>
      </c>
      <c r="P273" s="137">
        <f>O273*H273</f>
        <v>0</v>
      </c>
      <c r="Q273" s="137">
        <v>0.22136</v>
      </c>
      <c r="R273" s="137">
        <f>Q273*H273</f>
        <v>2.346416</v>
      </c>
      <c r="S273" s="137">
        <v>0</v>
      </c>
      <c r="T273" s="138">
        <f>S273*H273</f>
        <v>0</v>
      </c>
      <c r="AR273" s="139" t="s">
        <v>138</v>
      </c>
      <c r="AT273" s="139" t="s">
        <v>119</v>
      </c>
      <c r="AU273" s="139" t="s">
        <v>81</v>
      </c>
      <c r="AY273" s="18" t="s">
        <v>116</v>
      </c>
      <c r="BE273" s="140">
        <f>IF(N273="základní",J273,0)</f>
        <v>0</v>
      </c>
      <c r="BF273" s="140">
        <f>IF(N273="snížená",J273,0)</f>
        <v>0</v>
      </c>
      <c r="BG273" s="140">
        <f>IF(N273="zákl. přenesená",J273,0)</f>
        <v>0</v>
      </c>
      <c r="BH273" s="140">
        <f>IF(N273="sníž. přenesená",J273,0)</f>
        <v>0</v>
      </c>
      <c r="BI273" s="140">
        <f>IF(N273="nulová",J273,0)</f>
        <v>0</v>
      </c>
      <c r="BJ273" s="18" t="s">
        <v>79</v>
      </c>
      <c r="BK273" s="140">
        <f>ROUND(I273*H273,2)</f>
        <v>0</v>
      </c>
      <c r="BL273" s="18" t="s">
        <v>138</v>
      </c>
      <c r="BM273" s="139" t="s">
        <v>526</v>
      </c>
    </row>
    <row r="274" spans="2:47" s="1" customFormat="1" ht="11.25">
      <c r="B274" s="33"/>
      <c r="D274" s="141" t="s">
        <v>126</v>
      </c>
      <c r="F274" s="142" t="s">
        <v>527</v>
      </c>
      <c r="I274" s="143"/>
      <c r="L274" s="33"/>
      <c r="M274" s="144"/>
      <c r="T274" s="54"/>
      <c r="AT274" s="18" t="s">
        <v>126</v>
      </c>
      <c r="AU274" s="18" t="s">
        <v>81</v>
      </c>
    </row>
    <row r="275" spans="2:51" s="12" customFormat="1" ht="11.25">
      <c r="B275" s="150"/>
      <c r="D275" s="151" t="s">
        <v>216</v>
      </c>
      <c r="E275" s="152" t="s">
        <v>19</v>
      </c>
      <c r="F275" s="153" t="s">
        <v>528</v>
      </c>
      <c r="H275" s="152" t="s">
        <v>19</v>
      </c>
      <c r="I275" s="154"/>
      <c r="L275" s="150"/>
      <c r="M275" s="155"/>
      <c r="T275" s="156"/>
      <c r="AT275" s="152" t="s">
        <v>216</v>
      </c>
      <c r="AU275" s="152" t="s">
        <v>81</v>
      </c>
      <c r="AV275" s="12" t="s">
        <v>79</v>
      </c>
      <c r="AW275" s="12" t="s">
        <v>33</v>
      </c>
      <c r="AX275" s="12" t="s">
        <v>72</v>
      </c>
      <c r="AY275" s="152" t="s">
        <v>116</v>
      </c>
    </row>
    <row r="276" spans="2:51" s="13" customFormat="1" ht="11.25">
      <c r="B276" s="157"/>
      <c r="D276" s="151" t="s">
        <v>216</v>
      </c>
      <c r="E276" s="158" t="s">
        <v>19</v>
      </c>
      <c r="F276" s="159" t="s">
        <v>529</v>
      </c>
      <c r="H276" s="160">
        <v>10.6</v>
      </c>
      <c r="I276" s="161"/>
      <c r="L276" s="157"/>
      <c r="M276" s="162"/>
      <c r="T276" s="163"/>
      <c r="AT276" s="158" t="s">
        <v>216</v>
      </c>
      <c r="AU276" s="158" t="s">
        <v>81</v>
      </c>
      <c r="AV276" s="13" t="s">
        <v>81</v>
      </c>
      <c r="AW276" s="13" t="s">
        <v>33</v>
      </c>
      <c r="AX276" s="13" t="s">
        <v>79</v>
      </c>
      <c r="AY276" s="158" t="s">
        <v>116</v>
      </c>
    </row>
    <row r="277" spans="2:63" s="11" customFormat="1" ht="22.9" customHeight="1">
      <c r="B277" s="116"/>
      <c r="D277" s="117" t="s">
        <v>71</v>
      </c>
      <c r="E277" s="126" t="s">
        <v>155</v>
      </c>
      <c r="F277" s="126" t="s">
        <v>530</v>
      </c>
      <c r="I277" s="119"/>
      <c r="J277" s="127">
        <f>BK277</f>
        <v>0</v>
      </c>
      <c r="L277" s="116"/>
      <c r="M277" s="121"/>
      <c r="P277" s="122">
        <f>SUM(P278:P280)</f>
        <v>0</v>
      </c>
      <c r="R277" s="122">
        <f>SUM(R278:R280)</f>
        <v>0.03078845</v>
      </c>
      <c r="T277" s="123">
        <f>SUM(T278:T280)</f>
        <v>0</v>
      </c>
      <c r="AR277" s="117" t="s">
        <v>79</v>
      </c>
      <c r="AT277" s="124" t="s">
        <v>71</v>
      </c>
      <c r="AU277" s="124" t="s">
        <v>79</v>
      </c>
      <c r="AY277" s="117" t="s">
        <v>116</v>
      </c>
      <c r="BK277" s="125">
        <f>SUM(BK278:BK280)</f>
        <v>0</v>
      </c>
    </row>
    <row r="278" spans="2:65" s="1" customFormat="1" ht="24.2" customHeight="1">
      <c r="B278" s="33"/>
      <c r="C278" s="128" t="s">
        <v>531</v>
      </c>
      <c r="D278" s="128" t="s">
        <v>119</v>
      </c>
      <c r="E278" s="129" t="s">
        <v>532</v>
      </c>
      <c r="F278" s="130" t="s">
        <v>533</v>
      </c>
      <c r="G278" s="131" t="s">
        <v>212</v>
      </c>
      <c r="H278" s="132">
        <v>0.605</v>
      </c>
      <c r="I278" s="133"/>
      <c r="J278" s="134">
        <f>ROUND(I278*H278,2)</f>
        <v>0</v>
      </c>
      <c r="K278" s="130" t="s">
        <v>213</v>
      </c>
      <c r="L278" s="33"/>
      <c r="M278" s="135" t="s">
        <v>19</v>
      </c>
      <c r="N278" s="136" t="s">
        <v>43</v>
      </c>
      <c r="P278" s="137">
        <f>O278*H278</f>
        <v>0</v>
      </c>
      <c r="Q278" s="137">
        <v>0.05089</v>
      </c>
      <c r="R278" s="137">
        <f>Q278*H278</f>
        <v>0.03078845</v>
      </c>
      <c r="S278" s="137">
        <v>0</v>
      </c>
      <c r="T278" s="138">
        <f>S278*H278</f>
        <v>0</v>
      </c>
      <c r="AR278" s="139" t="s">
        <v>138</v>
      </c>
      <c r="AT278" s="139" t="s">
        <v>119</v>
      </c>
      <c r="AU278" s="139" t="s">
        <v>81</v>
      </c>
      <c r="AY278" s="18" t="s">
        <v>116</v>
      </c>
      <c r="BE278" s="140">
        <f>IF(N278="základní",J278,0)</f>
        <v>0</v>
      </c>
      <c r="BF278" s="140">
        <f>IF(N278="snížená",J278,0)</f>
        <v>0</v>
      </c>
      <c r="BG278" s="140">
        <f>IF(N278="zákl. přenesená",J278,0)</f>
        <v>0</v>
      </c>
      <c r="BH278" s="140">
        <f>IF(N278="sníž. přenesená",J278,0)</f>
        <v>0</v>
      </c>
      <c r="BI278" s="140">
        <f>IF(N278="nulová",J278,0)</f>
        <v>0</v>
      </c>
      <c r="BJ278" s="18" t="s">
        <v>79</v>
      </c>
      <c r="BK278" s="140">
        <f>ROUND(I278*H278,2)</f>
        <v>0</v>
      </c>
      <c r="BL278" s="18" t="s">
        <v>138</v>
      </c>
      <c r="BM278" s="139" t="s">
        <v>534</v>
      </c>
    </row>
    <row r="279" spans="2:47" s="1" customFormat="1" ht="11.25">
      <c r="B279" s="33"/>
      <c r="D279" s="141" t="s">
        <v>126</v>
      </c>
      <c r="F279" s="142" t="s">
        <v>535</v>
      </c>
      <c r="I279" s="143"/>
      <c r="L279" s="33"/>
      <c r="M279" s="144"/>
      <c r="T279" s="54"/>
      <c r="AT279" s="18" t="s">
        <v>126</v>
      </c>
      <c r="AU279" s="18" t="s">
        <v>81</v>
      </c>
    </row>
    <row r="280" spans="2:51" s="13" customFormat="1" ht="11.25">
      <c r="B280" s="157"/>
      <c r="D280" s="151" t="s">
        <v>216</v>
      </c>
      <c r="E280" s="158" t="s">
        <v>19</v>
      </c>
      <c r="F280" s="159" t="s">
        <v>536</v>
      </c>
      <c r="H280" s="160">
        <v>0.605</v>
      </c>
      <c r="I280" s="161"/>
      <c r="L280" s="157"/>
      <c r="M280" s="162"/>
      <c r="T280" s="163"/>
      <c r="AT280" s="158" t="s">
        <v>216</v>
      </c>
      <c r="AU280" s="158" t="s">
        <v>81</v>
      </c>
      <c r="AV280" s="13" t="s">
        <v>81</v>
      </c>
      <c r="AW280" s="13" t="s">
        <v>33</v>
      </c>
      <c r="AX280" s="13" t="s">
        <v>79</v>
      </c>
      <c r="AY280" s="158" t="s">
        <v>116</v>
      </c>
    </row>
    <row r="281" spans="2:63" s="11" customFormat="1" ht="22.9" customHeight="1">
      <c r="B281" s="116"/>
      <c r="D281" s="117" t="s">
        <v>71</v>
      </c>
      <c r="E281" s="126" t="s">
        <v>161</v>
      </c>
      <c r="F281" s="126" t="s">
        <v>537</v>
      </c>
      <c r="I281" s="119"/>
      <c r="J281" s="127">
        <f>BK281</f>
        <v>0</v>
      </c>
      <c r="L281" s="116"/>
      <c r="M281" s="121"/>
      <c r="P281" s="122">
        <f>SUM(P282:P327)</f>
        <v>0</v>
      </c>
      <c r="R281" s="122">
        <f>SUM(R282:R327)</f>
        <v>5.789114799999999</v>
      </c>
      <c r="T281" s="123">
        <f>SUM(T282:T327)</f>
        <v>43.039314</v>
      </c>
      <c r="AR281" s="117" t="s">
        <v>79</v>
      </c>
      <c r="AT281" s="124" t="s">
        <v>71</v>
      </c>
      <c r="AU281" s="124" t="s">
        <v>79</v>
      </c>
      <c r="AY281" s="117" t="s">
        <v>116</v>
      </c>
      <c r="BK281" s="125">
        <f>SUM(BK282:BK327)</f>
        <v>0</v>
      </c>
    </row>
    <row r="282" spans="2:65" s="1" customFormat="1" ht="16.5" customHeight="1">
      <c r="B282" s="33"/>
      <c r="C282" s="128" t="s">
        <v>538</v>
      </c>
      <c r="D282" s="128" t="s">
        <v>119</v>
      </c>
      <c r="E282" s="129" t="s">
        <v>539</v>
      </c>
      <c r="F282" s="130" t="s">
        <v>540</v>
      </c>
      <c r="G282" s="131" t="s">
        <v>212</v>
      </c>
      <c r="H282" s="132">
        <v>2.3</v>
      </c>
      <c r="I282" s="133"/>
      <c r="J282" s="134">
        <f>ROUND(I282*H282,2)</f>
        <v>0</v>
      </c>
      <c r="K282" s="130" t="s">
        <v>213</v>
      </c>
      <c r="L282" s="33"/>
      <c r="M282" s="135" t="s">
        <v>19</v>
      </c>
      <c r="N282" s="136" t="s">
        <v>43</v>
      </c>
      <c r="P282" s="137">
        <f>O282*H282</f>
        <v>0</v>
      </c>
      <c r="Q282" s="137">
        <v>0</v>
      </c>
      <c r="R282" s="137">
        <f>Q282*H282</f>
        <v>0</v>
      </c>
      <c r="S282" s="137">
        <v>2.5</v>
      </c>
      <c r="T282" s="138">
        <f>S282*H282</f>
        <v>5.75</v>
      </c>
      <c r="AR282" s="139" t="s">
        <v>138</v>
      </c>
      <c r="AT282" s="139" t="s">
        <v>119</v>
      </c>
      <c r="AU282" s="139" t="s">
        <v>81</v>
      </c>
      <c r="AY282" s="18" t="s">
        <v>116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8" t="s">
        <v>79</v>
      </c>
      <c r="BK282" s="140">
        <f>ROUND(I282*H282,2)</f>
        <v>0</v>
      </c>
      <c r="BL282" s="18" t="s">
        <v>138</v>
      </c>
      <c r="BM282" s="139" t="s">
        <v>541</v>
      </c>
    </row>
    <row r="283" spans="2:47" s="1" customFormat="1" ht="11.25">
      <c r="B283" s="33"/>
      <c r="D283" s="141" t="s">
        <v>126</v>
      </c>
      <c r="F283" s="142" t="s">
        <v>542</v>
      </c>
      <c r="I283" s="143"/>
      <c r="L283" s="33"/>
      <c r="M283" s="144"/>
      <c r="T283" s="54"/>
      <c r="AT283" s="18" t="s">
        <v>126</v>
      </c>
      <c r="AU283" s="18" t="s">
        <v>81</v>
      </c>
    </row>
    <row r="284" spans="2:51" s="12" customFormat="1" ht="11.25">
      <c r="B284" s="150"/>
      <c r="D284" s="151" t="s">
        <v>216</v>
      </c>
      <c r="E284" s="152" t="s">
        <v>19</v>
      </c>
      <c r="F284" s="153" t="s">
        <v>543</v>
      </c>
      <c r="H284" s="152" t="s">
        <v>19</v>
      </c>
      <c r="I284" s="154"/>
      <c r="L284" s="150"/>
      <c r="M284" s="155"/>
      <c r="T284" s="156"/>
      <c r="AT284" s="152" t="s">
        <v>216</v>
      </c>
      <c r="AU284" s="152" t="s">
        <v>81</v>
      </c>
      <c r="AV284" s="12" t="s">
        <v>79</v>
      </c>
      <c r="AW284" s="12" t="s">
        <v>33</v>
      </c>
      <c r="AX284" s="12" t="s">
        <v>72</v>
      </c>
      <c r="AY284" s="152" t="s">
        <v>116</v>
      </c>
    </row>
    <row r="285" spans="2:51" s="13" customFormat="1" ht="11.25">
      <c r="B285" s="157"/>
      <c r="D285" s="151" t="s">
        <v>216</v>
      </c>
      <c r="E285" s="158" t="s">
        <v>19</v>
      </c>
      <c r="F285" s="159" t="s">
        <v>544</v>
      </c>
      <c r="H285" s="160">
        <v>2.3</v>
      </c>
      <c r="I285" s="161"/>
      <c r="L285" s="157"/>
      <c r="M285" s="162"/>
      <c r="T285" s="163"/>
      <c r="AT285" s="158" t="s">
        <v>216</v>
      </c>
      <c r="AU285" s="158" t="s">
        <v>81</v>
      </c>
      <c r="AV285" s="13" t="s">
        <v>81</v>
      </c>
      <c r="AW285" s="13" t="s">
        <v>33</v>
      </c>
      <c r="AX285" s="13" t="s">
        <v>79</v>
      </c>
      <c r="AY285" s="158" t="s">
        <v>116</v>
      </c>
    </row>
    <row r="286" spans="2:65" s="1" customFormat="1" ht="24.2" customHeight="1">
      <c r="B286" s="33"/>
      <c r="C286" s="128" t="s">
        <v>545</v>
      </c>
      <c r="D286" s="128" t="s">
        <v>119</v>
      </c>
      <c r="E286" s="129" t="s">
        <v>546</v>
      </c>
      <c r="F286" s="130" t="s">
        <v>547</v>
      </c>
      <c r="G286" s="131" t="s">
        <v>212</v>
      </c>
      <c r="H286" s="132">
        <v>1.2</v>
      </c>
      <c r="I286" s="133"/>
      <c r="J286" s="134">
        <f>ROUND(I286*H286,2)</f>
        <v>0</v>
      </c>
      <c r="K286" s="130" t="s">
        <v>213</v>
      </c>
      <c r="L286" s="33"/>
      <c r="M286" s="135" t="s">
        <v>19</v>
      </c>
      <c r="N286" s="136" t="s">
        <v>43</v>
      </c>
      <c r="P286" s="137">
        <f>O286*H286</f>
        <v>0</v>
      </c>
      <c r="Q286" s="137">
        <v>0</v>
      </c>
      <c r="R286" s="137">
        <f>Q286*H286</f>
        <v>0</v>
      </c>
      <c r="S286" s="137">
        <v>1.8</v>
      </c>
      <c r="T286" s="138">
        <f>S286*H286</f>
        <v>2.16</v>
      </c>
      <c r="AR286" s="139" t="s">
        <v>138</v>
      </c>
      <c r="AT286" s="139" t="s">
        <v>119</v>
      </c>
      <c r="AU286" s="139" t="s">
        <v>81</v>
      </c>
      <c r="AY286" s="18" t="s">
        <v>116</v>
      </c>
      <c r="BE286" s="140">
        <f>IF(N286="základní",J286,0)</f>
        <v>0</v>
      </c>
      <c r="BF286" s="140">
        <f>IF(N286="snížená",J286,0)</f>
        <v>0</v>
      </c>
      <c r="BG286" s="140">
        <f>IF(N286="zákl. přenesená",J286,0)</f>
        <v>0</v>
      </c>
      <c r="BH286" s="140">
        <f>IF(N286="sníž. přenesená",J286,0)</f>
        <v>0</v>
      </c>
      <c r="BI286" s="140">
        <f>IF(N286="nulová",J286,0)</f>
        <v>0</v>
      </c>
      <c r="BJ286" s="18" t="s">
        <v>79</v>
      </c>
      <c r="BK286" s="140">
        <f>ROUND(I286*H286,2)</f>
        <v>0</v>
      </c>
      <c r="BL286" s="18" t="s">
        <v>138</v>
      </c>
      <c r="BM286" s="139" t="s">
        <v>548</v>
      </c>
    </row>
    <row r="287" spans="2:47" s="1" customFormat="1" ht="11.25">
      <c r="B287" s="33"/>
      <c r="D287" s="141" t="s">
        <v>126</v>
      </c>
      <c r="F287" s="142" t="s">
        <v>549</v>
      </c>
      <c r="I287" s="143"/>
      <c r="L287" s="33"/>
      <c r="M287" s="144"/>
      <c r="T287" s="54"/>
      <c r="AT287" s="18" t="s">
        <v>126</v>
      </c>
      <c r="AU287" s="18" t="s">
        <v>81</v>
      </c>
    </row>
    <row r="288" spans="2:51" s="12" customFormat="1" ht="11.25">
      <c r="B288" s="150"/>
      <c r="D288" s="151" t="s">
        <v>216</v>
      </c>
      <c r="E288" s="152" t="s">
        <v>19</v>
      </c>
      <c r="F288" s="153" t="s">
        <v>550</v>
      </c>
      <c r="H288" s="152" t="s">
        <v>19</v>
      </c>
      <c r="I288" s="154"/>
      <c r="L288" s="150"/>
      <c r="M288" s="155"/>
      <c r="T288" s="156"/>
      <c r="AT288" s="152" t="s">
        <v>216</v>
      </c>
      <c r="AU288" s="152" t="s">
        <v>81</v>
      </c>
      <c r="AV288" s="12" t="s">
        <v>79</v>
      </c>
      <c r="AW288" s="12" t="s">
        <v>33</v>
      </c>
      <c r="AX288" s="12" t="s">
        <v>72</v>
      </c>
      <c r="AY288" s="152" t="s">
        <v>116</v>
      </c>
    </row>
    <row r="289" spans="2:51" s="13" customFormat="1" ht="11.25">
      <c r="B289" s="157"/>
      <c r="D289" s="151" t="s">
        <v>216</v>
      </c>
      <c r="E289" s="158" t="s">
        <v>19</v>
      </c>
      <c r="F289" s="159" t="s">
        <v>551</v>
      </c>
      <c r="H289" s="160">
        <v>1.2</v>
      </c>
      <c r="I289" s="161"/>
      <c r="L289" s="157"/>
      <c r="M289" s="162"/>
      <c r="T289" s="163"/>
      <c r="AT289" s="158" t="s">
        <v>216</v>
      </c>
      <c r="AU289" s="158" t="s">
        <v>81</v>
      </c>
      <c r="AV289" s="13" t="s">
        <v>81</v>
      </c>
      <c r="AW289" s="13" t="s">
        <v>33</v>
      </c>
      <c r="AX289" s="13" t="s">
        <v>79</v>
      </c>
      <c r="AY289" s="158" t="s">
        <v>116</v>
      </c>
    </row>
    <row r="290" spans="2:65" s="1" customFormat="1" ht="16.5" customHeight="1">
      <c r="B290" s="33"/>
      <c r="C290" s="128" t="s">
        <v>552</v>
      </c>
      <c r="D290" s="128" t="s">
        <v>119</v>
      </c>
      <c r="E290" s="129" t="s">
        <v>553</v>
      </c>
      <c r="F290" s="130" t="s">
        <v>554</v>
      </c>
      <c r="G290" s="131" t="s">
        <v>212</v>
      </c>
      <c r="H290" s="132">
        <v>4.106</v>
      </c>
      <c r="I290" s="133"/>
      <c r="J290" s="134">
        <f>ROUND(I290*H290,2)</f>
        <v>0</v>
      </c>
      <c r="K290" s="130" t="s">
        <v>213</v>
      </c>
      <c r="L290" s="33"/>
      <c r="M290" s="135" t="s">
        <v>19</v>
      </c>
      <c r="N290" s="136" t="s">
        <v>43</v>
      </c>
      <c r="P290" s="137">
        <f>O290*H290</f>
        <v>0</v>
      </c>
      <c r="Q290" s="137">
        <v>0</v>
      </c>
      <c r="R290" s="137">
        <f>Q290*H290</f>
        <v>0</v>
      </c>
      <c r="S290" s="137">
        <v>2.2</v>
      </c>
      <c r="T290" s="138">
        <f>S290*H290</f>
        <v>9.0332</v>
      </c>
      <c r="AR290" s="139" t="s">
        <v>138</v>
      </c>
      <c r="AT290" s="139" t="s">
        <v>119</v>
      </c>
      <c r="AU290" s="139" t="s">
        <v>81</v>
      </c>
      <c r="AY290" s="18" t="s">
        <v>116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8" t="s">
        <v>79</v>
      </c>
      <c r="BK290" s="140">
        <f>ROUND(I290*H290,2)</f>
        <v>0</v>
      </c>
      <c r="BL290" s="18" t="s">
        <v>138</v>
      </c>
      <c r="BM290" s="139" t="s">
        <v>555</v>
      </c>
    </row>
    <row r="291" spans="2:47" s="1" customFormat="1" ht="11.25">
      <c r="B291" s="33"/>
      <c r="D291" s="141" t="s">
        <v>126</v>
      </c>
      <c r="F291" s="142" t="s">
        <v>556</v>
      </c>
      <c r="I291" s="143"/>
      <c r="L291" s="33"/>
      <c r="M291" s="144"/>
      <c r="T291" s="54"/>
      <c r="AT291" s="18" t="s">
        <v>126</v>
      </c>
      <c r="AU291" s="18" t="s">
        <v>81</v>
      </c>
    </row>
    <row r="292" spans="2:51" s="12" customFormat="1" ht="11.25">
      <c r="B292" s="150"/>
      <c r="D292" s="151" t="s">
        <v>216</v>
      </c>
      <c r="E292" s="152" t="s">
        <v>19</v>
      </c>
      <c r="F292" s="153" t="s">
        <v>557</v>
      </c>
      <c r="H292" s="152" t="s">
        <v>19</v>
      </c>
      <c r="I292" s="154"/>
      <c r="L292" s="150"/>
      <c r="M292" s="155"/>
      <c r="T292" s="156"/>
      <c r="AT292" s="152" t="s">
        <v>216</v>
      </c>
      <c r="AU292" s="152" t="s">
        <v>81</v>
      </c>
      <c r="AV292" s="12" t="s">
        <v>79</v>
      </c>
      <c r="AW292" s="12" t="s">
        <v>33</v>
      </c>
      <c r="AX292" s="12" t="s">
        <v>72</v>
      </c>
      <c r="AY292" s="152" t="s">
        <v>116</v>
      </c>
    </row>
    <row r="293" spans="2:51" s="13" customFormat="1" ht="11.25">
      <c r="B293" s="157"/>
      <c r="D293" s="151" t="s">
        <v>216</v>
      </c>
      <c r="E293" s="158" t="s">
        <v>19</v>
      </c>
      <c r="F293" s="159" t="s">
        <v>558</v>
      </c>
      <c r="H293" s="160">
        <v>4.106</v>
      </c>
      <c r="I293" s="161"/>
      <c r="L293" s="157"/>
      <c r="M293" s="162"/>
      <c r="T293" s="163"/>
      <c r="AT293" s="158" t="s">
        <v>216</v>
      </c>
      <c r="AU293" s="158" t="s">
        <v>81</v>
      </c>
      <c r="AV293" s="13" t="s">
        <v>81</v>
      </c>
      <c r="AW293" s="13" t="s">
        <v>33</v>
      </c>
      <c r="AX293" s="13" t="s">
        <v>79</v>
      </c>
      <c r="AY293" s="158" t="s">
        <v>116</v>
      </c>
    </row>
    <row r="294" spans="2:65" s="1" customFormat="1" ht="21.75" customHeight="1">
      <c r="B294" s="33"/>
      <c r="C294" s="128" t="s">
        <v>559</v>
      </c>
      <c r="D294" s="128" t="s">
        <v>119</v>
      </c>
      <c r="E294" s="129" t="s">
        <v>560</v>
      </c>
      <c r="F294" s="130" t="s">
        <v>561</v>
      </c>
      <c r="G294" s="131" t="s">
        <v>212</v>
      </c>
      <c r="H294" s="132">
        <v>4.106</v>
      </c>
      <c r="I294" s="133"/>
      <c r="J294" s="134">
        <f>ROUND(I294*H294,2)</f>
        <v>0</v>
      </c>
      <c r="K294" s="130" t="s">
        <v>213</v>
      </c>
      <c r="L294" s="33"/>
      <c r="M294" s="135" t="s">
        <v>19</v>
      </c>
      <c r="N294" s="136" t="s">
        <v>43</v>
      </c>
      <c r="P294" s="137">
        <f>O294*H294</f>
        <v>0</v>
      </c>
      <c r="Q294" s="137">
        <v>0</v>
      </c>
      <c r="R294" s="137">
        <f>Q294*H294</f>
        <v>0</v>
      </c>
      <c r="S294" s="137">
        <v>0.029</v>
      </c>
      <c r="T294" s="138">
        <f>S294*H294</f>
        <v>0.119074</v>
      </c>
      <c r="AR294" s="139" t="s">
        <v>138</v>
      </c>
      <c r="AT294" s="139" t="s">
        <v>119</v>
      </c>
      <c r="AU294" s="139" t="s">
        <v>81</v>
      </c>
      <c r="AY294" s="18" t="s">
        <v>116</v>
      </c>
      <c r="BE294" s="140">
        <f>IF(N294="základní",J294,0)</f>
        <v>0</v>
      </c>
      <c r="BF294" s="140">
        <f>IF(N294="snížená",J294,0)</f>
        <v>0</v>
      </c>
      <c r="BG294" s="140">
        <f>IF(N294="zákl. přenesená",J294,0)</f>
        <v>0</v>
      </c>
      <c r="BH294" s="140">
        <f>IF(N294="sníž. přenesená",J294,0)</f>
        <v>0</v>
      </c>
      <c r="BI294" s="140">
        <f>IF(N294="nulová",J294,0)</f>
        <v>0</v>
      </c>
      <c r="BJ294" s="18" t="s">
        <v>79</v>
      </c>
      <c r="BK294" s="140">
        <f>ROUND(I294*H294,2)</f>
        <v>0</v>
      </c>
      <c r="BL294" s="18" t="s">
        <v>138</v>
      </c>
      <c r="BM294" s="139" t="s">
        <v>562</v>
      </c>
    </row>
    <row r="295" spans="2:47" s="1" customFormat="1" ht="11.25">
      <c r="B295" s="33"/>
      <c r="D295" s="141" t="s">
        <v>126</v>
      </c>
      <c r="F295" s="142" t="s">
        <v>563</v>
      </c>
      <c r="I295" s="143"/>
      <c r="L295" s="33"/>
      <c r="M295" s="144"/>
      <c r="T295" s="54"/>
      <c r="AT295" s="18" t="s">
        <v>126</v>
      </c>
      <c r="AU295" s="18" t="s">
        <v>81</v>
      </c>
    </row>
    <row r="296" spans="2:65" s="1" customFormat="1" ht="24.2" customHeight="1">
      <c r="B296" s="33"/>
      <c r="C296" s="128" t="s">
        <v>564</v>
      </c>
      <c r="D296" s="128" t="s">
        <v>119</v>
      </c>
      <c r="E296" s="129" t="s">
        <v>565</v>
      </c>
      <c r="F296" s="130" t="s">
        <v>566</v>
      </c>
      <c r="G296" s="131" t="s">
        <v>305</v>
      </c>
      <c r="H296" s="132">
        <v>27.37</v>
      </c>
      <c r="I296" s="133"/>
      <c r="J296" s="134">
        <f>ROUND(I296*H296,2)</f>
        <v>0</v>
      </c>
      <c r="K296" s="130" t="s">
        <v>213</v>
      </c>
      <c r="L296" s="33"/>
      <c r="M296" s="135" t="s">
        <v>19</v>
      </c>
      <c r="N296" s="136" t="s">
        <v>43</v>
      </c>
      <c r="P296" s="137">
        <f>O296*H296</f>
        <v>0</v>
      </c>
      <c r="Q296" s="137">
        <v>0</v>
      </c>
      <c r="R296" s="137">
        <f>Q296*H296</f>
        <v>0</v>
      </c>
      <c r="S296" s="137">
        <v>0.074</v>
      </c>
      <c r="T296" s="138">
        <f>S296*H296</f>
        <v>2.02538</v>
      </c>
      <c r="AR296" s="139" t="s">
        <v>138</v>
      </c>
      <c r="AT296" s="139" t="s">
        <v>119</v>
      </c>
      <c r="AU296" s="139" t="s">
        <v>81</v>
      </c>
      <c r="AY296" s="18" t="s">
        <v>116</v>
      </c>
      <c r="BE296" s="140">
        <f>IF(N296="základní",J296,0)</f>
        <v>0</v>
      </c>
      <c r="BF296" s="140">
        <f>IF(N296="snížená",J296,0)</f>
        <v>0</v>
      </c>
      <c r="BG296" s="140">
        <f>IF(N296="zákl. přenesená",J296,0)</f>
        <v>0</v>
      </c>
      <c r="BH296" s="140">
        <f>IF(N296="sníž. přenesená",J296,0)</f>
        <v>0</v>
      </c>
      <c r="BI296" s="140">
        <f>IF(N296="nulová",J296,0)</f>
        <v>0</v>
      </c>
      <c r="BJ296" s="18" t="s">
        <v>79</v>
      </c>
      <c r="BK296" s="140">
        <f>ROUND(I296*H296,2)</f>
        <v>0</v>
      </c>
      <c r="BL296" s="18" t="s">
        <v>138</v>
      </c>
      <c r="BM296" s="139" t="s">
        <v>567</v>
      </c>
    </row>
    <row r="297" spans="2:47" s="1" customFormat="1" ht="11.25">
      <c r="B297" s="33"/>
      <c r="D297" s="141" t="s">
        <v>126</v>
      </c>
      <c r="F297" s="142" t="s">
        <v>568</v>
      </c>
      <c r="I297" s="143"/>
      <c r="L297" s="33"/>
      <c r="M297" s="144"/>
      <c r="T297" s="54"/>
      <c r="AT297" s="18" t="s">
        <v>126</v>
      </c>
      <c r="AU297" s="18" t="s">
        <v>81</v>
      </c>
    </row>
    <row r="298" spans="2:65" s="1" customFormat="1" ht="21.75" customHeight="1">
      <c r="B298" s="33"/>
      <c r="C298" s="128" t="s">
        <v>569</v>
      </c>
      <c r="D298" s="128" t="s">
        <v>119</v>
      </c>
      <c r="E298" s="129" t="s">
        <v>570</v>
      </c>
      <c r="F298" s="130" t="s">
        <v>571</v>
      </c>
      <c r="G298" s="131" t="s">
        <v>212</v>
      </c>
      <c r="H298" s="132">
        <v>12.317</v>
      </c>
      <c r="I298" s="133"/>
      <c r="J298" s="134">
        <f>ROUND(I298*H298,2)</f>
        <v>0</v>
      </c>
      <c r="K298" s="130" t="s">
        <v>213</v>
      </c>
      <c r="L298" s="33"/>
      <c r="M298" s="135" t="s">
        <v>19</v>
      </c>
      <c r="N298" s="136" t="s">
        <v>43</v>
      </c>
      <c r="P298" s="137">
        <f>O298*H298</f>
        <v>0</v>
      </c>
      <c r="Q298" s="137">
        <v>0</v>
      </c>
      <c r="R298" s="137">
        <f>Q298*H298</f>
        <v>0</v>
      </c>
      <c r="S298" s="137">
        <v>1.4</v>
      </c>
      <c r="T298" s="138">
        <f>S298*H298</f>
        <v>17.2438</v>
      </c>
      <c r="AR298" s="139" t="s">
        <v>138</v>
      </c>
      <c r="AT298" s="139" t="s">
        <v>119</v>
      </c>
      <c r="AU298" s="139" t="s">
        <v>81</v>
      </c>
      <c r="AY298" s="18" t="s">
        <v>116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8" t="s">
        <v>79</v>
      </c>
      <c r="BK298" s="140">
        <f>ROUND(I298*H298,2)</f>
        <v>0</v>
      </c>
      <c r="BL298" s="18" t="s">
        <v>138</v>
      </c>
      <c r="BM298" s="139" t="s">
        <v>572</v>
      </c>
    </row>
    <row r="299" spans="2:47" s="1" customFormat="1" ht="11.25">
      <c r="B299" s="33"/>
      <c r="D299" s="141" t="s">
        <v>126</v>
      </c>
      <c r="F299" s="142" t="s">
        <v>573</v>
      </c>
      <c r="I299" s="143"/>
      <c r="L299" s="33"/>
      <c r="M299" s="144"/>
      <c r="T299" s="54"/>
      <c r="AT299" s="18" t="s">
        <v>126</v>
      </c>
      <c r="AU299" s="18" t="s">
        <v>81</v>
      </c>
    </row>
    <row r="300" spans="2:51" s="12" customFormat="1" ht="11.25">
      <c r="B300" s="150"/>
      <c r="D300" s="151" t="s">
        <v>216</v>
      </c>
      <c r="E300" s="152" t="s">
        <v>19</v>
      </c>
      <c r="F300" s="153" t="s">
        <v>574</v>
      </c>
      <c r="H300" s="152" t="s">
        <v>19</v>
      </c>
      <c r="I300" s="154"/>
      <c r="L300" s="150"/>
      <c r="M300" s="155"/>
      <c r="T300" s="156"/>
      <c r="AT300" s="152" t="s">
        <v>216</v>
      </c>
      <c r="AU300" s="152" t="s">
        <v>81</v>
      </c>
      <c r="AV300" s="12" t="s">
        <v>79</v>
      </c>
      <c r="AW300" s="12" t="s">
        <v>33</v>
      </c>
      <c r="AX300" s="12" t="s">
        <v>72</v>
      </c>
      <c r="AY300" s="152" t="s">
        <v>116</v>
      </c>
    </row>
    <row r="301" spans="2:51" s="13" customFormat="1" ht="11.25">
      <c r="B301" s="157"/>
      <c r="D301" s="151" t="s">
        <v>216</v>
      </c>
      <c r="E301" s="158" t="s">
        <v>19</v>
      </c>
      <c r="F301" s="159" t="s">
        <v>575</v>
      </c>
      <c r="H301" s="160">
        <v>12.317</v>
      </c>
      <c r="I301" s="161"/>
      <c r="L301" s="157"/>
      <c r="M301" s="162"/>
      <c r="T301" s="163"/>
      <c r="AT301" s="158" t="s">
        <v>216</v>
      </c>
      <c r="AU301" s="158" t="s">
        <v>81</v>
      </c>
      <c r="AV301" s="13" t="s">
        <v>81</v>
      </c>
      <c r="AW301" s="13" t="s">
        <v>33</v>
      </c>
      <c r="AX301" s="13" t="s">
        <v>79</v>
      </c>
      <c r="AY301" s="158" t="s">
        <v>116</v>
      </c>
    </row>
    <row r="302" spans="2:65" s="1" customFormat="1" ht="24.2" customHeight="1">
      <c r="B302" s="33"/>
      <c r="C302" s="128" t="s">
        <v>576</v>
      </c>
      <c r="D302" s="128" t="s">
        <v>119</v>
      </c>
      <c r="E302" s="129" t="s">
        <v>577</v>
      </c>
      <c r="F302" s="130" t="s">
        <v>578</v>
      </c>
      <c r="G302" s="131" t="s">
        <v>305</v>
      </c>
      <c r="H302" s="132">
        <v>60.73</v>
      </c>
      <c r="I302" s="133"/>
      <c r="J302" s="134">
        <f>ROUND(I302*H302,2)</f>
        <v>0</v>
      </c>
      <c r="K302" s="130" t="s">
        <v>213</v>
      </c>
      <c r="L302" s="33"/>
      <c r="M302" s="135" t="s">
        <v>19</v>
      </c>
      <c r="N302" s="136" t="s">
        <v>43</v>
      </c>
      <c r="P302" s="137">
        <f>O302*H302</f>
        <v>0</v>
      </c>
      <c r="Q302" s="137">
        <v>0</v>
      </c>
      <c r="R302" s="137">
        <f>Q302*H302</f>
        <v>0</v>
      </c>
      <c r="S302" s="137">
        <v>0.046</v>
      </c>
      <c r="T302" s="138">
        <f>S302*H302</f>
        <v>2.79358</v>
      </c>
      <c r="AR302" s="139" t="s">
        <v>138</v>
      </c>
      <c r="AT302" s="139" t="s">
        <v>119</v>
      </c>
      <c r="AU302" s="139" t="s">
        <v>81</v>
      </c>
      <c r="AY302" s="18" t="s">
        <v>116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8" t="s">
        <v>79</v>
      </c>
      <c r="BK302" s="140">
        <f>ROUND(I302*H302,2)</f>
        <v>0</v>
      </c>
      <c r="BL302" s="18" t="s">
        <v>138</v>
      </c>
      <c r="BM302" s="139" t="s">
        <v>579</v>
      </c>
    </row>
    <row r="303" spans="2:47" s="1" customFormat="1" ht="11.25">
      <c r="B303" s="33"/>
      <c r="D303" s="141" t="s">
        <v>126</v>
      </c>
      <c r="F303" s="142" t="s">
        <v>580</v>
      </c>
      <c r="I303" s="143"/>
      <c r="L303" s="33"/>
      <c r="M303" s="144"/>
      <c r="T303" s="54"/>
      <c r="AT303" s="18" t="s">
        <v>126</v>
      </c>
      <c r="AU303" s="18" t="s">
        <v>81</v>
      </c>
    </row>
    <row r="304" spans="2:51" s="13" customFormat="1" ht="11.25">
      <c r="B304" s="157"/>
      <c r="D304" s="151" t="s">
        <v>216</v>
      </c>
      <c r="E304" s="158" t="s">
        <v>19</v>
      </c>
      <c r="F304" s="159" t="s">
        <v>581</v>
      </c>
      <c r="H304" s="160">
        <v>60.73</v>
      </c>
      <c r="I304" s="161"/>
      <c r="L304" s="157"/>
      <c r="M304" s="162"/>
      <c r="T304" s="163"/>
      <c r="AT304" s="158" t="s">
        <v>216</v>
      </c>
      <c r="AU304" s="158" t="s">
        <v>81</v>
      </c>
      <c r="AV304" s="13" t="s">
        <v>81</v>
      </c>
      <c r="AW304" s="13" t="s">
        <v>33</v>
      </c>
      <c r="AX304" s="13" t="s">
        <v>79</v>
      </c>
      <c r="AY304" s="158" t="s">
        <v>116</v>
      </c>
    </row>
    <row r="305" spans="2:65" s="1" customFormat="1" ht="24.2" customHeight="1">
      <c r="B305" s="33"/>
      <c r="C305" s="128" t="s">
        <v>582</v>
      </c>
      <c r="D305" s="128" t="s">
        <v>119</v>
      </c>
      <c r="E305" s="129" t="s">
        <v>583</v>
      </c>
      <c r="F305" s="130" t="s">
        <v>584</v>
      </c>
      <c r="G305" s="131" t="s">
        <v>305</v>
      </c>
      <c r="H305" s="132">
        <v>65.92</v>
      </c>
      <c r="I305" s="133"/>
      <c r="J305" s="134">
        <f>ROUND(I305*H305,2)</f>
        <v>0</v>
      </c>
      <c r="K305" s="130" t="s">
        <v>213</v>
      </c>
      <c r="L305" s="33"/>
      <c r="M305" s="135" t="s">
        <v>19</v>
      </c>
      <c r="N305" s="136" t="s">
        <v>43</v>
      </c>
      <c r="P305" s="137">
        <f>O305*H305</f>
        <v>0</v>
      </c>
      <c r="Q305" s="137">
        <v>0</v>
      </c>
      <c r="R305" s="137">
        <f>Q305*H305</f>
        <v>0</v>
      </c>
      <c r="S305" s="137">
        <v>0.059</v>
      </c>
      <c r="T305" s="138">
        <f>S305*H305</f>
        <v>3.88928</v>
      </c>
      <c r="AR305" s="139" t="s">
        <v>138</v>
      </c>
      <c r="AT305" s="139" t="s">
        <v>119</v>
      </c>
      <c r="AU305" s="139" t="s">
        <v>81</v>
      </c>
      <c r="AY305" s="18" t="s">
        <v>116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8" t="s">
        <v>79</v>
      </c>
      <c r="BK305" s="140">
        <f>ROUND(I305*H305,2)</f>
        <v>0</v>
      </c>
      <c r="BL305" s="18" t="s">
        <v>138</v>
      </c>
      <c r="BM305" s="139" t="s">
        <v>585</v>
      </c>
    </row>
    <row r="306" spans="2:47" s="1" customFormat="1" ht="11.25">
      <c r="B306" s="33"/>
      <c r="D306" s="141" t="s">
        <v>126</v>
      </c>
      <c r="F306" s="142" t="s">
        <v>586</v>
      </c>
      <c r="I306" s="143"/>
      <c r="L306" s="33"/>
      <c r="M306" s="144"/>
      <c r="T306" s="54"/>
      <c r="AT306" s="18" t="s">
        <v>126</v>
      </c>
      <c r="AU306" s="18" t="s">
        <v>81</v>
      </c>
    </row>
    <row r="307" spans="2:51" s="13" customFormat="1" ht="11.25">
      <c r="B307" s="157"/>
      <c r="D307" s="151" t="s">
        <v>216</v>
      </c>
      <c r="E307" s="158" t="s">
        <v>19</v>
      </c>
      <c r="F307" s="159" t="s">
        <v>500</v>
      </c>
      <c r="H307" s="160">
        <v>65.92</v>
      </c>
      <c r="I307" s="161"/>
      <c r="L307" s="157"/>
      <c r="M307" s="162"/>
      <c r="T307" s="163"/>
      <c r="AT307" s="158" t="s">
        <v>216</v>
      </c>
      <c r="AU307" s="158" t="s">
        <v>81</v>
      </c>
      <c r="AV307" s="13" t="s">
        <v>81</v>
      </c>
      <c r="AW307" s="13" t="s">
        <v>33</v>
      </c>
      <c r="AX307" s="13" t="s">
        <v>79</v>
      </c>
      <c r="AY307" s="158" t="s">
        <v>116</v>
      </c>
    </row>
    <row r="308" spans="2:65" s="1" customFormat="1" ht="16.5" customHeight="1">
      <c r="B308" s="33"/>
      <c r="C308" s="128" t="s">
        <v>587</v>
      </c>
      <c r="D308" s="128" t="s">
        <v>119</v>
      </c>
      <c r="E308" s="129" t="s">
        <v>588</v>
      </c>
      <c r="F308" s="130" t="s">
        <v>589</v>
      </c>
      <c r="G308" s="131" t="s">
        <v>590</v>
      </c>
      <c r="H308" s="132">
        <v>1</v>
      </c>
      <c r="I308" s="133"/>
      <c r="J308" s="134">
        <f>ROUND(I308*H308,2)</f>
        <v>0</v>
      </c>
      <c r="K308" s="130" t="s">
        <v>19</v>
      </c>
      <c r="L308" s="33"/>
      <c r="M308" s="135" t="s">
        <v>19</v>
      </c>
      <c r="N308" s="136" t="s">
        <v>43</v>
      </c>
      <c r="P308" s="137">
        <f>O308*H308</f>
        <v>0</v>
      </c>
      <c r="Q308" s="137">
        <v>0</v>
      </c>
      <c r="R308" s="137">
        <f>Q308*H308</f>
        <v>0</v>
      </c>
      <c r="S308" s="137">
        <v>0</v>
      </c>
      <c r="T308" s="138">
        <f>S308*H308</f>
        <v>0</v>
      </c>
      <c r="AR308" s="139" t="s">
        <v>138</v>
      </c>
      <c r="AT308" s="139" t="s">
        <v>119</v>
      </c>
      <c r="AU308" s="139" t="s">
        <v>81</v>
      </c>
      <c r="AY308" s="18" t="s">
        <v>116</v>
      </c>
      <c r="BE308" s="140">
        <f>IF(N308="základní",J308,0)</f>
        <v>0</v>
      </c>
      <c r="BF308" s="140">
        <f>IF(N308="snížená",J308,0)</f>
        <v>0</v>
      </c>
      <c r="BG308" s="140">
        <f>IF(N308="zákl. přenesená",J308,0)</f>
        <v>0</v>
      </c>
      <c r="BH308" s="140">
        <f>IF(N308="sníž. přenesená",J308,0)</f>
        <v>0</v>
      </c>
      <c r="BI308" s="140">
        <f>IF(N308="nulová",J308,0)</f>
        <v>0</v>
      </c>
      <c r="BJ308" s="18" t="s">
        <v>79</v>
      </c>
      <c r="BK308" s="140">
        <f>ROUND(I308*H308,2)</f>
        <v>0</v>
      </c>
      <c r="BL308" s="18" t="s">
        <v>138</v>
      </c>
      <c r="BM308" s="139" t="s">
        <v>591</v>
      </c>
    </row>
    <row r="309" spans="2:65" s="1" customFormat="1" ht="16.5" customHeight="1">
      <c r="B309" s="33"/>
      <c r="C309" s="128" t="s">
        <v>592</v>
      </c>
      <c r="D309" s="128" t="s">
        <v>119</v>
      </c>
      <c r="E309" s="129" t="s">
        <v>593</v>
      </c>
      <c r="F309" s="130" t="s">
        <v>594</v>
      </c>
      <c r="G309" s="131" t="s">
        <v>590</v>
      </c>
      <c r="H309" s="132">
        <v>1</v>
      </c>
      <c r="I309" s="133"/>
      <c r="J309" s="134">
        <f>ROUND(I309*H309,2)</f>
        <v>0</v>
      </c>
      <c r="K309" s="130" t="s">
        <v>19</v>
      </c>
      <c r="L309" s="33"/>
      <c r="M309" s="135" t="s">
        <v>19</v>
      </c>
      <c r="N309" s="136" t="s">
        <v>43</v>
      </c>
      <c r="P309" s="137">
        <f>O309*H309</f>
        <v>0</v>
      </c>
      <c r="Q309" s="137">
        <v>0</v>
      </c>
      <c r="R309" s="137">
        <f>Q309*H309</f>
        <v>0</v>
      </c>
      <c r="S309" s="137">
        <v>0</v>
      </c>
      <c r="T309" s="138">
        <f>S309*H309</f>
        <v>0</v>
      </c>
      <c r="AR309" s="139" t="s">
        <v>138</v>
      </c>
      <c r="AT309" s="139" t="s">
        <v>119</v>
      </c>
      <c r="AU309" s="139" t="s">
        <v>81</v>
      </c>
      <c r="AY309" s="18" t="s">
        <v>116</v>
      </c>
      <c r="BE309" s="140">
        <f>IF(N309="základní",J309,0)</f>
        <v>0</v>
      </c>
      <c r="BF309" s="140">
        <f>IF(N309="snížená",J309,0)</f>
        <v>0</v>
      </c>
      <c r="BG309" s="140">
        <f>IF(N309="zákl. přenesená",J309,0)</f>
        <v>0</v>
      </c>
      <c r="BH309" s="140">
        <f>IF(N309="sníž. přenesená",J309,0)</f>
        <v>0</v>
      </c>
      <c r="BI309" s="140">
        <f>IF(N309="nulová",J309,0)</f>
        <v>0</v>
      </c>
      <c r="BJ309" s="18" t="s">
        <v>79</v>
      </c>
      <c r="BK309" s="140">
        <f>ROUND(I309*H309,2)</f>
        <v>0</v>
      </c>
      <c r="BL309" s="18" t="s">
        <v>138</v>
      </c>
      <c r="BM309" s="139" t="s">
        <v>595</v>
      </c>
    </row>
    <row r="310" spans="2:65" s="1" customFormat="1" ht="33" customHeight="1">
      <c r="B310" s="33"/>
      <c r="C310" s="128" t="s">
        <v>596</v>
      </c>
      <c r="D310" s="128" t="s">
        <v>119</v>
      </c>
      <c r="E310" s="129" t="s">
        <v>597</v>
      </c>
      <c r="F310" s="130" t="s">
        <v>598</v>
      </c>
      <c r="G310" s="131" t="s">
        <v>358</v>
      </c>
      <c r="H310" s="132">
        <v>85</v>
      </c>
      <c r="I310" s="133"/>
      <c r="J310" s="134">
        <f>ROUND(I310*H310,2)</f>
        <v>0</v>
      </c>
      <c r="K310" s="130" t="s">
        <v>213</v>
      </c>
      <c r="L310" s="33"/>
      <c r="M310" s="135" t="s">
        <v>19</v>
      </c>
      <c r="N310" s="136" t="s">
        <v>43</v>
      </c>
      <c r="P310" s="137">
        <f>O310*H310</f>
        <v>0</v>
      </c>
      <c r="Q310" s="137">
        <v>0.04329</v>
      </c>
      <c r="R310" s="137">
        <f>Q310*H310</f>
        <v>3.67965</v>
      </c>
      <c r="S310" s="137">
        <v>0</v>
      </c>
      <c r="T310" s="138">
        <f>S310*H310</f>
        <v>0</v>
      </c>
      <c r="AR310" s="139" t="s">
        <v>138</v>
      </c>
      <c r="AT310" s="139" t="s">
        <v>119</v>
      </c>
      <c r="AU310" s="139" t="s">
        <v>81</v>
      </c>
      <c r="AY310" s="18" t="s">
        <v>116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8" t="s">
        <v>79</v>
      </c>
      <c r="BK310" s="140">
        <f>ROUND(I310*H310,2)</f>
        <v>0</v>
      </c>
      <c r="BL310" s="18" t="s">
        <v>138</v>
      </c>
      <c r="BM310" s="139" t="s">
        <v>599</v>
      </c>
    </row>
    <row r="311" spans="2:47" s="1" customFormat="1" ht="11.25">
      <c r="B311" s="33"/>
      <c r="D311" s="141" t="s">
        <v>126</v>
      </c>
      <c r="F311" s="142" t="s">
        <v>600</v>
      </c>
      <c r="I311" s="143"/>
      <c r="L311" s="33"/>
      <c r="M311" s="144"/>
      <c r="T311" s="54"/>
      <c r="AT311" s="18" t="s">
        <v>126</v>
      </c>
      <c r="AU311" s="18" t="s">
        <v>81</v>
      </c>
    </row>
    <row r="312" spans="2:65" s="1" customFormat="1" ht="16.5" customHeight="1">
      <c r="B312" s="33"/>
      <c r="C312" s="171" t="s">
        <v>601</v>
      </c>
      <c r="D312" s="171" t="s">
        <v>279</v>
      </c>
      <c r="E312" s="172" t="s">
        <v>602</v>
      </c>
      <c r="F312" s="173" t="s">
        <v>603</v>
      </c>
      <c r="G312" s="174" t="s">
        <v>305</v>
      </c>
      <c r="H312" s="175">
        <v>9.35</v>
      </c>
      <c r="I312" s="176"/>
      <c r="J312" s="177">
        <f>ROUND(I312*H312,2)</f>
        <v>0</v>
      </c>
      <c r="K312" s="173" t="s">
        <v>213</v>
      </c>
      <c r="L312" s="178"/>
      <c r="M312" s="179" t="s">
        <v>19</v>
      </c>
      <c r="N312" s="180" t="s">
        <v>43</v>
      </c>
      <c r="P312" s="137">
        <f>O312*H312</f>
        <v>0</v>
      </c>
      <c r="Q312" s="137">
        <v>0.222</v>
      </c>
      <c r="R312" s="137">
        <f>Q312*H312</f>
        <v>2.0757</v>
      </c>
      <c r="S312" s="137">
        <v>0</v>
      </c>
      <c r="T312" s="138">
        <f>S312*H312</f>
        <v>0</v>
      </c>
      <c r="AR312" s="139" t="s">
        <v>155</v>
      </c>
      <c r="AT312" s="139" t="s">
        <v>279</v>
      </c>
      <c r="AU312" s="139" t="s">
        <v>81</v>
      </c>
      <c r="AY312" s="18" t="s">
        <v>116</v>
      </c>
      <c r="BE312" s="140">
        <f>IF(N312="základní",J312,0)</f>
        <v>0</v>
      </c>
      <c r="BF312" s="140">
        <f>IF(N312="snížená",J312,0)</f>
        <v>0</v>
      </c>
      <c r="BG312" s="140">
        <f>IF(N312="zákl. přenesená",J312,0)</f>
        <v>0</v>
      </c>
      <c r="BH312" s="140">
        <f>IF(N312="sníž. přenesená",J312,0)</f>
        <v>0</v>
      </c>
      <c r="BI312" s="140">
        <f>IF(N312="nulová",J312,0)</f>
        <v>0</v>
      </c>
      <c r="BJ312" s="18" t="s">
        <v>79</v>
      </c>
      <c r="BK312" s="140">
        <f>ROUND(I312*H312,2)</f>
        <v>0</v>
      </c>
      <c r="BL312" s="18" t="s">
        <v>138</v>
      </c>
      <c r="BM312" s="139" t="s">
        <v>604</v>
      </c>
    </row>
    <row r="313" spans="2:51" s="13" customFormat="1" ht="11.25">
      <c r="B313" s="157"/>
      <c r="D313" s="151" t="s">
        <v>216</v>
      </c>
      <c r="F313" s="159" t="s">
        <v>605</v>
      </c>
      <c r="H313" s="160">
        <v>9.35</v>
      </c>
      <c r="I313" s="161"/>
      <c r="L313" s="157"/>
      <c r="M313" s="162"/>
      <c r="T313" s="163"/>
      <c r="AT313" s="158" t="s">
        <v>216</v>
      </c>
      <c r="AU313" s="158" t="s">
        <v>81</v>
      </c>
      <c r="AV313" s="13" t="s">
        <v>81</v>
      </c>
      <c r="AW313" s="13" t="s">
        <v>4</v>
      </c>
      <c r="AX313" s="13" t="s">
        <v>79</v>
      </c>
      <c r="AY313" s="158" t="s">
        <v>116</v>
      </c>
    </row>
    <row r="314" spans="2:65" s="1" customFormat="1" ht="24.2" customHeight="1">
      <c r="B314" s="33"/>
      <c r="C314" s="128" t="s">
        <v>606</v>
      </c>
      <c r="D314" s="128" t="s">
        <v>119</v>
      </c>
      <c r="E314" s="129" t="s">
        <v>607</v>
      </c>
      <c r="F314" s="130" t="s">
        <v>608</v>
      </c>
      <c r="G314" s="131" t="s">
        <v>358</v>
      </c>
      <c r="H314" s="132">
        <v>25</v>
      </c>
      <c r="I314" s="133"/>
      <c r="J314" s="134">
        <f>ROUND(I314*H314,2)</f>
        <v>0</v>
      </c>
      <c r="K314" s="130" t="s">
        <v>213</v>
      </c>
      <c r="L314" s="33"/>
      <c r="M314" s="135" t="s">
        <v>19</v>
      </c>
      <c r="N314" s="136" t="s">
        <v>43</v>
      </c>
      <c r="P314" s="137">
        <f>O314*H314</f>
        <v>0</v>
      </c>
      <c r="Q314" s="137">
        <v>0.00113</v>
      </c>
      <c r="R314" s="137">
        <f>Q314*H314</f>
        <v>0.028249999999999997</v>
      </c>
      <c r="S314" s="137">
        <v>0.001</v>
      </c>
      <c r="T314" s="138">
        <f>S314*H314</f>
        <v>0.025</v>
      </c>
      <c r="AR314" s="139" t="s">
        <v>138</v>
      </c>
      <c r="AT314" s="139" t="s">
        <v>119</v>
      </c>
      <c r="AU314" s="139" t="s">
        <v>81</v>
      </c>
      <c r="AY314" s="18" t="s">
        <v>116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8" t="s">
        <v>79</v>
      </c>
      <c r="BK314" s="140">
        <f>ROUND(I314*H314,2)</f>
        <v>0</v>
      </c>
      <c r="BL314" s="18" t="s">
        <v>138</v>
      </c>
      <c r="BM314" s="139" t="s">
        <v>609</v>
      </c>
    </row>
    <row r="315" spans="2:47" s="1" customFormat="1" ht="11.25">
      <c r="B315" s="33"/>
      <c r="D315" s="141" t="s">
        <v>126</v>
      </c>
      <c r="F315" s="142" t="s">
        <v>610</v>
      </c>
      <c r="I315" s="143"/>
      <c r="L315" s="33"/>
      <c r="M315" s="144"/>
      <c r="T315" s="54"/>
      <c r="AT315" s="18" t="s">
        <v>126</v>
      </c>
      <c r="AU315" s="18" t="s">
        <v>81</v>
      </c>
    </row>
    <row r="316" spans="2:65" s="1" customFormat="1" ht="24.2" customHeight="1">
      <c r="B316" s="33"/>
      <c r="C316" s="128" t="s">
        <v>611</v>
      </c>
      <c r="D316" s="128" t="s">
        <v>119</v>
      </c>
      <c r="E316" s="129" t="s">
        <v>612</v>
      </c>
      <c r="F316" s="130" t="s">
        <v>613</v>
      </c>
      <c r="G316" s="131" t="s">
        <v>305</v>
      </c>
      <c r="H316" s="132">
        <v>138.8</v>
      </c>
      <c r="I316" s="133"/>
      <c r="J316" s="134">
        <f>ROUND(I316*H316,2)</f>
        <v>0</v>
      </c>
      <c r="K316" s="130" t="s">
        <v>213</v>
      </c>
      <c r="L316" s="33"/>
      <c r="M316" s="135" t="s">
        <v>19</v>
      </c>
      <c r="N316" s="136" t="s">
        <v>43</v>
      </c>
      <c r="P316" s="137">
        <f>O316*H316</f>
        <v>0</v>
      </c>
      <c r="Q316" s="137">
        <v>0</v>
      </c>
      <c r="R316" s="137">
        <f>Q316*H316</f>
        <v>0</v>
      </c>
      <c r="S316" s="137">
        <v>0</v>
      </c>
      <c r="T316" s="138">
        <f>S316*H316</f>
        <v>0</v>
      </c>
      <c r="AR316" s="139" t="s">
        <v>138</v>
      </c>
      <c r="AT316" s="139" t="s">
        <v>119</v>
      </c>
      <c r="AU316" s="139" t="s">
        <v>81</v>
      </c>
      <c r="AY316" s="18" t="s">
        <v>116</v>
      </c>
      <c r="BE316" s="140">
        <f>IF(N316="základní",J316,0)</f>
        <v>0</v>
      </c>
      <c r="BF316" s="140">
        <f>IF(N316="snížená",J316,0)</f>
        <v>0</v>
      </c>
      <c r="BG316" s="140">
        <f>IF(N316="zákl. přenesená",J316,0)</f>
        <v>0</v>
      </c>
      <c r="BH316" s="140">
        <f>IF(N316="sníž. přenesená",J316,0)</f>
        <v>0</v>
      </c>
      <c r="BI316" s="140">
        <f>IF(N316="nulová",J316,0)</f>
        <v>0</v>
      </c>
      <c r="BJ316" s="18" t="s">
        <v>79</v>
      </c>
      <c r="BK316" s="140">
        <f>ROUND(I316*H316,2)</f>
        <v>0</v>
      </c>
      <c r="BL316" s="18" t="s">
        <v>138</v>
      </c>
      <c r="BM316" s="139" t="s">
        <v>614</v>
      </c>
    </row>
    <row r="317" spans="2:47" s="1" customFormat="1" ht="11.25">
      <c r="B317" s="33"/>
      <c r="D317" s="141" t="s">
        <v>126</v>
      </c>
      <c r="F317" s="142" t="s">
        <v>615</v>
      </c>
      <c r="I317" s="143"/>
      <c r="L317" s="33"/>
      <c r="M317" s="144"/>
      <c r="T317" s="54"/>
      <c r="AT317" s="18" t="s">
        <v>126</v>
      </c>
      <c r="AU317" s="18" t="s">
        <v>81</v>
      </c>
    </row>
    <row r="318" spans="2:51" s="13" customFormat="1" ht="11.25">
      <c r="B318" s="157"/>
      <c r="D318" s="151" t="s">
        <v>216</v>
      </c>
      <c r="E318" s="158" t="s">
        <v>19</v>
      </c>
      <c r="F318" s="159" t="s">
        <v>616</v>
      </c>
      <c r="H318" s="160">
        <v>138.8</v>
      </c>
      <c r="I318" s="161"/>
      <c r="L318" s="157"/>
      <c r="M318" s="162"/>
      <c r="T318" s="163"/>
      <c r="AT318" s="158" t="s">
        <v>216</v>
      </c>
      <c r="AU318" s="158" t="s">
        <v>81</v>
      </c>
      <c r="AV318" s="13" t="s">
        <v>81</v>
      </c>
      <c r="AW318" s="13" t="s">
        <v>33</v>
      </c>
      <c r="AX318" s="13" t="s">
        <v>79</v>
      </c>
      <c r="AY318" s="158" t="s">
        <v>116</v>
      </c>
    </row>
    <row r="319" spans="2:65" s="1" customFormat="1" ht="24.2" customHeight="1">
      <c r="B319" s="33"/>
      <c r="C319" s="128" t="s">
        <v>617</v>
      </c>
      <c r="D319" s="128" t="s">
        <v>119</v>
      </c>
      <c r="E319" s="129" t="s">
        <v>618</v>
      </c>
      <c r="F319" s="130" t="s">
        <v>619</v>
      </c>
      <c r="G319" s="131" t="s">
        <v>305</v>
      </c>
      <c r="H319" s="132">
        <v>8466.8</v>
      </c>
      <c r="I319" s="133"/>
      <c r="J319" s="134">
        <f>ROUND(I319*H319,2)</f>
        <v>0</v>
      </c>
      <c r="K319" s="130" t="s">
        <v>213</v>
      </c>
      <c r="L319" s="33"/>
      <c r="M319" s="135" t="s">
        <v>19</v>
      </c>
      <c r="N319" s="136" t="s">
        <v>43</v>
      </c>
      <c r="P319" s="137">
        <f>O319*H319</f>
        <v>0</v>
      </c>
      <c r="Q319" s="137">
        <v>0</v>
      </c>
      <c r="R319" s="137">
        <f>Q319*H319</f>
        <v>0</v>
      </c>
      <c r="S319" s="137">
        <v>0</v>
      </c>
      <c r="T319" s="138">
        <f>S319*H319</f>
        <v>0</v>
      </c>
      <c r="AR319" s="139" t="s">
        <v>138</v>
      </c>
      <c r="AT319" s="139" t="s">
        <v>119</v>
      </c>
      <c r="AU319" s="139" t="s">
        <v>81</v>
      </c>
      <c r="AY319" s="18" t="s">
        <v>116</v>
      </c>
      <c r="BE319" s="140">
        <f>IF(N319="základní",J319,0)</f>
        <v>0</v>
      </c>
      <c r="BF319" s="140">
        <f>IF(N319="snížená",J319,0)</f>
        <v>0</v>
      </c>
      <c r="BG319" s="140">
        <f>IF(N319="zákl. přenesená",J319,0)</f>
        <v>0</v>
      </c>
      <c r="BH319" s="140">
        <f>IF(N319="sníž. přenesená",J319,0)</f>
        <v>0</v>
      </c>
      <c r="BI319" s="140">
        <f>IF(N319="nulová",J319,0)</f>
        <v>0</v>
      </c>
      <c r="BJ319" s="18" t="s">
        <v>79</v>
      </c>
      <c r="BK319" s="140">
        <f>ROUND(I319*H319,2)</f>
        <v>0</v>
      </c>
      <c r="BL319" s="18" t="s">
        <v>138</v>
      </c>
      <c r="BM319" s="139" t="s">
        <v>620</v>
      </c>
    </row>
    <row r="320" spans="2:47" s="1" customFormat="1" ht="11.25">
      <c r="B320" s="33"/>
      <c r="D320" s="141" t="s">
        <v>126</v>
      </c>
      <c r="F320" s="142" t="s">
        <v>621</v>
      </c>
      <c r="I320" s="143"/>
      <c r="L320" s="33"/>
      <c r="M320" s="144"/>
      <c r="T320" s="54"/>
      <c r="AT320" s="18" t="s">
        <v>126</v>
      </c>
      <c r="AU320" s="18" t="s">
        <v>81</v>
      </c>
    </row>
    <row r="321" spans="2:51" s="13" customFormat="1" ht="11.25">
      <c r="B321" s="157"/>
      <c r="D321" s="151" t="s">
        <v>216</v>
      </c>
      <c r="E321" s="158" t="s">
        <v>19</v>
      </c>
      <c r="F321" s="159" t="s">
        <v>622</v>
      </c>
      <c r="H321" s="160">
        <v>8466.8</v>
      </c>
      <c r="I321" s="161"/>
      <c r="L321" s="157"/>
      <c r="M321" s="162"/>
      <c r="T321" s="163"/>
      <c r="AT321" s="158" t="s">
        <v>216</v>
      </c>
      <c r="AU321" s="158" t="s">
        <v>81</v>
      </c>
      <c r="AV321" s="13" t="s">
        <v>81</v>
      </c>
      <c r="AW321" s="13" t="s">
        <v>33</v>
      </c>
      <c r="AX321" s="13" t="s">
        <v>79</v>
      </c>
      <c r="AY321" s="158" t="s">
        <v>116</v>
      </c>
    </row>
    <row r="322" spans="2:65" s="1" customFormat="1" ht="24.2" customHeight="1">
      <c r="B322" s="33"/>
      <c r="C322" s="128" t="s">
        <v>623</v>
      </c>
      <c r="D322" s="128" t="s">
        <v>119</v>
      </c>
      <c r="E322" s="129" t="s">
        <v>624</v>
      </c>
      <c r="F322" s="130" t="s">
        <v>625</v>
      </c>
      <c r="G322" s="131" t="s">
        <v>305</v>
      </c>
      <c r="H322" s="132">
        <v>138.8</v>
      </c>
      <c r="I322" s="133"/>
      <c r="J322" s="134">
        <f>ROUND(I322*H322,2)</f>
        <v>0</v>
      </c>
      <c r="K322" s="130" t="s">
        <v>213</v>
      </c>
      <c r="L322" s="33"/>
      <c r="M322" s="135" t="s">
        <v>19</v>
      </c>
      <c r="N322" s="136" t="s">
        <v>43</v>
      </c>
      <c r="P322" s="137">
        <f>O322*H322</f>
        <v>0</v>
      </c>
      <c r="Q322" s="137">
        <v>0</v>
      </c>
      <c r="R322" s="137">
        <f>Q322*H322</f>
        <v>0</v>
      </c>
      <c r="S322" s="137">
        <v>0</v>
      </c>
      <c r="T322" s="138">
        <f>S322*H322</f>
        <v>0</v>
      </c>
      <c r="AR322" s="139" t="s">
        <v>138</v>
      </c>
      <c r="AT322" s="139" t="s">
        <v>119</v>
      </c>
      <c r="AU322" s="139" t="s">
        <v>81</v>
      </c>
      <c r="AY322" s="18" t="s">
        <v>116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8" t="s">
        <v>79</v>
      </c>
      <c r="BK322" s="140">
        <f>ROUND(I322*H322,2)</f>
        <v>0</v>
      </c>
      <c r="BL322" s="18" t="s">
        <v>138</v>
      </c>
      <c r="BM322" s="139" t="s">
        <v>626</v>
      </c>
    </row>
    <row r="323" spans="2:47" s="1" customFormat="1" ht="11.25">
      <c r="B323" s="33"/>
      <c r="D323" s="141" t="s">
        <v>126</v>
      </c>
      <c r="F323" s="142" t="s">
        <v>627</v>
      </c>
      <c r="I323" s="143"/>
      <c r="L323" s="33"/>
      <c r="M323" s="144"/>
      <c r="T323" s="54"/>
      <c r="AT323" s="18" t="s">
        <v>126</v>
      </c>
      <c r="AU323" s="18" t="s">
        <v>81</v>
      </c>
    </row>
    <row r="324" spans="2:65" s="1" customFormat="1" ht="24.2" customHeight="1">
      <c r="B324" s="33"/>
      <c r="C324" s="128" t="s">
        <v>628</v>
      </c>
      <c r="D324" s="128" t="s">
        <v>119</v>
      </c>
      <c r="E324" s="129" t="s">
        <v>629</v>
      </c>
      <c r="F324" s="130" t="s">
        <v>630</v>
      </c>
      <c r="G324" s="131" t="s">
        <v>305</v>
      </c>
      <c r="H324" s="132">
        <v>34</v>
      </c>
      <c r="I324" s="133"/>
      <c r="J324" s="134">
        <f>ROUND(I324*H324,2)</f>
        <v>0</v>
      </c>
      <c r="K324" s="130" t="s">
        <v>213</v>
      </c>
      <c r="L324" s="33"/>
      <c r="M324" s="135" t="s">
        <v>19</v>
      </c>
      <c r="N324" s="136" t="s">
        <v>43</v>
      </c>
      <c r="P324" s="137">
        <f>O324*H324</f>
        <v>0</v>
      </c>
      <c r="Q324" s="137">
        <v>0.00013</v>
      </c>
      <c r="R324" s="137">
        <f>Q324*H324</f>
        <v>0.0044199999999999995</v>
      </c>
      <c r="S324" s="137">
        <v>0</v>
      </c>
      <c r="T324" s="138">
        <f>S324*H324</f>
        <v>0</v>
      </c>
      <c r="AR324" s="139" t="s">
        <v>138</v>
      </c>
      <c r="AT324" s="139" t="s">
        <v>119</v>
      </c>
      <c r="AU324" s="139" t="s">
        <v>81</v>
      </c>
      <c r="AY324" s="18" t="s">
        <v>116</v>
      </c>
      <c r="BE324" s="140">
        <f>IF(N324="základní",J324,0)</f>
        <v>0</v>
      </c>
      <c r="BF324" s="140">
        <f>IF(N324="snížená",J324,0)</f>
        <v>0</v>
      </c>
      <c r="BG324" s="140">
        <f>IF(N324="zákl. přenesená",J324,0)</f>
        <v>0</v>
      </c>
      <c r="BH324" s="140">
        <f>IF(N324="sníž. přenesená",J324,0)</f>
        <v>0</v>
      </c>
      <c r="BI324" s="140">
        <f>IF(N324="nulová",J324,0)</f>
        <v>0</v>
      </c>
      <c r="BJ324" s="18" t="s">
        <v>79</v>
      </c>
      <c r="BK324" s="140">
        <f>ROUND(I324*H324,2)</f>
        <v>0</v>
      </c>
      <c r="BL324" s="18" t="s">
        <v>138</v>
      </c>
      <c r="BM324" s="139" t="s">
        <v>631</v>
      </c>
    </row>
    <row r="325" spans="2:47" s="1" customFormat="1" ht="11.25">
      <c r="B325" s="33"/>
      <c r="D325" s="141" t="s">
        <v>126</v>
      </c>
      <c r="F325" s="142" t="s">
        <v>632</v>
      </c>
      <c r="I325" s="143"/>
      <c r="L325" s="33"/>
      <c r="M325" s="144"/>
      <c r="T325" s="54"/>
      <c r="AT325" s="18" t="s">
        <v>126</v>
      </c>
      <c r="AU325" s="18" t="s">
        <v>81</v>
      </c>
    </row>
    <row r="326" spans="2:65" s="1" customFormat="1" ht="24.2" customHeight="1">
      <c r="B326" s="33"/>
      <c r="C326" s="128" t="s">
        <v>633</v>
      </c>
      <c r="D326" s="128" t="s">
        <v>119</v>
      </c>
      <c r="E326" s="129" t="s">
        <v>634</v>
      </c>
      <c r="F326" s="130" t="s">
        <v>635</v>
      </c>
      <c r="G326" s="131" t="s">
        <v>305</v>
      </c>
      <c r="H326" s="132">
        <v>27.37</v>
      </c>
      <c r="I326" s="133"/>
      <c r="J326" s="134">
        <f>ROUND(I326*H326,2)</f>
        <v>0</v>
      </c>
      <c r="K326" s="130" t="s">
        <v>213</v>
      </c>
      <c r="L326" s="33"/>
      <c r="M326" s="135" t="s">
        <v>19</v>
      </c>
      <c r="N326" s="136" t="s">
        <v>43</v>
      </c>
      <c r="P326" s="137">
        <f>O326*H326</f>
        <v>0</v>
      </c>
      <c r="Q326" s="137">
        <v>4E-05</v>
      </c>
      <c r="R326" s="137">
        <f>Q326*H326</f>
        <v>0.0010948000000000002</v>
      </c>
      <c r="S326" s="137">
        <v>0</v>
      </c>
      <c r="T326" s="138">
        <f>S326*H326</f>
        <v>0</v>
      </c>
      <c r="AR326" s="139" t="s">
        <v>138</v>
      </c>
      <c r="AT326" s="139" t="s">
        <v>119</v>
      </c>
      <c r="AU326" s="139" t="s">
        <v>81</v>
      </c>
      <c r="AY326" s="18" t="s">
        <v>116</v>
      </c>
      <c r="BE326" s="140">
        <f>IF(N326="základní",J326,0)</f>
        <v>0</v>
      </c>
      <c r="BF326" s="140">
        <f>IF(N326="snížená",J326,0)</f>
        <v>0</v>
      </c>
      <c r="BG326" s="140">
        <f>IF(N326="zákl. přenesená",J326,0)</f>
        <v>0</v>
      </c>
      <c r="BH326" s="140">
        <f>IF(N326="sníž. přenesená",J326,0)</f>
        <v>0</v>
      </c>
      <c r="BI326" s="140">
        <f>IF(N326="nulová",J326,0)</f>
        <v>0</v>
      </c>
      <c r="BJ326" s="18" t="s">
        <v>79</v>
      </c>
      <c r="BK326" s="140">
        <f>ROUND(I326*H326,2)</f>
        <v>0</v>
      </c>
      <c r="BL326" s="18" t="s">
        <v>138</v>
      </c>
      <c r="BM326" s="139" t="s">
        <v>636</v>
      </c>
    </row>
    <row r="327" spans="2:47" s="1" customFormat="1" ht="11.25">
      <c r="B327" s="33"/>
      <c r="D327" s="141" t="s">
        <v>126</v>
      </c>
      <c r="F327" s="142" t="s">
        <v>637</v>
      </c>
      <c r="I327" s="143"/>
      <c r="L327" s="33"/>
      <c r="M327" s="144"/>
      <c r="T327" s="54"/>
      <c r="AT327" s="18" t="s">
        <v>126</v>
      </c>
      <c r="AU327" s="18" t="s">
        <v>81</v>
      </c>
    </row>
    <row r="328" spans="2:63" s="11" customFormat="1" ht="22.9" customHeight="1">
      <c r="B328" s="116"/>
      <c r="D328" s="117" t="s">
        <v>71</v>
      </c>
      <c r="E328" s="126" t="s">
        <v>638</v>
      </c>
      <c r="F328" s="126" t="s">
        <v>639</v>
      </c>
      <c r="I328" s="119"/>
      <c r="J328" s="127">
        <f>BK328</f>
        <v>0</v>
      </c>
      <c r="L328" s="116"/>
      <c r="M328" s="121"/>
      <c r="P328" s="122">
        <f>SUM(P329:P339)</f>
        <v>0</v>
      </c>
      <c r="R328" s="122">
        <f>SUM(R329:R339)</f>
        <v>0</v>
      </c>
      <c r="T328" s="123">
        <f>SUM(T329:T339)</f>
        <v>0</v>
      </c>
      <c r="AR328" s="117" t="s">
        <v>79</v>
      </c>
      <c r="AT328" s="124" t="s">
        <v>71</v>
      </c>
      <c r="AU328" s="124" t="s">
        <v>79</v>
      </c>
      <c r="AY328" s="117" t="s">
        <v>116</v>
      </c>
      <c r="BK328" s="125">
        <f>SUM(BK329:BK339)</f>
        <v>0</v>
      </c>
    </row>
    <row r="329" spans="2:65" s="1" customFormat="1" ht="16.5" customHeight="1">
      <c r="B329" s="33"/>
      <c r="C329" s="128" t="s">
        <v>640</v>
      </c>
      <c r="D329" s="128" t="s">
        <v>119</v>
      </c>
      <c r="E329" s="129" t="s">
        <v>641</v>
      </c>
      <c r="F329" s="130" t="s">
        <v>642</v>
      </c>
      <c r="G329" s="131" t="s">
        <v>269</v>
      </c>
      <c r="H329" s="132">
        <v>47.259</v>
      </c>
      <c r="I329" s="133"/>
      <c r="J329" s="134">
        <f>ROUND(I329*H329,2)</f>
        <v>0</v>
      </c>
      <c r="K329" s="130" t="s">
        <v>213</v>
      </c>
      <c r="L329" s="33"/>
      <c r="M329" s="135" t="s">
        <v>19</v>
      </c>
      <c r="N329" s="136" t="s">
        <v>43</v>
      </c>
      <c r="P329" s="137">
        <f>O329*H329</f>
        <v>0</v>
      </c>
      <c r="Q329" s="137">
        <v>0</v>
      </c>
      <c r="R329" s="137">
        <f>Q329*H329</f>
        <v>0</v>
      </c>
      <c r="S329" s="137">
        <v>0</v>
      </c>
      <c r="T329" s="138">
        <f>S329*H329</f>
        <v>0</v>
      </c>
      <c r="AR329" s="139" t="s">
        <v>138</v>
      </c>
      <c r="AT329" s="139" t="s">
        <v>119</v>
      </c>
      <c r="AU329" s="139" t="s">
        <v>81</v>
      </c>
      <c r="AY329" s="18" t="s">
        <v>116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8" t="s">
        <v>79</v>
      </c>
      <c r="BK329" s="140">
        <f>ROUND(I329*H329,2)</f>
        <v>0</v>
      </c>
      <c r="BL329" s="18" t="s">
        <v>138</v>
      </c>
      <c r="BM329" s="139" t="s">
        <v>643</v>
      </c>
    </row>
    <row r="330" spans="2:47" s="1" customFormat="1" ht="11.25">
      <c r="B330" s="33"/>
      <c r="D330" s="141" t="s">
        <v>126</v>
      </c>
      <c r="F330" s="142" t="s">
        <v>644</v>
      </c>
      <c r="I330" s="143"/>
      <c r="L330" s="33"/>
      <c r="M330" s="144"/>
      <c r="T330" s="54"/>
      <c r="AT330" s="18" t="s">
        <v>126</v>
      </c>
      <c r="AU330" s="18" t="s">
        <v>81</v>
      </c>
    </row>
    <row r="331" spans="2:65" s="1" customFormat="1" ht="24.2" customHeight="1">
      <c r="B331" s="33"/>
      <c r="C331" s="128" t="s">
        <v>645</v>
      </c>
      <c r="D331" s="128" t="s">
        <v>119</v>
      </c>
      <c r="E331" s="129" t="s">
        <v>646</v>
      </c>
      <c r="F331" s="130" t="s">
        <v>647</v>
      </c>
      <c r="G331" s="131" t="s">
        <v>269</v>
      </c>
      <c r="H331" s="132">
        <v>47.259</v>
      </c>
      <c r="I331" s="133"/>
      <c r="J331" s="134">
        <f>ROUND(I331*H331,2)</f>
        <v>0</v>
      </c>
      <c r="K331" s="130" t="s">
        <v>213</v>
      </c>
      <c r="L331" s="33"/>
      <c r="M331" s="135" t="s">
        <v>19</v>
      </c>
      <c r="N331" s="136" t="s">
        <v>43</v>
      </c>
      <c r="P331" s="137">
        <f>O331*H331</f>
        <v>0</v>
      </c>
      <c r="Q331" s="137">
        <v>0</v>
      </c>
      <c r="R331" s="137">
        <f>Q331*H331</f>
        <v>0</v>
      </c>
      <c r="S331" s="137">
        <v>0</v>
      </c>
      <c r="T331" s="138">
        <f>S331*H331</f>
        <v>0</v>
      </c>
      <c r="AR331" s="139" t="s">
        <v>138</v>
      </c>
      <c r="AT331" s="139" t="s">
        <v>119</v>
      </c>
      <c r="AU331" s="139" t="s">
        <v>81</v>
      </c>
      <c r="AY331" s="18" t="s">
        <v>116</v>
      </c>
      <c r="BE331" s="140">
        <f>IF(N331="základní",J331,0)</f>
        <v>0</v>
      </c>
      <c r="BF331" s="140">
        <f>IF(N331="snížená",J331,0)</f>
        <v>0</v>
      </c>
      <c r="BG331" s="140">
        <f>IF(N331="zákl. přenesená",J331,0)</f>
        <v>0</v>
      </c>
      <c r="BH331" s="140">
        <f>IF(N331="sníž. přenesená",J331,0)</f>
        <v>0</v>
      </c>
      <c r="BI331" s="140">
        <f>IF(N331="nulová",J331,0)</f>
        <v>0</v>
      </c>
      <c r="BJ331" s="18" t="s">
        <v>79</v>
      </c>
      <c r="BK331" s="140">
        <f>ROUND(I331*H331,2)</f>
        <v>0</v>
      </c>
      <c r="BL331" s="18" t="s">
        <v>138</v>
      </c>
      <c r="BM331" s="139" t="s">
        <v>648</v>
      </c>
    </row>
    <row r="332" spans="2:47" s="1" customFormat="1" ht="11.25">
      <c r="B332" s="33"/>
      <c r="D332" s="141" t="s">
        <v>126</v>
      </c>
      <c r="F332" s="142" t="s">
        <v>649</v>
      </c>
      <c r="I332" s="143"/>
      <c r="L332" s="33"/>
      <c r="M332" s="144"/>
      <c r="T332" s="54"/>
      <c r="AT332" s="18" t="s">
        <v>126</v>
      </c>
      <c r="AU332" s="18" t="s">
        <v>81</v>
      </c>
    </row>
    <row r="333" spans="2:65" s="1" customFormat="1" ht="21.75" customHeight="1">
      <c r="B333" s="33"/>
      <c r="C333" s="128" t="s">
        <v>650</v>
      </c>
      <c r="D333" s="128" t="s">
        <v>119</v>
      </c>
      <c r="E333" s="129" t="s">
        <v>651</v>
      </c>
      <c r="F333" s="130" t="s">
        <v>652</v>
      </c>
      <c r="G333" s="131" t="s">
        <v>269</v>
      </c>
      <c r="H333" s="132">
        <v>47.259</v>
      </c>
      <c r="I333" s="133"/>
      <c r="J333" s="134">
        <f>ROUND(I333*H333,2)</f>
        <v>0</v>
      </c>
      <c r="K333" s="130" t="s">
        <v>213</v>
      </c>
      <c r="L333" s="33"/>
      <c r="M333" s="135" t="s">
        <v>19</v>
      </c>
      <c r="N333" s="136" t="s">
        <v>43</v>
      </c>
      <c r="P333" s="137">
        <f>O333*H333</f>
        <v>0</v>
      </c>
      <c r="Q333" s="137">
        <v>0</v>
      </c>
      <c r="R333" s="137">
        <f>Q333*H333</f>
        <v>0</v>
      </c>
      <c r="S333" s="137">
        <v>0</v>
      </c>
      <c r="T333" s="138">
        <f>S333*H333</f>
        <v>0</v>
      </c>
      <c r="AR333" s="139" t="s">
        <v>138</v>
      </c>
      <c r="AT333" s="139" t="s">
        <v>119</v>
      </c>
      <c r="AU333" s="139" t="s">
        <v>81</v>
      </c>
      <c r="AY333" s="18" t="s">
        <v>116</v>
      </c>
      <c r="BE333" s="140">
        <f>IF(N333="základní",J333,0)</f>
        <v>0</v>
      </c>
      <c r="BF333" s="140">
        <f>IF(N333="snížená",J333,0)</f>
        <v>0</v>
      </c>
      <c r="BG333" s="140">
        <f>IF(N333="zákl. přenesená",J333,0)</f>
        <v>0</v>
      </c>
      <c r="BH333" s="140">
        <f>IF(N333="sníž. přenesená",J333,0)</f>
        <v>0</v>
      </c>
      <c r="BI333" s="140">
        <f>IF(N333="nulová",J333,0)</f>
        <v>0</v>
      </c>
      <c r="BJ333" s="18" t="s">
        <v>79</v>
      </c>
      <c r="BK333" s="140">
        <f>ROUND(I333*H333,2)</f>
        <v>0</v>
      </c>
      <c r="BL333" s="18" t="s">
        <v>138</v>
      </c>
      <c r="BM333" s="139" t="s">
        <v>653</v>
      </c>
    </row>
    <row r="334" spans="2:47" s="1" customFormat="1" ht="11.25">
      <c r="B334" s="33"/>
      <c r="D334" s="141" t="s">
        <v>126</v>
      </c>
      <c r="F334" s="142" t="s">
        <v>654</v>
      </c>
      <c r="I334" s="143"/>
      <c r="L334" s="33"/>
      <c r="M334" s="144"/>
      <c r="T334" s="54"/>
      <c r="AT334" s="18" t="s">
        <v>126</v>
      </c>
      <c r="AU334" s="18" t="s">
        <v>81</v>
      </c>
    </row>
    <row r="335" spans="2:65" s="1" customFormat="1" ht="24.2" customHeight="1">
      <c r="B335" s="33"/>
      <c r="C335" s="128" t="s">
        <v>655</v>
      </c>
      <c r="D335" s="128" t="s">
        <v>119</v>
      </c>
      <c r="E335" s="129" t="s">
        <v>656</v>
      </c>
      <c r="F335" s="130" t="s">
        <v>657</v>
      </c>
      <c r="G335" s="131" t="s">
        <v>269</v>
      </c>
      <c r="H335" s="132">
        <v>236.295</v>
      </c>
      <c r="I335" s="133"/>
      <c r="J335" s="134">
        <f>ROUND(I335*H335,2)</f>
        <v>0</v>
      </c>
      <c r="K335" s="130" t="s">
        <v>213</v>
      </c>
      <c r="L335" s="33"/>
      <c r="M335" s="135" t="s">
        <v>19</v>
      </c>
      <c r="N335" s="136" t="s">
        <v>43</v>
      </c>
      <c r="P335" s="137">
        <f>O335*H335</f>
        <v>0</v>
      </c>
      <c r="Q335" s="137">
        <v>0</v>
      </c>
      <c r="R335" s="137">
        <f>Q335*H335</f>
        <v>0</v>
      </c>
      <c r="S335" s="137">
        <v>0</v>
      </c>
      <c r="T335" s="138">
        <f>S335*H335</f>
        <v>0</v>
      </c>
      <c r="AR335" s="139" t="s">
        <v>138</v>
      </c>
      <c r="AT335" s="139" t="s">
        <v>119</v>
      </c>
      <c r="AU335" s="139" t="s">
        <v>81</v>
      </c>
      <c r="AY335" s="18" t="s">
        <v>116</v>
      </c>
      <c r="BE335" s="140">
        <f>IF(N335="základní",J335,0)</f>
        <v>0</v>
      </c>
      <c r="BF335" s="140">
        <f>IF(N335="snížená",J335,0)</f>
        <v>0</v>
      </c>
      <c r="BG335" s="140">
        <f>IF(N335="zákl. přenesená",J335,0)</f>
        <v>0</v>
      </c>
      <c r="BH335" s="140">
        <f>IF(N335="sníž. přenesená",J335,0)</f>
        <v>0</v>
      </c>
      <c r="BI335" s="140">
        <f>IF(N335="nulová",J335,0)</f>
        <v>0</v>
      </c>
      <c r="BJ335" s="18" t="s">
        <v>79</v>
      </c>
      <c r="BK335" s="140">
        <f>ROUND(I335*H335,2)</f>
        <v>0</v>
      </c>
      <c r="BL335" s="18" t="s">
        <v>138</v>
      </c>
      <c r="BM335" s="139" t="s">
        <v>658</v>
      </c>
    </row>
    <row r="336" spans="2:47" s="1" customFormat="1" ht="11.25">
      <c r="B336" s="33"/>
      <c r="D336" s="141" t="s">
        <v>126</v>
      </c>
      <c r="F336" s="142" t="s">
        <v>659</v>
      </c>
      <c r="I336" s="143"/>
      <c r="L336" s="33"/>
      <c r="M336" s="144"/>
      <c r="T336" s="54"/>
      <c r="AT336" s="18" t="s">
        <v>126</v>
      </c>
      <c r="AU336" s="18" t="s">
        <v>81</v>
      </c>
    </row>
    <row r="337" spans="2:51" s="13" customFormat="1" ht="11.25">
      <c r="B337" s="157"/>
      <c r="D337" s="151" t="s">
        <v>216</v>
      </c>
      <c r="E337" s="158" t="s">
        <v>19</v>
      </c>
      <c r="F337" s="159" t="s">
        <v>660</v>
      </c>
      <c r="H337" s="160">
        <v>236.295</v>
      </c>
      <c r="I337" s="161"/>
      <c r="L337" s="157"/>
      <c r="M337" s="162"/>
      <c r="T337" s="163"/>
      <c r="AT337" s="158" t="s">
        <v>216</v>
      </c>
      <c r="AU337" s="158" t="s">
        <v>81</v>
      </c>
      <c r="AV337" s="13" t="s">
        <v>81</v>
      </c>
      <c r="AW337" s="13" t="s">
        <v>33</v>
      </c>
      <c r="AX337" s="13" t="s">
        <v>79</v>
      </c>
      <c r="AY337" s="158" t="s">
        <v>116</v>
      </c>
    </row>
    <row r="338" spans="2:65" s="1" customFormat="1" ht="24.2" customHeight="1">
      <c r="B338" s="33"/>
      <c r="C338" s="128" t="s">
        <v>661</v>
      </c>
      <c r="D338" s="128" t="s">
        <v>119</v>
      </c>
      <c r="E338" s="129" t="s">
        <v>662</v>
      </c>
      <c r="F338" s="130" t="s">
        <v>663</v>
      </c>
      <c r="G338" s="131" t="s">
        <v>269</v>
      </c>
      <c r="H338" s="132">
        <v>47.259</v>
      </c>
      <c r="I338" s="133"/>
      <c r="J338" s="134">
        <f>ROUND(I338*H338,2)</f>
        <v>0</v>
      </c>
      <c r="K338" s="130" t="s">
        <v>213</v>
      </c>
      <c r="L338" s="33"/>
      <c r="M338" s="135" t="s">
        <v>19</v>
      </c>
      <c r="N338" s="136" t="s">
        <v>43</v>
      </c>
      <c r="P338" s="137">
        <f>O338*H338</f>
        <v>0</v>
      </c>
      <c r="Q338" s="137">
        <v>0</v>
      </c>
      <c r="R338" s="137">
        <f>Q338*H338</f>
        <v>0</v>
      </c>
      <c r="S338" s="137">
        <v>0</v>
      </c>
      <c r="T338" s="138">
        <f>S338*H338</f>
        <v>0</v>
      </c>
      <c r="AR338" s="139" t="s">
        <v>138</v>
      </c>
      <c r="AT338" s="139" t="s">
        <v>119</v>
      </c>
      <c r="AU338" s="139" t="s">
        <v>81</v>
      </c>
      <c r="AY338" s="18" t="s">
        <v>116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8" t="s">
        <v>79</v>
      </c>
      <c r="BK338" s="140">
        <f>ROUND(I338*H338,2)</f>
        <v>0</v>
      </c>
      <c r="BL338" s="18" t="s">
        <v>138</v>
      </c>
      <c r="BM338" s="139" t="s">
        <v>664</v>
      </c>
    </row>
    <row r="339" spans="2:47" s="1" customFormat="1" ht="11.25">
      <c r="B339" s="33"/>
      <c r="D339" s="141" t="s">
        <v>126</v>
      </c>
      <c r="F339" s="142" t="s">
        <v>665</v>
      </c>
      <c r="I339" s="143"/>
      <c r="L339" s="33"/>
      <c r="M339" s="144"/>
      <c r="T339" s="54"/>
      <c r="AT339" s="18" t="s">
        <v>126</v>
      </c>
      <c r="AU339" s="18" t="s">
        <v>81</v>
      </c>
    </row>
    <row r="340" spans="2:63" s="11" customFormat="1" ht="22.9" customHeight="1">
      <c r="B340" s="116"/>
      <c r="D340" s="117" t="s">
        <v>71</v>
      </c>
      <c r="E340" s="126" t="s">
        <v>666</v>
      </c>
      <c r="F340" s="126" t="s">
        <v>667</v>
      </c>
      <c r="I340" s="119"/>
      <c r="J340" s="127">
        <f>BK340</f>
        <v>0</v>
      </c>
      <c r="L340" s="116"/>
      <c r="M340" s="121"/>
      <c r="P340" s="122">
        <f>SUM(P341:P342)</f>
        <v>0</v>
      </c>
      <c r="R340" s="122">
        <f>SUM(R341:R342)</f>
        <v>0</v>
      </c>
      <c r="T340" s="123">
        <f>SUM(T341:T342)</f>
        <v>0</v>
      </c>
      <c r="AR340" s="117" t="s">
        <v>79</v>
      </c>
      <c r="AT340" s="124" t="s">
        <v>71</v>
      </c>
      <c r="AU340" s="124" t="s">
        <v>79</v>
      </c>
      <c r="AY340" s="117" t="s">
        <v>116</v>
      </c>
      <c r="BK340" s="125">
        <f>SUM(BK341:BK342)</f>
        <v>0</v>
      </c>
    </row>
    <row r="341" spans="2:65" s="1" customFormat="1" ht="33" customHeight="1">
      <c r="B341" s="33"/>
      <c r="C341" s="128" t="s">
        <v>668</v>
      </c>
      <c r="D341" s="128" t="s">
        <v>119</v>
      </c>
      <c r="E341" s="129" t="s">
        <v>669</v>
      </c>
      <c r="F341" s="130" t="s">
        <v>670</v>
      </c>
      <c r="G341" s="131" t="s">
        <v>269</v>
      </c>
      <c r="H341" s="132">
        <v>70.536</v>
      </c>
      <c r="I341" s="133"/>
      <c r="J341" s="134">
        <f>ROUND(I341*H341,2)</f>
        <v>0</v>
      </c>
      <c r="K341" s="130" t="s">
        <v>213</v>
      </c>
      <c r="L341" s="33"/>
      <c r="M341" s="135" t="s">
        <v>19</v>
      </c>
      <c r="N341" s="136" t="s">
        <v>43</v>
      </c>
      <c r="P341" s="137">
        <f>O341*H341</f>
        <v>0</v>
      </c>
      <c r="Q341" s="137">
        <v>0</v>
      </c>
      <c r="R341" s="137">
        <f>Q341*H341</f>
        <v>0</v>
      </c>
      <c r="S341" s="137">
        <v>0</v>
      </c>
      <c r="T341" s="138">
        <f>S341*H341</f>
        <v>0</v>
      </c>
      <c r="AR341" s="139" t="s">
        <v>138</v>
      </c>
      <c r="AT341" s="139" t="s">
        <v>119</v>
      </c>
      <c r="AU341" s="139" t="s">
        <v>81</v>
      </c>
      <c r="AY341" s="18" t="s">
        <v>116</v>
      </c>
      <c r="BE341" s="140">
        <f>IF(N341="základní",J341,0)</f>
        <v>0</v>
      </c>
      <c r="BF341" s="140">
        <f>IF(N341="snížená",J341,0)</f>
        <v>0</v>
      </c>
      <c r="BG341" s="140">
        <f>IF(N341="zákl. přenesená",J341,0)</f>
        <v>0</v>
      </c>
      <c r="BH341" s="140">
        <f>IF(N341="sníž. přenesená",J341,0)</f>
        <v>0</v>
      </c>
      <c r="BI341" s="140">
        <f>IF(N341="nulová",J341,0)</f>
        <v>0</v>
      </c>
      <c r="BJ341" s="18" t="s">
        <v>79</v>
      </c>
      <c r="BK341" s="140">
        <f>ROUND(I341*H341,2)</f>
        <v>0</v>
      </c>
      <c r="BL341" s="18" t="s">
        <v>138</v>
      </c>
      <c r="BM341" s="139" t="s">
        <v>671</v>
      </c>
    </row>
    <row r="342" spans="2:47" s="1" customFormat="1" ht="11.25">
      <c r="B342" s="33"/>
      <c r="D342" s="141" t="s">
        <v>126</v>
      </c>
      <c r="F342" s="142" t="s">
        <v>672</v>
      </c>
      <c r="I342" s="143"/>
      <c r="L342" s="33"/>
      <c r="M342" s="144"/>
      <c r="T342" s="54"/>
      <c r="AT342" s="18" t="s">
        <v>126</v>
      </c>
      <c r="AU342" s="18" t="s">
        <v>81</v>
      </c>
    </row>
    <row r="343" spans="2:63" s="11" customFormat="1" ht="25.9" customHeight="1">
      <c r="B343" s="116"/>
      <c r="D343" s="117" t="s">
        <v>71</v>
      </c>
      <c r="E343" s="118" t="s">
        <v>673</v>
      </c>
      <c r="F343" s="118" t="s">
        <v>674</v>
      </c>
      <c r="I343" s="119"/>
      <c r="J343" s="120">
        <f>BK343</f>
        <v>0</v>
      </c>
      <c r="L343" s="116"/>
      <c r="M343" s="121"/>
      <c r="P343" s="122">
        <f>P344+P351+P354+P363+P421+P426+P447+P476+P484+P500+P515</f>
        <v>0</v>
      </c>
      <c r="R343" s="122">
        <f>R344+R351+R354+R363+R421+R426+R447+R476+R484+R500+R515</f>
        <v>7.675044939999999</v>
      </c>
      <c r="T343" s="123">
        <f>T344+T351+T354+T363+T421+T426+T447+T476+T484+T500+T515</f>
        <v>4.218601</v>
      </c>
      <c r="AR343" s="117" t="s">
        <v>81</v>
      </c>
      <c r="AT343" s="124" t="s">
        <v>71</v>
      </c>
      <c r="AU343" s="124" t="s">
        <v>72</v>
      </c>
      <c r="AY343" s="117" t="s">
        <v>116</v>
      </c>
      <c r="BK343" s="125">
        <f>BK344+BK351+BK354+BK363+BK421+BK426+BK447+BK476+BK484+BK500+BK515</f>
        <v>0</v>
      </c>
    </row>
    <row r="344" spans="2:63" s="11" customFormat="1" ht="22.9" customHeight="1">
      <c r="B344" s="116"/>
      <c r="D344" s="117" t="s">
        <v>71</v>
      </c>
      <c r="E344" s="126" t="s">
        <v>675</v>
      </c>
      <c r="F344" s="126" t="s">
        <v>676</v>
      </c>
      <c r="I344" s="119"/>
      <c r="J344" s="127">
        <f>BK344</f>
        <v>0</v>
      </c>
      <c r="L344" s="116"/>
      <c r="M344" s="121"/>
      <c r="P344" s="122">
        <f>SUM(P345:P350)</f>
        <v>0</v>
      </c>
      <c r="R344" s="122">
        <f>SUM(R345:R350)</f>
        <v>0.02432</v>
      </c>
      <c r="T344" s="123">
        <f>SUM(T345:T350)</f>
        <v>0</v>
      </c>
      <c r="AR344" s="117" t="s">
        <v>81</v>
      </c>
      <c r="AT344" s="124" t="s">
        <v>71</v>
      </c>
      <c r="AU344" s="124" t="s">
        <v>79</v>
      </c>
      <c r="AY344" s="117" t="s">
        <v>116</v>
      </c>
      <c r="BK344" s="125">
        <f>SUM(BK345:BK350)</f>
        <v>0</v>
      </c>
    </row>
    <row r="345" spans="2:65" s="1" customFormat="1" ht="33" customHeight="1">
      <c r="B345" s="33"/>
      <c r="C345" s="128" t="s">
        <v>677</v>
      </c>
      <c r="D345" s="128" t="s">
        <v>119</v>
      </c>
      <c r="E345" s="129" t="s">
        <v>678</v>
      </c>
      <c r="F345" s="130" t="s">
        <v>679</v>
      </c>
      <c r="G345" s="131" t="s">
        <v>305</v>
      </c>
      <c r="H345" s="132">
        <v>32</v>
      </c>
      <c r="I345" s="133"/>
      <c r="J345" s="134">
        <f>ROUND(I345*H345,2)</f>
        <v>0</v>
      </c>
      <c r="K345" s="130" t="s">
        <v>213</v>
      </c>
      <c r="L345" s="33"/>
      <c r="M345" s="135" t="s">
        <v>19</v>
      </c>
      <c r="N345" s="136" t="s">
        <v>43</v>
      </c>
      <c r="P345" s="137">
        <f>O345*H345</f>
        <v>0</v>
      </c>
      <c r="Q345" s="137">
        <v>0.00064</v>
      </c>
      <c r="R345" s="137">
        <f>Q345*H345</f>
        <v>0.02048</v>
      </c>
      <c r="S345" s="137">
        <v>0</v>
      </c>
      <c r="T345" s="138">
        <f>S345*H345</f>
        <v>0</v>
      </c>
      <c r="AR345" s="139" t="s">
        <v>302</v>
      </c>
      <c r="AT345" s="139" t="s">
        <v>119</v>
      </c>
      <c r="AU345" s="139" t="s">
        <v>81</v>
      </c>
      <c r="AY345" s="18" t="s">
        <v>116</v>
      </c>
      <c r="BE345" s="140">
        <f>IF(N345="základní",J345,0)</f>
        <v>0</v>
      </c>
      <c r="BF345" s="140">
        <f>IF(N345="snížená",J345,0)</f>
        <v>0</v>
      </c>
      <c r="BG345" s="140">
        <f>IF(N345="zákl. přenesená",J345,0)</f>
        <v>0</v>
      </c>
      <c r="BH345" s="140">
        <f>IF(N345="sníž. přenesená",J345,0)</f>
        <v>0</v>
      </c>
      <c r="BI345" s="140">
        <f>IF(N345="nulová",J345,0)</f>
        <v>0</v>
      </c>
      <c r="BJ345" s="18" t="s">
        <v>79</v>
      </c>
      <c r="BK345" s="140">
        <f>ROUND(I345*H345,2)</f>
        <v>0</v>
      </c>
      <c r="BL345" s="18" t="s">
        <v>302</v>
      </c>
      <c r="BM345" s="139" t="s">
        <v>680</v>
      </c>
    </row>
    <row r="346" spans="2:47" s="1" customFormat="1" ht="11.25">
      <c r="B346" s="33"/>
      <c r="D346" s="141" t="s">
        <v>126</v>
      </c>
      <c r="F346" s="142" t="s">
        <v>681</v>
      </c>
      <c r="I346" s="143"/>
      <c r="L346" s="33"/>
      <c r="M346" s="144"/>
      <c r="T346" s="54"/>
      <c r="AT346" s="18" t="s">
        <v>126</v>
      </c>
      <c r="AU346" s="18" t="s">
        <v>81</v>
      </c>
    </row>
    <row r="347" spans="2:65" s="1" customFormat="1" ht="16.5" customHeight="1">
      <c r="B347" s="33"/>
      <c r="C347" s="128" t="s">
        <v>682</v>
      </c>
      <c r="D347" s="128" t="s">
        <v>119</v>
      </c>
      <c r="E347" s="129" t="s">
        <v>683</v>
      </c>
      <c r="F347" s="130" t="s">
        <v>684</v>
      </c>
      <c r="G347" s="131" t="s">
        <v>358</v>
      </c>
      <c r="H347" s="132">
        <v>24</v>
      </c>
      <c r="I347" s="133"/>
      <c r="J347" s="134">
        <f>ROUND(I347*H347,2)</f>
        <v>0</v>
      </c>
      <c r="K347" s="130" t="s">
        <v>213</v>
      </c>
      <c r="L347" s="33"/>
      <c r="M347" s="135" t="s">
        <v>19</v>
      </c>
      <c r="N347" s="136" t="s">
        <v>43</v>
      </c>
      <c r="P347" s="137">
        <f>O347*H347</f>
        <v>0</v>
      </c>
      <c r="Q347" s="137">
        <v>0.00016</v>
      </c>
      <c r="R347" s="137">
        <f>Q347*H347</f>
        <v>0.0038400000000000005</v>
      </c>
      <c r="S347" s="137">
        <v>0</v>
      </c>
      <c r="T347" s="138">
        <f>S347*H347</f>
        <v>0</v>
      </c>
      <c r="AR347" s="139" t="s">
        <v>302</v>
      </c>
      <c r="AT347" s="139" t="s">
        <v>119</v>
      </c>
      <c r="AU347" s="139" t="s">
        <v>81</v>
      </c>
      <c r="AY347" s="18" t="s">
        <v>116</v>
      </c>
      <c r="BE347" s="140">
        <f>IF(N347="základní",J347,0)</f>
        <v>0</v>
      </c>
      <c r="BF347" s="140">
        <f>IF(N347="snížená",J347,0)</f>
        <v>0</v>
      </c>
      <c r="BG347" s="140">
        <f>IF(N347="zákl. přenesená",J347,0)</f>
        <v>0</v>
      </c>
      <c r="BH347" s="140">
        <f>IF(N347="sníž. přenesená",J347,0)</f>
        <v>0</v>
      </c>
      <c r="BI347" s="140">
        <f>IF(N347="nulová",J347,0)</f>
        <v>0</v>
      </c>
      <c r="BJ347" s="18" t="s">
        <v>79</v>
      </c>
      <c r="BK347" s="140">
        <f>ROUND(I347*H347,2)</f>
        <v>0</v>
      </c>
      <c r="BL347" s="18" t="s">
        <v>302</v>
      </c>
      <c r="BM347" s="139" t="s">
        <v>685</v>
      </c>
    </row>
    <row r="348" spans="2:47" s="1" customFormat="1" ht="11.25">
      <c r="B348" s="33"/>
      <c r="D348" s="141" t="s">
        <v>126</v>
      </c>
      <c r="F348" s="142" t="s">
        <v>686</v>
      </c>
      <c r="I348" s="143"/>
      <c r="L348" s="33"/>
      <c r="M348" s="144"/>
      <c r="T348" s="54"/>
      <c r="AT348" s="18" t="s">
        <v>126</v>
      </c>
      <c r="AU348" s="18" t="s">
        <v>81</v>
      </c>
    </row>
    <row r="349" spans="2:65" s="1" customFormat="1" ht="24.2" customHeight="1">
      <c r="B349" s="33"/>
      <c r="C349" s="128" t="s">
        <v>687</v>
      </c>
      <c r="D349" s="128" t="s">
        <v>119</v>
      </c>
      <c r="E349" s="129" t="s">
        <v>688</v>
      </c>
      <c r="F349" s="130" t="s">
        <v>689</v>
      </c>
      <c r="G349" s="131" t="s">
        <v>690</v>
      </c>
      <c r="H349" s="188"/>
      <c r="I349" s="133"/>
      <c r="J349" s="134">
        <f>ROUND(I349*H349,2)</f>
        <v>0</v>
      </c>
      <c r="K349" s="130" t="s">
        <v>213</v>
      </c>
      <c r="L349" s="33"/>
      <c r="M349" s="135" t="s">
        <v>19</v>
      </c>
      <c r="N349" s="136" t="s">
        <v>43</v>
      </c>
      <c r="P349" s="137">
        <f>O349*H349</f>
        <v>0</v>
      </c>
      <c r="Q349" s="137">
        <v>0</v>
      </c>
      <c r="R349" s="137">
        <f>Q349*H349</f>
        <v>0</v>
      </c>
      <c r="S349" s="137">
        <v>0</v>
      </c>
      <c r="T349" s="138">
        <f>S349*H349</f>
        <v>0</v>
      </c>
      <c r="AR349" s="139" t="s">
        <v>302</v>
      </c>
      <c r="AT349" s="139" t="s">
        <v>119</v>
      </c>
      <c r="AU349" s="139" t="s">
        <v>81</v>
      </c>
      <c r="AY349" s="18" t="s">
        <v>116</v>
      </c>
      <c r="BE349" s="140">
        <f>IF(N349="základní",J349,0)</f>
        <v>0</v>
      </c>
      <c r="BF349" s="140">
        <f>IF(N349="snížená",J349,0)</f>
        <v>0</v>
      </c>
      <c r="BG349" s="140">
        <f>IF(N349="zákl. přenesená",J349,0)</f>
        <v>0</v>
      </c>
      <c r="BH349" s="140">
        <f>IF(N349="sníž. přenesená",J349,0)</f>
        <v>0</v>
      </c>
      <c r="BI349" s="140">
        <f>IF(N349="nulová",J349,0)</f>
        <v>0</v>
      </c>
      <c r="BJ349" s="18" t="s">
        <v>79</v>
      </c>
      <c r="BK349" s="140">
        <f>ROUND(I349*H349,2)</f>
        <v>0</v>
      </c>
      <c r="BL349" s="18" t="s">
        <v>302</v>
      </c>
      <c r="BM349" s="139" t="s">
        <v>691</v>
      </c>
    </row>
    <row r="350" spans="2:47" s="1" customFormat="1" ht="11.25">
      <c r="B350" s="33"/>
      <c r="D350" s="141" t="s">
        <v>126</v>
      </c>
      <c r="F350" s="142" t="s">
        <v>692</v>
      </c>
      <c r="I350" s="143"/>
      <c r="L350" s="33"/>
      <c r="M350" s="144"/>
      <c r="T350" s="54"/>
      <c r="AT350" s="18" t="s">
        <v>126</v>
      </c>
      <c r="AU350" s="18" t="s">
        <v>81</v>
      </c>
    </row>
    <row r="351" spans="2:63" s="11" customFormat="1" ht="22.9" customHeight="1">
      <c r="B351" s="116"/>
      <c r="D351" s="117" t="s">
        <v>71</v>
      </c>
      <c r="E351" s="126" t="s">
        <v>693</v>
      </c>
      <c r="F351" s="126" t="s">
        <v>694</v>
      </c>
      <c r="I351" s="119"/>
      <c r="J351" s="127">
        <f>BK351</f>
        <v>0</v>
      </c>
      <c r="L351" s="116"/>
      <c r="M351" s="121"/>
      <c r="P351" s="122">
        <f>SUM(P352:P353)</f>
        <v>0</v>
      </c>
      <c r="R351" s="122">
        <f>SUM(R352:R353)</f>
        <v>0</v>
      </c>
      <c r="T351" s="123">
        <f>SUM(T352:T353)</f>
        <v>0.039599999999999996</v>
      </c>
      <c r="AR351" s="117" t="s">
        <v>81</v>
      </c>
      <c r="AT351" s="124" t="s">
        <v>71</v>
      </c>
      <c r="AU351" s="124" t="s">
        <v>79</v>
      </c>
      <c r="AY351" s="117" t="s">
        <v>116</v>
      </c>
      <c r="BK351" s="125">
        <f>SUM(BK352:BK353)</f>
        <v>0</v>
      </c>
    </row>
    <row r="352" spans="2:65" s="1" customFormat="1" ht="16.5" customHeight="1">
      <c r="B352" s="33"/>
      <c r="C352" s="128" t="s">
        <v>695</v>
      </c>
      <c r="D352" s="128" t="s">
        <v>119</v>
      </c>
      <c r="E352" s="129" t="s">
        <v>696</v>
      </c>
      <c r="F352" s="130" t="s">
        <v>697</v>
      </c>
      <c r="G352" s="131" t="s">
        <v>305</v>
      </c>
      <c r="H352" s="132">
        <v>60</v>
      </c>
      <c r="I352" s="133"/>
      <c r="J352" s="134">
        <f>ROUND(I352*H352,2)</f>
        <v>0</v>
      </c>
      <c r="K352" s="130" t="s">
        <v>213</v>
      </c>
      <c r="L352" s="33"/>
      <c r="M352" s="135" t="s">
        <v>19</v>
      </c>
      <c r="N352" s="136" t="s">
        <v>43</v>
      </c>
      <c r="P352" s="137">
        <f>O352*H352</f>
        <v>0</v>
      </c>
      <c r="Q352" s="137">
        <v>0</v>
      </c>
      <c r="R352" s="137">
        <f>Q352*H352</f>
        <v>0</v>
      </c>
      <c r="S352" s="137">
        <v>0.00066</v>
      </c>
      <c r="T352" s="138">
        <f>S352*H352</f>
        <v>0.039599999999999996</v>
      </c>
      <c r="AR352" s="139" t="s">
        <v>302</v>
      </c>
      <c r="AT352" s="139" t="s">
        <v>119</v>
      </c>
      <c r="AU352" s="139" t="s">
        <v>81</v>
      </c>
      <c r="AY352" s="18" t="s">
        <v>116</v>
      </c>
      <c r="BE352" s="140">
        <f>IF(N352="základní",J352,0)</f>
        <v>0</v>
      </c>
      <c r="BF352" s="140">
        <f>IF(N352="snížená",J352,0)</f>
        <v>0</v>
      </c>
      <c r="BG352" s="140">
        <f>IF(N352="zákl. přenesená",J352,0)</f>
        <v>0</v>
      </c>
      <c r="BH352" s="140">
        <f>IF(N352="sníž. přenesená",J352,0)</f>
        <v>0</v>
      </c>
      <c r="BI352" s="140">
        <f>IF(N352="nulová",J352,0)</f>
        <v>0</v>
      </c>
      <c r="BJ352" s="18" t="s">
        <v>79</v>
      </c>
      <c r="BK352" s="140">
        <f>ROUND(I352*H352,2)</f>
        <v>0</v>
      </c>
      <c r="BL352" s="18" t="s">
        <v>302</v>
      </c>
      <c r="BM352" s="139" t="s">
        <v>698</v>
      </c>
    </row>
    <row r="353" spans="2:47" s="1" customFormat="1" ht="11.25">
      <c r="B353" s="33"/>
      <c r="D353" s="141" t="s">
        <v>126</v>
      </c>
      <c r="F353" s="142" t="s">
        <v>699</v>
      </c>
      <c r="I353" s="143"/>
      <c r="L353" s="33"/>
      <c r="M353" s="144"/>
      <c r="T353" s="54"/>
      <c r="AT353" s="18" t="s">
        <v>126</v>
      </c>
      <c r="AU353" s="18" t="s">
        <v>81</v>
      </c>
    </row>
    <row r="354" spans="2:63" s="11" customFormat="1" ht="22.9" customHeight="1">
      <c r="B354" s="116"/>
      <c r="D354" s="117" t="s">
        <v>71</v>
      </c>
      <c r="E354" s="126" t="s">
        <v>700</v>
      </c>
      <c r="F354" s="126" t="s">
        <v>701</v>
      </c>
      <c r="I354" s="119"/>
      <c r="J354" s="127">
        <f>BK354</f>
        <v>0</v>
      </c>
      <c r="L354" s="116"/>
      <c r="M354" s="121"/>
      <c r="P354" s="122">
        <f>SUM(P355:P362)</f>
        <v>0</v>
      </c>
      <c r="R354" s="122">
        <f>SUM(R355:R362)</f>
        <v>0.02316</v>
      </c>
      <c r="T354" s="123">
        <f>SUM(T355:T362)</f>
        <v>0</v>
      </c>
      <c r="AR354" s="117" t="s">
        <v>81</v>
      </c>
      <c r="AT354" s="124" t="s">
        <v>71</v>
      </c>
      <c r="AU354" s="124" t="s">
        <v>79</v>
      </c>
      <c r="AY354" s="117" t="s">
        <v>116</v>
      </c>
      <c r="BK354" s="125">
        <f>SUM(BK355:BK362)</f>
        <v>0</v>
      </c>
    </row>
    <row r="355" spans="2:65" s="1" customFormat="1" ht="16.5" customHeight="1">
      <c r="B355" s="33"/>
      <c r="C355" s="128" t="s">
        <v>702</v>
      </c>
      <c r="D355" s="128" t="s">
        <v>119</v>
      </c>
      <c r="E355" s="129" t="s">
        <v>703</v>
      </c>
      <c r="F355" s="130" t="s">
        <v>704</v>
      </c>
      <c r="G355" s="131" t="s">
        <v>358</v>
      </c>
      <c r="H355" s="132">
        <v>12</v>
      </c>
      <c r="I355" s="133"/>
      <c r="J355" s="134">
        <f>ROUND(I355*H355,2)</f>
        <v>0</v>
      </c>
      <c r="K355" s="130" t="s">
        <v>213</v>
      </c>
      <c r="L355" s="33"/>
      <c r="M355" s="135" t="s">
        <v>19</v>
      </c>
      <c r="N355" s="136" t="s">
        <v>43</v>
      </c>
      <c r="P355" s="137">
        <f>O355*H355</f>
        <v>0</v>
      </c>
      <c r="Q355" s="137">
        <v>0.00168</v>
      </c>
      <c r="R355" s="137">
        <f>Q355*H355</f>
        <v>0.02016</v>
      </c>
      <c r="S355" s="137">
        <v>0</v>
      </c>
      <c r="T355" s="138">
        <f>S355*H355</f>
        <v>0</v>
      </c>
      <c r="AR355" s="139" t="s">
        <v>302</v>
      </c>
      <c r="AT355" s="139" t="s">
        <v>119</v>
      </c>
      <c r="AU355" s="139" t="s">
        <v>81</v>
      </c>
      <c r="AY355" s="18" t="s">
        <v>116</v>
      </c>
      <c r="BE355" s="140">
        <f>IF(N355="základní",J355,0)</f>
        <v>0</v>
      </c>
      <c r="BF355" s="140">
        <f>IF(N355="snížená",J355,0)</f>
        <v>0</v>
      </c>
      <c r="BG355" s="140">
        <f>IF(N355="zákl. přenesená",J355,0)</f>
        <v>0</v>
      </c>
      <c r="BH355" s="140">
        <f>IF(N355="sníž. přenesená",J355,0)</f>
        <v>0</v>
      </c>
      <c r="BI355" s="140">
        <f>IF(N355="nulová",J355,0)</f>
        <v>0</v>
      </c>
      <c r="BJ355" s="18" t="s">
        <v>79</v>
      </c>
      <c r="BK355" s="140">
        <f>ROUND(I355*H355,2)</f>
        <v>0</v>
      </c>
      <c r="BL355" s="18" t="s">
        <v>302</v>
      </c>
      <c r="BM355" s="139" t="s">
        <v>705</v>
      </c>
    </row>
    <row r="356" spans="2:47" s="1" customFormat="1" ht="11.25">
      <c r="B356" s="33"/>
      <c r="D356" s="141" t="s">
        <v>126</v>
      </c>
      <c r="F356" s="142" t="s">
        <v>706</v>
      </c>
      <c r="I356" s="143"/>
      <c r="L356" s="33"/>
      <c r="M356" s="144"/>
      <c r="T356" s="54"/>
      <c r="AT356" s="18" t="s">
        <v>126</v>
      </c>
      <c r="AU356" s="18" t="s">
        <v>81</v>
      </c>
    </row>
    <row r="357" spans="2:65" s="1" customFormat="1" ht="16.5" customHeight="1">
      <c r="B357" s="33"/>
      <c r="C357" s="128" t="s">
        <v>707</v>
      </c>
      <c r="D357" s="128" t="s">
        <v>119</v>
      </c>
      <c r="E357" s="129" t="s">
        <v>708</v>
      </c>
      <c r="F357" s="130" t="s">
        <v>709</v>
      </c>
      <c r="G357" s="131" t="s">
        <v>590</v>
      </c>
      <c r="H357" s="132">
        <v>2</v>
      </c>
      <c r="I357" s="133"/>
      <c r="J357" s="134">
        <f>ROUND(I357*H357,2)</f>
        <v>0</v>
      </c>
      <c r="K357" s="130" t="s">
        <v>213</v>
      </c>
      <c r="L357" s="33"/>
      <c r="M357" s="135" t="s">
        <v>19</v>
      </c>
      <c r="N357" s="136" t="s">
        <v>43</v>
      </c>
      <c r="P357" s="137">
        <f>O357*H357</f>
        <v>0</v>
      </c>
      <c r="Q357" s="137">
        <v>0.0015</v>
      </c>
      <c r="R357" s="137">
        <f>Q357*H357</f>
        <v>0.003</v>
      </c>
      <c r="S357" s="137">
        <v>0</v>
      </c>
      <c r="T357" s="138">
        <f>S357*H357</f>
        <v>0</v>
      </c>
      <c r="AR357" s="139" t="s">
        <v>302</v>
      </c>
      <c r="AT357" s="139" t="s">
        <v>119</v>
      </c>
      <c r="AU357" s="139" t="s">
        <v>81</v>
      </c>
      <c r="AY357" s="18" t="s">
        <v>116</v>
      </c>
      <c r="BE357" s="140">
        <f>IF(N357="základní",J357,0)</f>
        <v>0</v>
      </c>
      <c r="BF357" s="140">
        <f>IF(N357="snížená",J357,0)</f>
        <v>0</v>
      </c>
      <c r="BG357" s="140">
        <f>IF(N357="zákl. přenesená",J357,0)</f>
        <v>0</v>
      </c>
      <c r="BH357" s="140">
        <f>IF(N357="sníž. přenesená",J357,0)</f>
        <v>0</v>
      </c>
      <c r="BI357" s="140">
        <f>IF(N357="nulová",J357,0)</f>
        <v>0</v>
      </c>
      <c r="BJ357" s="18" t="s">
        <v>79</v>
      </c>
      <c r="BK357" s="140">
        <f>ROUND(I357*H357,2)</f>
        <v>0</v>
      </c>
      <c r="BL357" s="18" t="s">
        <v>302</v>
      </c>
      <c r="BM357" s="139" t="s">
        <v>710</v>
      </c>
    </row>
    <row r="358" spans="2:47" s="1" customFormat="1" ht="11.25">
      <c r="B358" s="33"/>
      <c r="D358" s="141" t="s">
        <v>126</v>
      </c>
      <c r="F358" s="142" t="s">
        <v>711</v>
      </c>
      <c r="I358" s="143"/>
      <c r="L358" s="33"/>
      <c r="M358" s="144"/>
      <c r="T358" s="54"/>
      <c r="AT358" s="18" t="s">
        <v>126</v>
      </c>
      <c r="AU358" s="18" t="s">
        <v>81</v>
      </c>
    </row>
    <row r="359" spans="2:65" s="1" customFormat="1" ht="16.5" customHeight="1">
      <c r="B359" s="33"/>
      <c r="C359" s="128" t="s">
        <v>712</v>
      </c>
      <c r="D359" s="128" t="s">
        <v>119</v>
      </c>
      <c r="E359" s="129" t="s">
        <v>713</v>
      </c>
      <c r="F359" s="130" t="s">
        <v>714</v>
      </c>
      <c r="G359" s="131" t="s">
        <v>358</v>
      </c>
      <c r="H359" s="132">
        <v>12</v>
      </c>
      <c r="I359" s="133"/>
      <c r="J359" s="134">
        <f>ROUND(I359*H359,2)</f>
        <v>0</v>
      </c>
      <c r="K359" s="130" t="s">
        <v>213</v>
      </c>
      <c r="L359" s="33"/>
      <c r="M359" s="135" t="s">
        <v>19</v>
      </c>
      <c r="N359" s="136" t="s">
        <v>43</v>
      </c>
      <c r="P359" s="137">
        <f>O359*H359</f>
        <v>0</v>
      </c>
      <c r="Q359" s="137">
        <v>0</v>
      </c>
      <c r="R359" s="137">
        <f>Q359*H359</f>
        <v>0</v>
      </c>
      <c r="S359" s="137">
        <v>0</v>
      </c>
      <c r="T359" s="138">
        <f>S359*H359</f>
        <v>0</v>
      </c>
      <c r="AR359" s="139" t="s">
        <v>302</v>
      </c>
      <c r="AT359" s="139" t="s">
        <v>119</v>
      </c>
      <c r="AU359" s="139" t="s">
        <v>81</v>
      </c>
      <c r="AY359" s="18" t="s">
        <v>116</v>
      </c>
      <c r="BE359" s="140">
        <f>IF(N359="základní",J359,0)</f>
        <v>0</v>
      </c>
      <c r="BF359" s="140">
        <f>IF(N359="snížená",J359,0)</f>
        <v>0</v>
      </c>
      <c r="BG359" s="140">
        <f>IF(N359="zákl. přenesená",J359,0)</f>
        <v>0</v>
      </c>
      <c r="BH359" s="140">
        <f>IF(N359="sníž. přenesená",J359,0)</f>
        <v>0</v>
      </c>
      <c r="BI359" s="140">
        <f>IF(N359="nulová",J359,0)</f>
        <v>0</v>
      </c>
      <c r="BJ359" s="18" t="s">
        <v>79</v>
      </c>
      <c r="BK359" s="140">
        <f>ROUND(I359*H359,2)</f>
        <v>0</v>
      </c>
      <c r="BL359" s="18" t="s">
        <v>302</v>
      </c>
      <c r="BM359" s="139" t="s">
        <v>715</v>
      </c>
    </row>
    <row r="360" spans="2:47" s="1" customFormat="1" ht="11.25">
      <c r="B360" s="33"/>
      <c r="D360" s="141" t="s">
        <v>126</v>
      </c>
      <c r="F360" s="142" t="s">
        <v>716</v>
      </c>
      <c r="I360" s="143"/>
      <c r="L360" s="33"/>
      <c r="M360" s="144"/>
      <c r="T360" s="54"/>
      <c r="AT360" s="18" t="s">
        <v>126</v>
      </c>
      <c r="AU360" s="18" t="s">
        <v>81</v>
      </c>
    </row>
    <row r="361" spans="2:65" s="1" customFormat="1" ht="24.2" customHeight="1">
      <c r="B361" s="33"/>
      <c r="C361" s="128" t="s">
        <v>717</v>
      </c>
      <c r="D361" s="128" t="s">
        <v>119</v>
      </c>
      <c r="E361" s="129" t="s">
        <v>718</v>
      </c>
      <c r="F361" s="130" t="s">
        <v>719</v>
      </c>
      <c r="G361" s="131" t="s">
        <v>690</v>
      </c>
      <c r="H361" s="188"/>
      <c r="I361" s="133"/>
      <c r="J361" s="134">
        <f>ROUND(I361*H361,2)</f>
        <v>0</v>
      </c>
      <c r="K361" s="130" t="s">
        <v>213</v>
      </c>
      <c r="L361" s="33"/>
      <c r="M361" s="135" t="s">
        <v>19</v>
      </c>
      <c r="N361" s="136" t="s">
        <v>43</v>
      </c>
      <c r="P361" s="137">
        <f>O361*H361</f>
        <v>0</v>
      </c>
      <c r="Q361" s="137">
        <v>0</v>
      </c>
      <c r="R361" s="137">
        <f>Q361*H361</f>
        <v>0</v>
      </c>
      <c r="S361" s="137">
        <v>0</v>
      </c>
      <c r="T361" s="138">
        <f>S361*H361</f>
        <v>0</v>
      </c>
      <c r="AR361" s="139" t="s">
        <v>302</v>
      </c>
      <c r="AT361" s="139" t="s">
        <v>119</v>
      </c>
      <c r="AU361" s="139" t="s">
        <v>81</v>
      </c>
      <c r="AY361" s="18" t="s">
        <v>116</v>
      </c>
      <c r="BE361" s="140">
        <f>IF(N361="základní",J361,0)</f>
        <v>0</v>
      </c>
      <c r="BF361" s="140">
        <f>IF(N361="snížená",J361,0)</f>
        <v>0</v>
      </c>
      <c r="BG361" s="140">
        <f>IF(N361="zákl. přenesená",J361,0)</f>
        <v>0</v>
      </c>
      <c r="BH361" s="140">
        <f>IF(N361="sníž. přenesená",J361,0)</f>
        <v>0</v>
      </c>
      <c r="BI361" s="140">
        <f>IF(N361="nulová",J361,0)</f>
        <v>0</v>
      </c>
      <c r="BJ361" s="18" t="s">
        <v>79</v>
      </c>
      <c r="BK361" s="140">
        <f>ROUND(I361*H361,2)</f>
        <v>0</v>
      </c>
      <c r="BL361" s="18" t="s">
        <v>302</v>
      </c>
      <c r="BM361" s="139" t="s">
        <v>720</v>
      </c>
    </row>
    <row r="362" spans="2:47" s="1" customFormat="1" ht="11.25">
      <c r="B362" s="33"/>
      <c r="D362" s="141" t="s">
        <v>126</v>
      </c>
      <c r="F362" s="142" t="s">
        <v>721</v>
      </c>
      <c r="I362" s="143"/>
      <c r="L362" s="33"/>
      <c r="M362" s="144"/>
      <c r="T362" s="54"/>
      <c r="AT362" s="18" t="s">
        <v>126</v>
      </c>
      <c r="AU362" s="18" t="s">
        <v>81</v>
      </c>
    </row>
    <row r="363" spans="2:63" s="11" customFormat="1" ht="22.9" customHeight="1">
      <c r="B363" s="116"/>
      <c r="D363" s="117" t="s">
        <v>71</v>
      </c>
      <c r="E363" s="126" t="s">
        <v>722</v>
      </c>
      <c r="F363" s="126" t="s">
        <v>723</v>
      </c>
      <c r="I363" s="119"/>
      <c r="J363" s="127">
        <f>BK363</f>
        <v>0</v>
      </c>
      <c r="L363" s="116"/>
      <c r="M363" s="121"/>
      <c r="P363" s="122">
        <f>SUM(P364:P420)</f>
        <v>0</v>
      </c>
      <c r="R363" s="122">
        <f>SUM(R364:R420)</f>
        <v>1.9874943600000003</v>
      </c>
      <c r="T363" s="123">
        <f>SUM(T364:T420)</f>
        <v>3.4856</v>
      </c>
      <c r="AR363" s="117" t="s">
        <v>81</v>
      </c>
      <c r="AT363" s="124" t="s">
        <v>71</v>
      </c>
      <c r="AU363" s="124" t="s">
        <v>79</v>
      </c>
      <c r="AY363" s="117" t="s">
        <v>116</v>
      </c>
      <c r="BK363" s="125">
        <f>SUM(BK364:BK420)</f>
        <v>0</v>
      </c>
    </row>
    <row r="364" spans="2:65" s="1" customFormat="1" ht="21.75" customHeight="1">
      <c r="B364" s="33"/>
      <c r="C364" s="128" t="s">
        <v>724</v>
      </c>
      <c r="D364" s="128" t="s">
        <v>119</v>
      </c>
      <c r="E364" s="129" t="s">
        <v>725</v>
      </c>
      <c r="F364" s="130" t="s">
        <v>726</v>
      </c>
      <c r="G364" s="131" t="s">
        <v>358</v>
      </c>
      <c r="H364" s="132">
        <v>20</v>
      </c>
      <c r="I364" s="133"/>
      <c r="J364" s="134">
        <f>ROUND(I364*H364,2)</f>
        <v>0</v>
      </c>
      <c r="K364" s="130" t="s">
        <v>213</v>
      </c>
      <c r="L364" s="33"/>
      <c r="M364" s="135" t="s">
        <v>19</v>
      </c>
      <c r="N364" s="136" t="s">
        <v>43</v>
      </c>
      <c r="P364" s="137">
        <f>O364*H364</f>
        <v>0</v>
      </c>
      <c r="Q364" s="137">
        <v>0</v>
      </c>
      <c r="R364" s="137">
        <f>Q364*H364</f>
        <v>0</v>
      </c>
      <c r="S364" s="137">
        <v>0.008</v>
      </c>
      <c r="T364" s="138">
        <f>S364*H364</f>
        <v>0.16</v>
      </c>
      <c r="AR364" s="139" t="s">
        <v>302</v>
      </c>
      <c r="AT364" s="139" t="s">
        <v>119</v>
      </c>
      <c r="AU364" s="139" t="s">
        <v>81</v>
      </c>
      <c r="AY364" s="18" t="s">
        <v>116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8" t="s">
        <v>79</v>
      </c>
      <c r="BK364" s="140">
        <f>ROUND(I364*H364,2)</f>
        <v>0</v>
      </c>
      <c r="BL364" s="18" t="s">
        <v>302</v>
      </c>
      <c r="BM364" s="139" t="s">
        <v>727</v>
      </c>
    </row>
    <row r="365" spans="2:47" s="1" customFormat="1" ht="11.25">
      <c r="B365" s="33"/>
      <c r="D365" s="141" t="s">
        <v>126</v>
      </c>
      <c r="F365" s="142" t="s">
        <v>728</v>
      </c>
      <c r="I365" s="143"/>
      <c r="L365" s="33"/>
      <c r="M365" s="144"/>
      <c r="T365" s="54"/>
      <c r="AT365" s="18" t="s">
        <v>126</v>
      </c>
      <c r="AU365" s="18" t="s">
        <v>81</v>
      </c>
    </row>
    <row r="366" spans="2:51" s="12" customFormat="1" ht="11.25">
      <c r="B366" s="150"/>
      <c r="D366" s="151" t="s">
        <v>216</v>
      </c>
      <c r="E366" s="152" t="s">
        <v>19</v>
      </c>
      <c r="F366" s="153" t="s">
        <v>729</v>
      </c>
      <c r="H366" s="152" t="s">
        <v>19</v>
      </c>
      <c r="I366" s="154"/>
      <c r="L366" s="150"/>
      <c r="M366" s="155"/>
      <c r="T366" s="156"/>
      <c r="AT366" s="152" t="s">
        <v>216</v>
      </c>
      <c r="AU366" s="152" t="s">
        <v>81</v>
      </c>
      <c r="AV366" s="12" t="s">
        <v>79</v>
      </c>
      <c r="AW366" s="12" t="s">
        <v>33</v>
      </c>
      <c r="AX366" s="12" t="s">
        <v>72</v>
      </c>
      <c r="AY366" s="152" t="s">
        <v>116</v>
      </c>
    </row>
    <row r="367" spans="2:51" s="13" customFormat="1" ht="11.25">
      <c r="B367" s="157"/>
      <c r="D367" s="151" t="s">
        <v>216</v>
      </c>
      <c r="E367" s="158" t="s">
        <v>19</v>
      </c>
      <c r="F367" s="159" t="s">
        <v>330</v>
      </c>
      <c r="H367" s="160">
        <v>20</v>
      </c>
      <c r="I367" s="161"/>
      <c r="L367" s="157"/>
      <c r="M367" s="162"/>
      <c r="T367" s="163"/>
      <c r="AT367" s="158" t="s">
        <v>216</v>
      </c>
      <c r="AU367" s="158" t="s">
        <v>81</v>
      </c>
      <c r="AV367" s="13" t="s">
        <v>81</v>
      </c>
      <c r="AW367" s="13" t="s">
        <v>33</v>
      </c>
      <c r="AX367" s="13" t="s">
        <v>79</v>
      </c>
      <c r="AY367" s="158" t="s">
        <v>116</v>
      </c>
    </row>
    <row r="368" spans="2:65" s="1" customFormat="1" ht="24.2" customHeight="1">
      <c r="B368" s="33"/>
      <c r="C368" s="128" t="s">
        <v>730</v>
      </c>
      <c r="D368" s="128" t="s">
        <v>119</v>
      </c>
      <c r="E368" s="129" t="s">
        <v>731</v>
      </c>
      <c r="F368" s="130" t="s">
        <v>732</v>
      </c>
      <c r="G368" s="131" t="s">
        <v>305</v>
      </c>
      <c r="H368" s="132">
        <v>60</v>
      </c>
      <c r="I368" s="133"/>
      <c r="J368" s="134">
        <f>ROUND(I368*H368,2)</f>
        <v>0</v>
      </c>
      <c r="K368" s="130" t="s">
        <v>213</v>
      </c>
      <c r="L368" s="33"/>
      <c r="M368" s="135" t="s">
        <v>19</v>
      </c>
      <c r="N368" s="136" t="s">
        <v>43</v>
      </c>
      <c r="P368" s="137">
        <f>O368*H368</f>
        <v>0</v>
      </c>
      <c r="Q368" s="137">
        <v>0</v>
      </c>
      <c r="R368" s="137">
        <f>Q368*H368</f>
        <v>0</v>
      </c>
      <c r="S368" s="137">
        <v>0.031</v>
      </c>
      <c r="T368" s="138">
        <f>S368*H368</f>
        <v>1.8599999999999999</v>
      </c>
      <c r="AR368" s="139" t="s">
        <v>302</v>
      </c>
      <c r="AT368" s="139" t="s">
        <v>119</v>
      </c>
      <c r="AU368" s="139" t="s">
        <v>81</v>
      </c>
      <c r="AY368" s="18" t="s">
        <v>116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8" t="s">
        <v>79</v>
      </c>
      <c r="BK368" s="140">
        <f>ROUND(I368*H368,2)</f>
        <v>0</v>
      </c>
      <c r="BL368" s="18" t="s">
        <v>302</v>
      </c>
      <c r="BM368" s="139" t="s">
        <v>733</v>
      </c>
    </row>
    <row r="369" spans="2:47" s="1" customFormat="1" ht="11.25">
      <c r="B369" s="33"/>
      <c r="D369" s="141" t="s">
        <v>126</v>
      </c>
      <c r="F369" s="142" t="s">
        <v>734</v>
      </c>
      <c r="I369" s="143"/>
      <c r="L369" s="33"/>
      <c r="M369" s="144"/>
      <c r="T369" s="54"/>
      <c r="AT369" s="18" t="s">
        <v>126</v>
      </c>
      <c r="AU369" s="18" t="s">
        <v>81</v>
      </c>
    </row>
    <row r="370" spans="2:65" s="1" customFormat="1" ht="21.75" customHeight="1">
      <c r="B370" s="33"/>
      <c r="C370" s="128" t="s">
        <v>735</v>
      </c>
      <c r="D370" s="128" t="s">
        <v>119</v>
      </c>
      <c r="E370" s="129" t="s">
        <v>736</v>
      </c>
      <c r="F370" s="130" t="s">
        <v>737</v>
      </c>
      <c r="G370" s="131" t="s">
        <v>305</v>
      </c>
      <c r="H370" s="132">
        <v>36.64</v>
      </c>
      <c r="I370" s="133"/>
      <c r="J370" s="134">
        <f>ROUND(I370*H370,2)</f>
        <v>0</v>
      </c>
      <c r="K370" s="130" t="s">
        <v>213</v>
      </c>
      <c r="L370" s="33"/>
      <c r="M370" s="135" t="s">
        <v>19</v>
      </c>
      <c r="N370" s="136" t="s">
        <v>43</v>
      </c>
      <c r="P370" s="137">
        <f>O370*H370</f>
        <v>0</v>
      </c>
      <c r="Q370" s="137">
        <v>0</v>
      </c>
      <c r="R370" s="137">
        <f>Q370*H370</f>
        <v>0</v>
      </c>
      <c r="S370" s="137">
        <v>0.04</v>
      </c>
      <c r="T370" s="138">
        <f>S370*H370</f>
        <v>1.4656</v>
      </c>
      <c r="AR370" s="139" t="s">
        <v>302</v>
      </c>
      <c r="AT370" s="139" t="s">
        <v>119</v>
      </c>
      <c r="AU370" s="139" t="s">
        <v>81</v>
      </c>
      <c r="AY370" s="18" t="s">
        <v>116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8" t="s">
        <v>79</v>
      </c>
      <c r="BK370" s="140">
        <f>ROUND(I370*H370,2)</f>
        <v>0</v>
      </c>
      <c r="BL370" s="18" t="s">
        <v>302</v>
      </c>
      <c r="BM370" s="139" t="s">
        <v>738</v>
      </c>
    </row>
    <row r="371" spans="2:47" s="1" customFormat="1" ht="11.25">
      <c r="B371" s="33"/>
      <c r="D371" s="141" t="s">
        <v>126</v>
      </c>
      <c r="F371" s="142" t="s">
        <v>739</v>
      </c>
      <c r="I371" s="143"/>
      <c r="L371" s="33"/>
      <c r="M371" s="144"/>
      <c r="T371" s="54"/>
      <c r="AT371" s="18" t="s">
        <v>126</v>
      </c>
      <c r="AU371" s="18" t="s">
        <v>81</v>
      </c>
    </row>
    <row r="372" spans="2:65" s="1" customFormat="1" ht="16.5" customHeight="1">
      <c r="B372" s="33"/>
      <c r="C372" s="128" t="s">
        <v>740</v>
      </c>
      <c r="D372" s="128" t="s">
        <v>119</v>
      </c>
      <c r="E372" s="129" t="s">
        <v>741</v>
      </c>
      <c r="F372" s="130" t="s">
        <v>742</v>
      </c>
      <c r="G372" s="131" t="s">
        <v>305</v>
      </c>
      <c r="H372" s="132">
        <v>9</v>
      </c>
      <c r="I372" s="133"/>
      <c r="J372" s="134">
        <f>ROUND(I372*H372,2)</f>
        <v>0</v>
      </c>
      <c r="K372" s="130" t="s">
        <v>19</v>
      </c>
      <c r="L372" s="33"/>
      <c r="M372" s="135" t="s">
        <v>19</v>
      </c>
      <c r="N372" s="136" t="s">
        <v>43</v>
      </c>
      <c r="P372" s="137">
        <f>O372*H372</f>
        <v>0</v>
      </c>
      <c r="Q372" s="137">
        <v>0</v>
      </c>
      <c r="R372" s="137">
        <f>Q372*H372</f>
        <v>0</v>
      </c>
      <c r="S372" s="137">
        <v>0</v>
      </c>
      <c r="T372" s="138">
        <f>S372*H372</f>
        <v>0</v>
      </c>
      <c r="AR372" s="139" t="s">
        <v>302</v>
      </c>
      <c r="AT372" s="139" t="s">
        <v>119</v>
      </c>
      <c r="AU372" s="139" t="s">
        <v>81</v>
      </c>
      <c r="AY372" s="18" t="s">
        <v>116</v>
      </c>
      <c r="BE372" s="140">
        <f>IF(N372="základní",J372,0)</f>
        <v>0</v>
      </c>
      <c r="BF372" s="140">
        <f>IF(N372="snížená",J372,0)</f>
        <v>0</v>
      </c>
      <c r="BG372" s="140">
        <f>IF(N372="zákl. přenesená",J372,0)</f>
        <v>0</v>
      </c>
      <c r="BH372" s="140">
        <f>IF(N372="sníž. přenesená",J372,0)</f>
        <v>0</v>
      </c>
      <c r="BI372" s="140">
        <f>IF(N372="nulová",J372,0)</f>
        <v>0</v>
      </c>
      <c r="BJ372" s="18" t="s">
        <v>79</v>
      </c>
      <c r="BK372" s="140">
        <f>ROUND(I372*H372,2)</f>
        <v>0</v>
      </c>
      <c r="BL372" s="18" t="s">
        <v>302</v>
      </c>
      <c r="BM372" s="139" t="s">
        <v>743</v>
      </c>
    </row>
    <row r="373" spans="2:65" s="1" customFormat="1" ht="16.5" customHeight="1">
      <c r="B373" s="33"/>
      <c r="C373" s="128" t="s">
        <v>744</v>
      </c>
      <c r="D373" s="128" t="s">
        <v>119</v>
      </c>
      <c r="E373" s="129" t="s">
        <v>745</v>
      </c>
      <c r="F373" s="130" t="s">
        <v>746</v>
      </c>
      <c r="G373" s="131" t="s">
        <v>323</v>
      </c>
      <c r="H373" s="132">
        <v>1</v>
      </c>
      <c r="I373" s="133"/>
      <c r="J373" s="134">
        <f>ROUND(I373*H373,2)</f>
        <v>0</v>
      </c>
      <c r="K373" s="130" t="s">
        <v>19</v>
      </c>
      <c r="L373" s="33"/>
      <c r="M373" s="135" t="s">
        <v>19</v>
      </c>
      <c r="N373" s="136" t="s">
        <v>43</v>
      </c>
      <c r="P373" s="137">
        <f>O373*H373</f>
        <v>0</v>
      </c>
      <c r="Q373" s="137">
        <v>0</v>
      </c>
      <c r="R373" s="137">
        <f>Q373*H373</f>
        <v>0</v>
      </c>
      <c r="S373" s="137">
        <v>0</v>
      </c>
      <c r="T373" s="138">
        <f>S373*H373</f>
        <v>0</v>
      </c>
      <c r="AR373" s="139" t="s">
        <v>302</v>
      </c>
      <c r="AT373" s="139" t="s">
        <v>119</v>
      </c>
      <c r="AU373" s="139" t="s">
        <v>81</v>
      </c>
      <c r="AY373" s="18" t="s">
        <v>116</v>
      </c>
      <c r="BE373" s="140">
        <f>IF(N373="základní",J373,0)</f>
        <v>0</v>
      </c>
      <c r="BF373" s="140">
        <f>IF(N373="snížená",J373,0)</f>
        <v>0</v>
      </c>
      <c r="BG373" s="140">
        <f>IF(N373="zákl. přenesená",J373,0)</f>
        <v>0</v>
      </c>
      <c r="BH373" s="140">
        <f>IF(N373="sníž. přenesená",J373,0)</f>
        <v>0</v>
      </c>
      <c r="BI373" s="140">
        <f>IF(N373="nulová",J373,0)</f>
        <v>0</v>
      </c>
      <c r="BJ373" s="18" t="s">
        <v>79</v>
      </c>
      <c r="BK373" s="140">
        <f>ROUND(I373*H373,2)</f>
        <v>0</v>
      </c>
      <c r="BL373" s="18" t="s">
        <v>302</v>
      </c>
      <c r="BM373" s="139" t="s">
        <v>747</v>
      </c>
    </row>
    <row r="374" spans="2:65" s="1" customFormat="1" ht="24.2" customHeight="1">
      <c r="B374" s="33"/>
      <c r="C374" s="128" t="s">
        <v>748</v>
      </c>
      <c r="D374" s="128" t="s">
        <v>119</v>
      </c>
      <c r="E374" s="129" t="s">
        <v>749</v>
      </c>
      <c r="F374" s="130" t="s">
        <v>750</v>
      </c>
      <c r="G374" s="131" t="s">
        <v>358</v>
      </c>
      <c r="H374" s="132">
        <v>67</v>
      </c>
      <c r="I374" s="133"/>
      <c r="J374" s="134">
        <f>ROUND(I374*H374,2)</f>
        <v>0</v>
      </c>
      <c r="K374" s="130" t="s">
        <v>213</v>
      </c>
      <c r="L374" s="33"/>
      <c r="M374" s="135" t="s">
        <v>19</v>
      </c>
      <c r="N374" s="136" t="s">
        <v>43</v>
      </c>
      <c r="P374" s="137">
        <f>O374*H374</f>
        <v>0</v>
      </c>
      <c r="Q374" s="137">
        <v>0</v>
      </c>
      <c r="R374" s="137">
        <f>Q374*H374</f>
        <v>0</v>
      </c>
      <c r="S374" s="137">
        <v>0</v>
      </c>
      <c r="T374" s="138">
        <f>S374*H374</f>
        <v>0</v>
      </c>
      <c r="AR374" s="139" t="s">
        <v>302</v>
      </c>
      <c r="AT374" s="139" t="s">
        <v>119</v>
      </c>
      <c r="AU374" s="139" t="s">
        <v>81</v>
      </c>
      <c r="AY374" s="18" t="s">
        <v>116</v>
      </c>
      <c r="BE374" s="140">
        <f>IF(N374="základní",J374,0)</f>
        <v>0</v>
      </c>
      <c r="BF374" s="140">
        <f>IF(N374="snížená",J374,0)</f>
        <v>0</v>
      </c>
      <c r="BG374" s="140">
        <f>IF(N374="zákl. přenesená",J374,0)</f>
        <v>0</v>
      </c>
      <c r="BH374" s="140">
        <f>IF(N374="sníž. přenesená",J374,0)</f>
        <v>0</v>
      </c>
      <c r="BI374" s="140">
        <f>IF(N374="nulová",J374,0)</f>
        <v>0</v>
      </c>
      <c r="BJ374" s="18" t="s">
        <v>79</v>
      </c>
      <c r="BK374" s="140">
        <f>ROUND(I374*H374,2)</f>
        <v>0</v>
      </c>
      <c r="BL374" s="18" t="s">
        <v>302</v>
      </c>
      <c r="BM374" s="139" t="s">
        <v>751</v>
      </c>
    </row>
    <row r="375" spans="2:47" s="1" customFormat="1" ht="11.25">
      <c r="B375" s="33"/>
      <c r="D375" s="141" t="s">
        <v>126</v>
      </c>
      <c r="F375" s="142" t="s">
        <v>752</v>
      </c>
      <c r="I375" s="143"/>
      <c r="L375" s="33"/>
      <c r="M375" s="144"/>
      <c r="T375" s="54"/>
      <c r="AT375" s="18" t="s">
        <v>126</v>
      </c>
      <c r="AU375" s="18" t="s">
        <v>81</v>
      </c>
    </row>
    <row r="376" spans="2:51" s="12" customFormat="1" ht="11.25">
      <c r="B376" s="150"/>
      <c r="D376" s="151" t="s">
        <v>216</v>
      </c>
      <c r="E376" s="152" t="s">
        <v>19</v>
      </c>
      <c r="F376" s="153" t="s">
        <v>753</v>
      </c>
      <c r="H376" s="152" t="s">
        <v>19</v>
      </c>
      <c r="I376" s="154"/>
      <c r="L376" s="150"/>
      <c r="M376" s="155"/>
      <c r="T376" s="156"/>
      <c r="AT376" s="152" t="s">
        <v>216</v>
      </c>
      <c r="AU376" s="152" t="s">
        <v>81</v>
      </c>
      <c r="AV376" s="12" t="s">
        <v>79</v>
      </c>
      <c r="AW376" s="12" t="s">
        <v>33</v>
      </c>
      <c r="AX376" s="12" t="s">
        <v>72</v>
      </c>
      <c r="AY376" s="152" t="s">
        <v>116</v>
      </c>
    </row>
    <row r="377" spans="2:51" s="13" customFormat="1" ht="11.25">
      <c r="B377" s="157"/>
      <c r="D377" s="151" t="s">
        <v>216</v>
      </c>
      <c r="E377" s="158" t="s">
        <v>19</v>
      </c>
      <c r="F377" s="159" t="s">
        <v>475</v>
      </c>
      <c r="H377" s="160">
        <v>47</v>
      </c>
      <c r="I377" s="161"/>
      <c r="L377" s="157"/>
      <c r="M377" s="162"/>
      <c r="T377" s="163"/>
      <c r="AT377" s="158" t="s">
        <v>216</v>
      </c>
      <c r="AU377" s="158" t="s">
        <v>81</v>
      </c>
      <c r="AV377" s="13" t="s">
        <v>81</v>
      </c>
      <c r="AW377" s="13" t="s">
        <v>33</v>
      </c>
      <c r="AX377" s="13" t="s">
        <v>72</v>
      </c>
      <c r="AY377" s="158" t="s">
        <v>116</v>
      </c>
    </row>
    <row r="378" spans="2:51" s="12" customFormat="1" ht="11.25">
      <c r="B378" s="150"/>
      <c r="D378" s="151" t="s">
        <v>216</v>
      </c>
      <c r="E378" s="152" t="s">
        <v>19</v>
      </c>
      <c r="F378" s="153" t="s">
        <v>754</v>
      </c>
      <c r="H378" s="152" t="s">
        <v>19</v>
      </c>
      <c r="I378" s="154"/>
      <c r="L378" s="150"/>
      <c r="M378" s="155"/>
      <c r="T378" s="156"/>
      <c r="AT378" s="152" t="s">
        <v>216</v>
      </c>
      <c r="AU378" s="152" t="s">
        <v>81</v>
      </c>
      <c r="AV378" s="12" t="s">
        <v>79</v>
      </c>
      <c r="AW378" s="12" t="s">
        <v>33</v>
      </c>
      <c r="AX378" s="12" t="s">
        <v>72</v>
      </c>
      <c r="AY378" s="152" t="s">
        <v>116</v>
      </c>
    </row>
    <row r="379" spans="2:51" s="13" customFormat="1" ht="11.25">
      <c r="B379" s="157"/>
      <c r="D379" s="151" t="s">
        <v>216</v>
      </c>
      <c r="E379" s="158" t="s">
        <v>19</v>
      </c>
      <c r="F379" s="159" t="s">
        <v>330</v>
      </c>
      <c r="H379" s="160">
        <v>20</v>
      </c>
      <c r="I379" s="161"/>
      <c r="L379" s="157"/>
      <c r="M379" s="162"/>
      <c r="T379" s="163"/>
      <c r="AT379" s="158" t="s">
        <v>216</v>
      </c>
      <c r="AU379" s="158" t="s">
        <v>81</v>
      </c>
      <c r="AV379" s="13" t="s">
        <v>81</v>
      </c>
      <c r="AW379" s="13" t="s">
        <v>33</v>
      </c>
      <c r="AX379" s="13" t="s">
        <v>72</v>
      </c>
      <c r="AY379" s="158" t="s">
        <v>116</v>
      </c>
    </row>
    <row r="380" spans="2:51" s="14" customFormat="1" ht="11.25">
      <c r="B380" s="164"/>
      <c r="D380" s="151" t="s">
        <v>216</v>
      </c>
      <c r="E380" s="165" t="s">
        <v>19</v>
      </c>
      <c r="F380" s="166" t="s">
        <v>223</v>
      </c>
      <c r="H380" s="167">
        <v>67</v>
      </c>
      <c r="I380" s="168"/>
      <c r="L380" s="164"/>
      <c r="M380" s="169"/>
      <c r="T380" s="170"/>
      <c r="AT380" s="165" t="s">
        <v>216</v>
      </c>
      <c r="AU380" s="165" t="s">
        <v>81</v>
      </c>
      <c r="AV380" s="14" t="s">
        <v>138</v>
      </c>
      <c r="AW380" s="14" t="s">
        <v>33</v>
      </c>
      <c r="AX380" s="14" t="s">
        <v>79</v>
      </c>
      <c r="AY380" s="165" t="s">
        <v>116</v>
      </c>
    </row>
    <row r="381" spans="2:65" s="1" customFormat="1" ht="16.5" customHeight="1">
      <c r="B381" s="33"/>
      <c r="C381" s="171" t="s">
        <v>311</v>
      </c>
      <c r="D381" s="171" t="s">
        <v>279</v>
      </c>
      <c r="E381" s="172" t="s">
        <v>755</v>
      </c>
      <c r="F381" s="173" t="s">
        <v>756</v>
      </c>
      <c r="G381" s="174" t="s">
        <v>212</v>
      </c>
      <c r="H381" s="175">
        <v>0.601</v>
      </c>
      <c r="I381" s="176"/>
      <c r="J381" s="177">
        <f>ROUND(I381*H381,2)</f>
        <v>0</v>
      </c>
      <c r="K381" s="173" t="s">
        <v>213</v>
      </c>
      <c r="L381" s="178"/>
      <c r="M381" s="179" t="s">
        <v>19</v>
      </c>
      <c r="N381" s="180" t="s">
        <v>43</v>
      </c>
      <c r="P381" s="137">
        <f>O381*H381</f>
        <v>0</v>
      </c>
      <c r="Q381" s="137">
        <v>0.55</v>
      </c>
      <c r="R381" s="137">
        <f>Q381*H381</f>
        <v>0.33055</v>
      </c>
      <c r="S381" s="137">
        <v>0</v>
      </c>
      <c r="T381" s="138">
        <f>S381*H381</f>
        <v>0</v>
      </c>
      <c r="AR381" s="139" t="s">
        <v>393</v>
      </c>
      <c r="AT381" s="139" t="s">
        <v>279</v>
      </c>
      <c r="AU381" s="139" t="s">
        <v>81</v>
      </c>
      <c r="AY381" s="18" t="s">
        <v>116</v>
      </c>
      <c r="BE381" s="140">
        <f>IF(N381="základní",J381,0)</f>
        <v>0</v>
      </c>
      <c r="BF381" s="140">
        <f>IF(N381="snížená",J381,0)</f>
        <v>0</v>
      </c>
      <c r="BG381" s="140">
        <f>IF(N381="zákl. přenesená",J381,0)</f>
        <v>0</v>
      </c>
      <c r="BH381" s="140">
        <f>IF(N381="sníž. přenesená",J381,0)</f>
        <v>0</v>
      </c>
      <c r="BI381" s="140">
        <f>IF(N381="nulová",J381,0)</f>
        <v>0</v>
      </c>
      <c r="BJ381" s="18" t="s">
        <v>79</v>
      </c>
      <c r="BK381" s="140">
        <f>ROUND(I381*H381,2)</f>
        <v>0</v>
      </c>
      <c r="BL381" s="18" t="s">
        <v>302</v>
      </c>
      <c r="BM381" s="139" t="s">
        <v>757</v>
      </c>
    </row>
    <row r="382" spans="2:51" s="12" customFormat="1" ht="11.25">
      <c r="B382" s="150"/>
      <c r="D382" s="151" t="s">
        <v>216</v>
      </c>
      <c r="E382" s="152" t="s">
        <v>19</v>
      </c>
      <c r="F382" s="153" t="s">
        <v>753</v>
      </c>
      <c r="H382" s="152" t="s">
        <v>19</v>
      </c>
      <c r="I382" s="154"/>
      <c r="L382" s="150"/>
      <c r="M382" s="155"/>
      <c r="T382" s="156"/>
      <c r="AT382" s="152" t="s">
        <v>216</v>
      </c>
      <c r="AU382" s="152" t="s">
        <v>81</v>
      </c>
      <c r="AV382" s="12" t="s">
        <v>79</v>
      </c>
      <c r="AW382" s="12" t="s">
        <v>33</v>
      </c>
      <c r="AX382" s="12" t="s">
        <v>72</v>
      </c>
      <c r="AY382" s="152" t="s">
        <v>116</v>
      </c>
    </row>
    <row r="383" spans="2:51" s="13" customFormat="1" ht="11.25">
      <c r="B383" s="157"/>
      <c r="D383" s="151" t="s">
        <v>216</v>
      </c>
      <c r="E383" s="158" t="s">
        <v>19</v>
      </c>
      <c r="F383" s="159" t="s">
        <v>758</v>
      </c>
      <c r="H383" s="160">
        <v>0.395</v>
      </c>
      <c r="I383" s="161"/>
      <c r="L383" s="157"/>
      <c r="M383" s="162"/>
      <c r="T383" s="163"/>
      <c r="AT383" s="158" t="s">
        <v>216</v>
      </c>
      <c r="AU383" s="158" t="s">
        <v>81</v>
      </c>
      <c r="AV383" s="13" t="s">
        <v>81</v>
      </c>
      <c r="AW383" s="13" t="s">
        <v>33</v>
      </c>
      <c r="AX383" s="13" t="s">
        <v>72</v>
      </c>
      <c r="AY383" s="158" t="s">
        <v>116</v>
      </c>
    </row>
    <row r="384" spans="2:51" s="12" customFormat="1" ht="11.25">
      <c r="B384" s="150"/>
      <c r="D384" s="151" t="s">
        <v>216</v>
      </c>
      <c r="E384" s="152" t="s">
        <v>19</v>
      </c>
      <c r="F384" s="153" t="s">
        <v>759</v>
      </c>
      <c r="H384" s="152" t="s">
        <v>19</v>
      </c>
      <c r="I384" s="154"/>
      <c r="L384" s="150"/>
      <c r="M384" s="155"/>
      <c r="T384" s="156"/>
      <c r="AT384" s="152" t="s">
        <v>216</v>
      </c>
      <c r="AU384" s="152" t="s">
        <v>81</v>
      </c>
      <c r="AV384" s="12" t="s">
        <v>79</v>
      </c>
      <c r="AW384" s="12" t="s">
        <v>33</v>
      </c>
      <c r="AX384" s="12" t="s">
        <v>72</v>
      </c>
      <c r="AY384" s="152" t="s">
        <v>116</v>
      </c>
    </row>
    <row r="385" spans="2:51" s="13" customFormat="1" ht="11.25">
      <c r="B385" s="157"/>
      <c r="D385" s="151" t="s">
        <v>216</v>
      </c>
      <c r="E385" s="158" t="s">
        <v>19</v>
      </c>
      <c r="F385" s="159" t="s">
        <v>760</v>
      </c>
      <c r="H385" s="160">
        <v>0.128</v>
      </c>
      <c r="I385" s="161"/>
      <c r="L385" s="157"/>
      <c r="M385" s="162"/>
      <c r="T385" s="163"/>
      <c r="AT385" s="158" t="s">
        <v>216</v>
      </c>
      <c r="AU385" s="158" t="s">
        <v>81</v>
      </c>
      <c r="AV385" s="13" t="s">
        <v>81</v>
      </c>
      <c r="AW385" s="13" t="s">
        <v>33</v>
      </c>
      <c r="AX385" s="13" t="s">
        <v>72</v>
      </c>
      <c r="AY385" s="158" t="s">
        <v>116</v>
      </c>
    </row>
    <row r="386" spans="2:51" s="14" customFormat="1" ht="11.25">
      <c r="B386" s="164"/>
      <c r="D386" s="151" t="s">
        <v>216</v>
      </c>
      <c r="E386" s="165" t="s">
        <v>19</v>
      </c>
      <c r="F386" s="166" t="s">
        <v>223</v>
      </c>
      <c r="H386" s="167">
        <v>0.523</v>
      </c>
      <c r="I386" s="168"/>
      <c r="L386" s="164"/>
      <c r="M386" s="169"/>
      <c r="T386" s="170"/>
      <c r="AT386" s="165" t="s">
        <v>216</v>
      </c>
      <c r="AU386" s="165" t="s">
        <v>81</v>
      </c>
      <c r="AV386" s="14" t="s">
        <v>138</v>
      </c>
      <c r="AW386" s="14" t="s">
        <v>33</v>
      </c>
      <c r="AX386" s="14" t="s">
        <v>79</v>
      </c>
      <c r="AY386" s="165" t="s">
        <v>116</v>
      </c>
    </row>
    <row r="387" spans="2:51" s="13" customFormat="1" ht="11.25">
      <c r="B387" s="157"/>
      <c r="D387" s="151" t="s">
        <v>216</v>
      </c>
      <c r="F387" s="159" t="s">
        <v>761</v>
      </c>
      <c r="H387" s="160">
        <v>0.601</v>
      </c>
      <c r="I387" s="161"/>
      <c r="L387" s="157"/>
      <c r="M387" s="162"/>
      <c r="T387" s="163"/>
      <c r="AT387" s="158" t="s">
        <v>216</v>
      </c>
      <c r="AU387" s="158" t="s">
        <v>81</v>
      </c>
      <c r="AV387" s="13" t="s">
        <v>81</v>
      </c>
      <c r="AW387" s="13" t="s">
        <v>4</v>
      </c>
      <c r="AX387" s="13" t="s">
        <v>79</v>
      </c>
      <c r="AY387" s="158" t="s">
        <v>116</v>
      </c>
    </row>
    <row r="388" spans="2:65" s="1" customFormat="1" ht="24.2" customHeight="1">
      <c r="B388" s="33"/>
      <c r="C388" s="128" t="s">
        <v>762</v>
      </c>
      <c r="D388" s="128" t="s">
        <v>119</v>
      </c>
      <c r="E388" s="129" t="s">
        <v>763</v>
      </c>
      <c r="F388" s="130" t="s">
        <v>764</v>
      </c>
      <c r="G388" s="131" t="s">
        <v>358</v>
      </c>
      <c r="H388" s="132">
        <v>83</v>
      </c>
      <c r="I388" s="133"/>
      <c r="J388" s="134">
        <f>ROUND(I388*H388,2)</f>
        <v>0</v>
      </c>
      <c r="K388" s="130" t="s">
        <v>213</v>
      </c>
      <c r="L388" s="33"/>
      <c r="M388" s="135" t="s">
        <v>19</v>
      </c>
      <c r="N388" s="136" t="s">
        <v>43</v>
      </c>
      <c r="P388" s="137">
        <f>O388*H388</f>
        <v>0</v>
      </c>
      <c r="Q388" s="137">
        <v>0</v>
      </c>
      <c r="R388" s="137">
        <f>Q388*H388</f>
        <v>0</v>
      </c>
      <c r="S388" s="137">
        <v>0</v>
      </c>
      <c r="T388" s="138">
        <f>S388*H388</f>
        <v>0</v>
      </c>
      <c r="AR388" s="139" t="s">
        <v>302</v>
      </c>
      <c r="AT388" s="139" t="s">
        <v>119</v>
      </c>
      <c r="AU388" s="139" t="s">
        <v>81</v>
      </c>
      <c r="AY388" s="18" t="s">
        <v>116</v>
      </c>
      <c r="BE388" s="140">
        <f>IF(N388="základní",J388,0)</f>
        <v>0</v>
      </c>
      <c r="BF388" s="140">
        <f>IF(N388="snížená",J388,0)</f>
        <v>0</v>
      </c>
      <c r="BG388" s="140">
        <f>IF(N388="zákl. přenesená",J388,0)</f>
        <v>0</v>
      </c>
      <c r="BH388" s="140">
        <f>IF(N388="sníž. přenesená",J388,0)</f>
        <v>0</v>
      </c>
      <c r="BI388" s="140">
        <f>IF(N388="nulová",J388,0)</f>
        <v>0</v>
      </c>
      <c r="BJ388" s="18" t="s">
        <v>79</v>
      </c>
      <c r="BK388" s="140">
        <f>ROUND(I388*H388,2)</f>
        <v>0</v>
      </c>
      <c r="BL388" s="18" t="s">
        <v>302</v>
      </c>
      <c r="BM388" s="139" t="s">
        <v>765</v>
      </c>
    </row>
    <row r="389" spans="2:47" s="1" customFormat="1" ht="11.25">
      <c r="B389" s="33"/>
      <c r="D389" s="141" t="s">
        <v>126</v>
      </c>
      <c r="F389" s="142" t="s">
        <v>766</v>
      </c>
      <c r="I389" s="143"/>
      <c r="L389" s="33"/>
      <c r="M389" s="144"/>
      <c r="T389" s="54"/>
      <c r="AT389" s="18" t="s">
        <v>126</v>
      </c>
      <c r="AU389" s="18" t="s">
        <v>81</v>
      </c>
    </row>
    <row r="390" spans="2:51" s="12" customFormat="1" ht="11.25">
      <c r="B390" s="150"/>
      <c r="D390" s="151" t="s">
        <v>216</v>
      </c>
      <c r="E390" s="152" t="s">
        <v>19</v>
      </c>
      <c r="F390" s="153" t="s">
        <v>767</v>
      </c>
      <c r="H390" s="152" t="s">
        <v>19</v>
      </c>
      <c r="I390" s="154"/>
      <c r="L390" s="150"/>
      <c r="M390" s="155"/>
      <c r="T390" s="156"/>
      <c r="AT390" s="152" t="s">
        <v>216</v>
      </c>
      <c r="AU390" s="152" t="s">
        <v>81</v>
      </c>
      <c r="AV390" s="12" t="s">
        <v>79</v>
      </c>
      <c r="AW390" s="12" t="s">
        <v>33</v>
      </c>
      <c r="AX390" s="12" t="s">
        <v>72</v>
      </c>
      <c r="AY390" s="152" t="s">
        <v>116</v>
      </c>
    </row>
    <row r="391" spans="2:51" s="13" customFormat="1" ht="11.25">
      <c r="B391" s="157"/>
      <c r="D391" s="151" t="s">
        <v>216</v>
      </c>
      <c r="E391" s="158" t="s">
        <v>19</v>
      </c>
      <c r="F391" s="159" t="s">
        <v>677</v>
      </c>
      <c r="H391" s="160">
        <v>83</v>
      </c>
      <c r="I391" s="161"/>
      <c r="L391" s="157"/>
      <c r="M391" s="162"/>
      <c r="T391" s="163"/>
      <c r="AT391" s="158" t="s">
        <v>216</v>
      </c>
      <c r="AU391" s="158" t="s">
        <v>81</v>
      </c>
      <c r="AV391" s="13" t="s">
        <v>81</v>
      </c>
      <c r="AW391" s="13" t="s">
        <v>33</v>
      </c>
      <c r="AX391" s="13" t="s">
        <v>79</v>
      </c>
      <c r="AY391" s="158" t="s">
        <v>116</v>
      </c>
    </row>
    <row r="392" spans="2:65" s="1" customFormat="1" ht="16.5" customHeight="1">
      <c r="B392" s="33"/>
      <c r="C392" s="171" t="s">
        <v>768</v>
      </c>
      <c r="D392" s="171" t="s">
        <v>279</v>
      </c>
      <c r="E392" s="172" t="s">
        <v>769</v>
      </c>
      <c r="F392" s="173" t="s">
        <v>770</v>
      </c>
      <c r="G392" s="174" t="s">
        <v>212</v>
      </c>
      <c r="H392" s="175">
        <v>1.221</v>
      </c>
      <c r="I392" s="176"/>
      <c r="J392" s="177">
        <f>ROUND(I392*H392,2)</f>
        <v>0</v>
      </c>
      <c r="K392" s="173" t="s">
        <v>213</v>
      </c>
      <c r="L392" s="178"/>
      <c r="M392" s="179" t="s">
        <v>19</v>
      </c>
      <c r="N392" s="180" t="s">
        <v>43</v>
      </c>
      <c r="P392" s="137">
        <f>O392*H392</f>
        <v>0</v>
      </c>
      <c r="Q392" s="137">
        <v>0.55</v>
      </c>
      <c r="R392" s="137">
        <f>Q392*H392</f>
        <v>0.6715500000000001</v>
      </c>
      <c r="S392" s="137">
        <v>0</v>
      </c>
      <c r="T392" s="138">
        <f>S392*H392</f>
        <v>0</v>
      </c>
      <c r="AR392" s="139" t="s">
        <v>393</v>
      </c>
      <c r="AT392" s="139" t="s">
        <v>279</v>
      </c>
      <c r="AU392" s="139" t="s">
        <v>81</v>
      </c>
      <c r="AY392" s="18" t="s">
        <v>116</v>
      </c>
      <c r="BE392" s="140">
        <f>IF(N392="základní",J392,0)</f>
        <v>0</v>
      </c>
      <c r="BF392" s="140">
        <f>IF(N392="snížená",J392,0)</f>
        <v>0</v>
      </c>
      <c r="BG392" s="140">
        <f>IF(N392="zákl. přenesená",J392,0)</f>
        <v>0</v>
      </c>
      <c r="BH392" s="140">
        <f>IF(N392="sníž. přenesená",J392,0)</f>
        <v>0</v>
      </c>
      <c r="BI392" s="140">
        <f>IF(N392="nulová",J392,0)</f>
        <v>0</v>
      </c>
      <c r="BJ392" s="18" t="s">
        <v>79</v>
      </c>
      <c r="BK392" s="140">
        <f>ROUND(I392*H392,2)</f>
        <v>0</v>
      </c>
      <c r="BL392" s="18" t="s">
        <v>302</v>
      </c>
      <c r="BM392" s="139" t="s">
        <v>771</v>
      </c>
    </row>
    <row r="393" spans="2:51" s="12" customFormat="1" ht="11.25">
      <c r="B393" s="150"/>
      <c r="D393" s="151" t="s">
        <v>216</v>
      </c>
      <c r="E393" s="152" t="s">
        <v>19</v>
      </c>
      <c r="F393" s="153" t="s">
        <v>767</v>
      </c>
      <c r="H393" s="152" t="s">
        <v>19</v>
      </c>
      <c r="I393" s="154"/>
      <c r="L393" s="150"/>
      <c r="M393" s="155"/>
      <c r="T393" s="156"/>
      <c r="AT393" s="152" t="s">
        <v>216</v>
      </c>
      <c r="AU393" s="152" t="s">
        <v>81</v>
      </c>
      <c r="AV393" s="12" t="s">
        <v>79</v>
      </c>
      <c r="AW393" s="12" t="s">
        <v>33</v>
      </c>
      <c r="AX393" s="12" t="s">
        <v>72</v>
      </c>
      <c r="AY393" s="152" t="s">
        <v>116</v>
      </c>
    </row>
    <row r="394" spans="2:51" s="13" customFormat="1" ht="11.25">
      <c r="B394" s="157"/>
      <c r="D394" s="151" t="s">
        <v>216</v>
      </c>
      <c r="E394" s="158" t="s">
        <v>19</v>
      </c>
      <c r="F394" s="159" t="s">
        <v>772</v>
      </c>
      <c r="H394" s="160">
        <v>1.062</v>
      </c>
      <c r="I394" s="161"/>
      <c r="L394" s="157"/>
      <c r="M394" s="162"/>
      <c r="T394" s="163"/>
      <c r="AT394" s="158" t="s">
        <v>216</v>
      </c>
      <c r="AU394" s="158" t="s">
        <v>81</v>
      </c>
      <c r="AV394" s="13" t="s">
        <v>81</v>
      </c>
      <c r="AW394" s="13" t="s">
        <v>33</v>
      </c>
      <c r="AX394" s="13" t="s">
        <v>79</v>
      </c>
      <c r="AY394" s="158" t="s">
        <v>116</v>
      </c>
    </row>
    <row r="395" spans="2:51" s="13" customFormat="1" ht="11.25">
      <c r="B395" s="157"/>
      <c r="D395" s="151" t="s">
        <v>216</v>
      </c>
      <c r="F395" s="159" t="s">
        <v>773</v>
      </c>
      <c r="H395" s="160">
        <v>1.221</v>
      </c>
      <c r="I395" s="161"/>
      <c r="L395" s="157"/>
      <c r="M395" s="162"/>
      <c r="T395" s="163"/>
      <c r="AT395" s="158" t="s">
        <v>216</v>
      </c>
      <c r="AU395" s="158" t="s">
        <v>81</v>
      </c>
      <c r="AV395" s="13" t="s">
        <v>81</v>
      </c>
      <c r="AW395" s="13" t="s">
        <v>4</v>
      </c>
      <c r="AX395" s="13" t="s">
        <v>79</v>
      </c>
      <c r="AY395" s="158" t="s">
        <v>116</v>
      </c>
    </row>
    <row r="396" spans="2:65" s="1" customFormat="1" ht="24.2" customHeight="1">
      <c r="B396" s="33"/>
      <c r="C396" s="128" t="s">
        <v>774</v>
      </c>
      <c r="D396" s="128" t="s">
        <v>119</v>
      </c>
      <c r="E396" s="129" t="s">
        <v>775</v>
      </c>
      <c r="F396" s="130" t="s">
        <v>776</v>
      </c>
      <c r="G396" s="131" t="s">
        <v>358</v>
      </c>
      <c r="H396" s="132">
        <v>18</v>
      </c>
      <c r="I396" s="133"/>
      <c r="J396" s="134">
        <f>ROUND(I396*H396,2)</f>
        <v>0</v>
      </c>
      <c r="K396" s="130" t="s">
        <v>213</v>
      </c>
      <c r="L396" s="33"/>
      <c r="M396" s="135" t="s">
        <v>19</v>
      </c>
      <c r="N396" s="136" t="s">
        <v>43</v>
      </c>
      <c r="P396" s="137">
        <f>O396*H396</f>
        <v>0</v>
      </c>
      <c r="Q396" s="137">
        <v>0</v>
      </c>
      <c r="R396" s="137">
        <f>Q396*H396</f>
        <v>0</v>
      </c>
      <c r="S396" s="137">
        <v>0</v>
      </c>
      <c r="T396" s="138">
        <f>S396*H396</f>
        <v>0</v>
      </c>
      <c r="AR396" s="139" t="s">
        <v>302</v>
      </c>
      <c r="AT396" s="139" t="s">
        <v>119</v>
      </c>
      <c r="AU396" s="139" t="s">
        <v>81</v>
      </c>
      <c r="AY396" s="18" t="s">
        <v>116</v>
      </c>
      <c r="BE396" s="140">
        <f>IF(N396="základní",J396,0)</f>
        <v>0</v>
      </c>
      <c r="BF396" s="140">
        <f>IF(N396="snížená",J396,0)</f>
        <v>0</v>
      </c>
      <c r="BG396" s="140">
        <f>IF(N396="zákl. přenesená",J396,0)</f>
        <v>0</v>
      </c>
      <c r="BH396" s="140">
        <f>IF(N396="sníž. přenesená",J396,0)</f>
        <v>0</v>
      </c>
      <c r="BI396" s="140">
        <f>IF(N396="nulová",J396,0)</f>
        <v>0</v>
      </c>
      <c r="BJ396" s="18" t="s">
        <v>79</v>
      </c>
      <c r="BK396" s="140">
        <f>ROUND(I396*H396,2)</f>
        <v>0</v>
      </c>
      <c r="BL396" s="18" t="s">
        <v>302</v>
      </c>
      <c r="BM396" s="139" t="s">
        <v>777</v>
      </c>
    </row>
    <row r="397" spans="2:47" s="1" customFormat="1" ht="11.25">
      <c r="B397" s="33"/>
      <c r="D397" s="141" t="s">
        <v>126</v>
      </c>
      <c r="F397" s="142" t="s">
        <v>778</v>
      </c>
      <c r="I397" s="143"/>
      <c r="L397" s="33"/>
      <c r="M397" s="144"/>
      <c r="T397" s="54"/>
      <c r="AT397" s="18" t="s">
        <v>126</v>
      </c>
      <c r="AU397" s="18" t="s">
        <v>81</v>
      </c>
    </row>
    <row r="398" spans="2:51" s="12" customFormat="1" ht="11.25">
      <c r="B398" s="150"/>
      <c r="D398" s="151" t="s">
        <v>216</v>
      </c>
      <c r="E398" s="152" t="s">
        <v>19</v>
      </c>
      <c r="F398" s="153" t="s">
        <v>779</v>
      </c>
      <c r="H398" s="152" t="s">
        <v>19</v>
      </c>
      <c r="I398" s="154"/>
      <c r="L398" s="150"/>
      <c r="M398" s="155"/>
      <c r="T398" s="156"/>
      <c r="AT398" s="152" t="s">
        <v>216</v>
      </c>
      <c r="AU398" s="152" t="s">
        <v>81</v>
      </c>
      <c r="AV398" s="12" t="s">
        <v>79</v>
      </c>
      <c r="AW398" s="12" t="s">
        <v>33</v>
      </c>
      <c r="AX398" s="12" t="s">
        <v>72</v>
      </c>
      <c r="AY398" s="152" t="s">
        <v>116</v>
      </c>
    </row>
    <row r="399" spans="2:51" s="13" customFormat="1" ht="11.25">
      <c r="B399" s="157"/>
      <c r="D399" s="151" t="s">
        <v>216</v>
      </c>
      <c r="E399" s="158" t="s">
        <v>19</v>
      </c>
      <c r="F399" s="159" t="s">
        <v>320</v>
      </c>
      <c r="H399" s="160">
        <v>18</v>
      </c>
      <c r="I399" s="161"/>
      <c r="L399" s="157"/>
      <c r="M399" s="162"/>
      <c r="T399" s="163"/>
      <c r="AT399" s="158" t="s">
        <v>216</v>
      </c>
      <c r="AU399" s="158" t="s">
        <v>81</v>
      </c>
      <c r="AV399" s="13" t="s">
        <v>81</v>
      </c>
      <c r="AW399" s="13" t="s">
        <v>33</v>
      </c>
      <c r="AX399" s="13" t="s">
        <v>79</v>
      </c>
      <c r="AY399" s="158" t="s">
        <v>116</v>
      </c>
    </row>
    <row r="400" spans="2:65" s="1" customFormat="1" ht="16.5" customHeight="1">
      <c r="B400" s="33"/>
      <c r="C400" s="171" t="s">
        <v>780</v>
      </c>
      <c r="D400" s="171" t="s">
        <v>279</v>
      </c>
      <c r="E400" s="172" t="s">
        <v>781</v>
      </c>
      <c r="F400" s="173" t="s">
        <v>782</v>
      </c>
      <c r="G400" s="174" t="s">
        <v>212</v>
      </c>
      <c r="H400" s="175">
        <v>0.53</v>
      </c>
      <c r="I400" s="176"/>
      <c r="J400" s="177">
        <f>ROUND(I400*H400,2)</f>
        <v>0</v>
      </c>
      <c r="K400" s="173" t="s">
        <v>213</v>
      </c>
      <c r="L400" s="178"/>
      <c r="M400" s="179" t="s">
        <v>19</v>
      </c>
      <c r="N400" s="180" t="s">
        <v>43</v>
      </c>
      <c r="P400" s="137">
        <f>O400*H400</f>
        <v>0</v>
      </c>
      <c r="Q400" s="137">
        <v>0.55</v>
      </c>
      <c r="R400" s="137">
        <f>Q400*H400</f>
        <v>0.29150000000000004</v>
      </c>
      <c r="S400" s="137">
        <v>0</v>
      </c>
      <c r="T400" s="138">
        <f>S400*H400</f>
        <v>0</v>
      </c>
      <c r="AR400" s="139" t="s">
        <v>393</v>
      </c>
      <c r="AT400" s="139" t="s">
        <v>279</v>
      </c>
      <c r="AU400" s="139" t="s">
        <v>81</v>
      </c>
      <c r="AY400" s="18" t="s">
        <v>116</v>
      </c>
      <c r="BE400" s="140">
        <f>IF(N400="základní",J400,0)</f>
        <v>0</v>
      </c>
      <c r="BF400" s="140">
        <f>IF(N400="snížená",J400,0)</f>
        <v>0</v>
      </c>
      <c r="BG400" s="140">
        <f>IF(N400="zákl. přenesená",J400,0)</f>
        <v>0</v>
      </c>
      <c r="BH400" s="140">
        <f>IF(N400="sníž. přenesená",J400,0)</f>
        <v>0</v>
      </c>
      <c r="BI400" s="140">
        <f>IF(N400="nulová",J400,0)</f>
        <v>0</v>
      </c>
      <c r="BJ400" s="18" t="s">
        <v>79</v>
      </c>
      <c r="BK400" s="140">
        <f>ROUND(I400*H400,2)</f>
        <v>0</v>
      </c>
      <c r="BL400" s="18" t="s">
        <v>302</v>
      </c>
      <c r="BM400" s="139" t="s">
        <v>783</v>
      </c>
    </row>
    <row r="401" spans="2:51" s="12" customFormat="1" ht="11.25">
      <c r="B401" s="150"/>
      <c r="D401" s="151" t="s">
        <v>216</v>
      </c>
      <c r="E401" s="152" t="s">
        <v>19</v>
      </c>
      <c r="F401" s="153" t="s">
        <v>779</v>
      </c>
      <c r="H401" s="152" t="s">
        <v>19</v>
      </c>
      <c r="I401" s="154"/>
      <c r="L401" s="150"/>
      <c r="M401" s="155"/>
      <c r="T401" s="156"/>
      <c r="AT401" s="152" t="s">
        <v>216</v>
      </c>
      <c r="AU401" s="152" t="s">
        <v>81</v>
      </c>
      <c r="AV401" s="12" t="s">
        <v>79</v>
      </c>
      <c r="AW401" s="12" t="s">
        <v>33</v>
      </c>
      <c r="AX401" s="12" t="s">
        <v>72</v>
      </c>
      <c r="AY401" s="152" t="s">
        <v>116</v>
      </c>
    </row>
    <row r="402" spans="2:51" s="13" customFormat="1" ht="11.25">
      <c r="B402" s="157"/>
      <c r="D402" s="151" t="s">
        <v>216</v>
      </c>
      <c r="E402" s="158" t="s">
        <v>19</v>
      </c>
      <c r="F402" s="159" t="s">
        <v>784</v>
      </c>
      <c r="H402" s="160">
        <v>0.461</v>
      </c>
      <c r="I402" s="161"/>
      <c r="L402" s="157"/>
      <c r="M402" s="162"/>
      <c r="T402" s="163"/>
      <c r="AT402" s="158" t="s">
        <v>216</v>
      </c>
      <c r="AU402" s="158" t="s">
        <v>81</v>
      </c>
      <c r="AV402" s="13" t="s">
        <v>81</v>
      </c>
      <c r="AW402" s="13" t="s">
        <v>33</v>
      </c>
      <c r="AX402" s="13" t="s">
        <v>79</v>
      </c>
      <c r="AY402" s="158" t="s">
        <v>116</v>
      </c>
    </row>
    <row r="403" spans="2:51" s="13" customFormat="1" ht="11.25">
      <c r="B403" s="157"/>
      <c r="D403" s="151" t="s">
        <v>216</v>
      </c>
      <c r="F403" s="159" t="s">
        <v>785</v>
      </c>
      <c r="H403" s="160">
        <v>0.53</v>
      </c>
      <c r="I403" s="161"/>
      <c r="L403" s="157"/>
      <c r="M403" s="162"/>
      <c r="T403" s="163"/>
      <c r="AT403" s="158" t="s">
        <v>216</v>
      </c>
      <c r="AU403" s="158" t="s">
        <v>81</v>
      </c>
      <c r="AV403" s="13" t="s">
        <v>81</v>
      </c>
      <c r="AW403" s="13" t="s">
        <v>4</v>
      </c>
      <c r="AX403" s="13" t="s">
        <v>79</v>
      </c>
      <c r="AY403" s="158" t="s">
        <v>116</v>
      </c>
    </row>
    <row r="404" spans="2:65" s="1" customFormat="1" ht="16.5" customHeight="1">
      <c r="B404" s="33"/>
      <c r="C404" s="128" t="s">
        <v>786</v>
      </c>
      <c r="D404" s="128" t="s">
        <v>119</v>
      </c>
      <c r="E404" s="129" t="s">
        <v>787</v>
      </c>
      <c r="F404" s="130" t="s">
        <v>788</v>
      </c>
      <c r="G404" s="131" t="s">
        <v>358</v>
      </c>
      <c r="H404" s="132">
        <v>109</v>
      </c>
      <c r="I404" s="133"/>
      <c r="J404" s="134">
        <f>ROUND(I404*H404,2)</f>
        <v>0</v>
      </c>
      <c r="K404" s="130" t="s">
        <v>213</v>
      </c>
      <c r="L404" s="33"/>
      <c r="M404" s="135" t="s">
        <v>19</v>
      </c>
      <c r="N404" s="136" t="s">
        <v>43</v>
      </c>
      <c r="P404" s="137">
        <f>O404*H404</f>
        <v>0</v>
      </c>
      <c r="Q404" s="137">
        <v>2E-05</v>
      </c>
      <c r="R404" s="137">
        <f>Q404*H404</f>
        <v>0.00218</v>
      </c>
      <c r="S404" s="137">
        <v>0</v>
      </c>
      <c r="T404" s="138">
        <f>S404*H404</f>
        <v>0</v>
      </c>
      <c r="AR404" s="139" t="s">
        <v>302</v>
      </c>
      <c r="AT404" s="139" t="s">
        <v>119</v>
      </c>
      <c r="AU404" s="139" t="s">
        <v>81</v>
      </c>
      <c r="AY404" s="18" t="s">
        <v>116</v>
      </c>
      <c r="BE404" s="140">
        <f>IF(N404="základní",J404,0)</f>
        <v>0</v>
      </c>
      <c r="BF404" s="140">
        <f>IF(N404="snížená",J404,0)</f>
        <v>0</v>
      </c>
      <c r="BG404" s="140">
        <f>IF(N404="zákl. přenesená",J404,0)</f>
        <v>0</v>
      </c>
      <c r="BH404" s="140">
        <f>IF(N404="sníž. přenesená",J404,0)</f>
        <v>0</v>
      </c>
      <c r="BI404" s="140">
        <f>IF(N404="nulová",J404,0)</f>
        <v>0</v>
      </c>
      <c r="BJ404" s="18" t="s">
        <v>79</v>
      </c>
      <c r="BK404" s="140">
        <f>ROUND(I404*H404,2)</f>
        <v>0</v>
      </c>
      <c r="BL404" s="18" t="s">
        <v>302</v>
      </c>
      <c r="BM404" s="139" t="s">
        <v>789</v>
      </c>
    </row>
    <row r="405" spans="2:47" s="1" customFormat="1" ht="11.25">
      <c r="B405" s="33"/>
      <c r="D405" s="141" t="s">
        <v>126</v>
      </c>
      <c r="F405" s="142" t="s">
        <v>790</v>
      </c>
      <c r="I405" s="143"/>
      <c r="L405" s="33"/>
      <c r="M405" s="144"/>
      <c r="T405" s="54"/>
      <c r="AT405" s="18" t="s">
        <v>126</v>
      </c>
      <c r="AU405" s="18" t="s">
        <v>81</v>
      </c>
    </row>
    <row r="406" spans="2:51" s="13" customFormat="1" ht="11.25">
      <c r="B406" s="157"/>
      <c r="D406" s="151" t="s">
        <v>216</v>
      </c>
      <c r="E406" s="158" t="s">
        <v>19</v>
      </c>
      <c r="F406" s="159" t="s">
        <v>791</v>
      </c>
      <c r="H406" s="160">
        <v>109</v>
      </c>
      <c r="I406" s="161"/>
      <c r="L406" s="157"/>
      <c r="M406" s="162"/>
      <c r="T406" s="163"/>
      <c r="AT406" s="158" t="s">
        <v>216</v>
      </c>
      <c r="AU406" s="158" t="s">
        <v>81</v>
      </c>
      <c r="AV406" s="13" t="s">
        <v>81</v>
      </c>
      <c r="AW406" s="13" t="s">
        <v>33</v>
      </c>
      <c r="AX406" s="13" t="s">
        <v>79</v>
      </c>
      <c r="AY406" s="158" t="s">
        <v>116</v>
      </c>
    </row>
    <row r="407" spans="2:65" s="1" customFormat="1" ht="16.5" customHeight="1">
      <c r="B407" s="33"/>
      <c r="C407" s="171" t="s">
        <v>792</v>
      </c>
      <c r="D407" s="171" t="s">
        <v>279</v>
      </c>
      <c r="E407" s="172" t="s">
        <v>793</v>
      </c>
      <c r="F407" s="173" t="s">
        <v>794</v>
      </c>
      <c r="G407" s="174" t="s">
        <v>212</v>
      </c>
      <c r="H407" s="175">
        <v>0.301</v>
      </c>
      <c r="I407" s="176"/>
      <c r="J407" s="177">
        <f>ROUND(I407*H407,2)</f>
        <v>0</v>
      </c>
      <c r="K407" s="173" t="s">
        <v>213</v>
      </c>
      <c r="L407" s="178"/>
      <c r="M407" s="179" t="s">
        <v>19</v>
      </c>
      <c r="N407" s="180" t="s">
        <v>43</v>
      </c>
      <c r="P407" s="137">
        <f>O407*H407</f>
        <v>0</v>
      </c>
      <c r="Q407" s="137">
        <v>0.55</v>
      </c>
      <c r="R407" s="137">
        <f>Q407*H407</f>
        <v>0.16555</v>
      </c>
      <c r="S407" s="137">
        <v>0</v>
      </c>
      <c r="T407" s="138">
        <f>S407*H407</f>
        <v>0</v>
      </c>
      <c r="AR407" s="139" t="s">
        <v>393</v>
      </c>
      <c r="AT407" s="139" t="s">
        <v>279</v>
      </c>
      <c r="AU407" s="139" t="s">
        <v>81</v>
      </c>
      <c r="AY407" s="18" t="s">
        <v>116</v>
      </c>
      <c r="BE407" s="140">
        <f>IF(N407="základní",J407,0)</f>
        <v>0</v>
      </c>
      <c r="BF407" s="140">
        <f>IF(N407="snížená",J407,0)</f>
        <v>0</v>
      </c>
      <c r="BG407" s="140">
        <f>IF(N407="zákl. přenesená",J407,0)</f>
        <v>0</v>
      </c>
      <c r="BH407" s="140">
        <f>IF(N407="sníž. přenesená",J407,0)</f>
        <v>0</v>
      </c>
      <c r="BI407" s="140">
        <f>IF(N407="nulová",J407,0)</f>
        <v>0</v>
      </c>
      <c r="BJ407" s="18" t="s">
        <v>79</v>
      </c>
      <c r="BK407" s="140">
        <f>ROUND(I407*H407,2)</f>
        <v>0</v>
      </c>
      <c r="BL407" s="18" t="s">
        <v>302</v>
      </c>
      <c r="BM407" s="139" t="s">
        <v>795</v>
      </c>
    </row>
    <row r="408" spans="2:51" s="13" customFormat="1" ht="11.25">
      <c r="B408" s="157"/>
      <c r="D408" s="151" t="s">
        <v>216</v>
      </c>
      <c r="E408" s="158" t="s">
        <v>19</v>
      </c>
      <c r="F408" s="159" t="s">
        <v>796</v>
      </c>
      <c r="H408" s="160">
        <v>0.262</v>
      </c>
      <c r="I408" s="161"/>
      <c r="L408" s="157"/>
      <c r="M408" s="162"/>
      <c r="T408" s="163"/>
      <c r="AT408" s="158" t="s">
        <v>216</v>
      </c>
      <c r="AU408" s="158" t="s">
        <v>81</v>
      </c>
      <c r="AV408" s="13" t="s">
        <v>81</v>
      </c>
      <c r="AW408" s="13" t="s">
        <v>33</v>
      </c>
      <c r="AX408" s="13" t="s">
        <v>79</v>
      </c>
      <c r="AY408" s="158" t="s">
        <v>116</v>
      </c>
    </row>
    <row r="409" spans="2:51" s="13" customFormat="1" ht="11.25">
      <c r="B409" s="157"/>
      <c r="D409" s="151" t="s">
        <v>216</v>
      </c>
      <c r="F409" s="159" t="s">
        <v>797</v>
      </c>
      <c r="H409" s="160">
        <v>0.301</v>
      </c>
      <c r="I409" s="161"/>
      <c r="L409" s="157"/>
      <c r="M409" s="162"/>
      <c r="T409" s="163"/>
      <c r="AT409" s="158" t="s">
        <v>216</v>
      </c>
      <c r="AU409" s="158" t="s">
        <v>81</v>
      </c>
      <c r="AV409" s="13" t="s">
        <v>81</v>
      </c>
      <c r="AW409" s="13" t="s">
        <v>4</v>
      </c>
      <c r="AX409" s="13" t="s">
        <v>79</v>
      </c>
      <c r="AY409" s="158" t="s">
        <v>116</v>
      </c>
    </row>
    <row r="410" spans="2:65" s="1" customFormat="1" ht="21.75" customHeight="1">
      <c r="B410" s="33"/>
      <c r="C410" s="128" t="s">
        <v>798</v>
      </c>
      <c r="D410" s="128" t="s">
        <v>119</v>
      </c>
      <c r="E410" s="129" t="s">
        <v>799</v>
      </c>
      <c r="F410" s="130" t="s">
        <v>800</v>
      </c>
      <c r="G410" s="131" t="s">
        <v>305</v>
      </c>
      <c r="H410" s="132">
        <v>60</v>
      </c>
      <c r="I410" s="133"/>
      <c r="J410" s="134">
        <f>ROUND(I410*H410,2)</f>
        <v>0</v>
      </c>
      <c r="K410" s="130" t="s">
        <v>213</v>
      </c>
      <c r="L410" s="33"/>
      <c r="M410" s="135" t="s">
        <v>19</v>
      </c>
      <c r="N410" s="136" t="s">
        <v>43</v>
      </c>
      <c r="P410" s="137">
        <f>O410*H410</f>
        <v>0</v>
      </c>
      <c r="Q410" s="137">
        <v>0</v>
      </c>
      <c r="R410" s="137">
        <f>Q410*H410</f>
        <v>0</v>
      </c>
      <c r="S410" s="137">
        <v>0</v>
      </c>
      <c r="T410" s="138">
        <f>S410*H410</f>
        <v>0</v>
      </c>
      <c r="AR410" s="139" t="s">
        <v>302</v>
      </c>
      <c r="AT410" s="139" t="s">
        <v>119</v>
      </c>
      <c r="AU410" s="139" t="s">
        <v>81</v>
      </c>
      <c r="AY410" s="18" t="s">
        <v>116</v>
      </c>
      <c r="BE410" s="140">
        <f>IF(N410="základní",J410,0)</f>
        <v>0</v>
      </c>
      <c r="BF410" s="140">
        <f>IF(N410="snížená",J410,0)</f>
        <v>0</v>
      </c>
      <c r="BG410" s="140">
        <f>IF(N410="zákl. přenesená",J410,0)</f>
        <v>0</v>
      </c>
      <c r="BH410" s="140">
        <f>IF(N410="sníž. přenesená",J410,0)</f>
        <v>0</v>
      </c>
      <c r="BI410" s="140">
        <f>IF(N410="nulová",J410,0)</f>
        <v>0</v>
      </c>
      <c r="BJ410" s="18" t="s">
        <v>79</v>
      </c>
      <c r="BK410" s="140">
        <f>ROUND(I410*H410,2)</f>
        <v>0</v>
      </c>
      <c r="BL410" s="18" t="s">
        <v>302</v>
      </c>
      <c r="BM410" s="139" t="s">
        <v>801</v>
      </c>
    </row>
    <row r="411" spans="2:47" s="1" customFormat="1" ht="11.25">
      <c r="B411" s="33"/>
      <c r="D411" s="141" t="s">
        <v>126</v>
      </c>
      <c r="F411" s="142" t="s">
        <v>802</v>
      </c>
      <c r="I411" s="143"/>
      <c r="L411" s="33"/>
      <c r="M411" s="144"/>
      <c r="T411" s="54"/>
      <c r="AT411" s="18" t="s">
        <v>126</v>
      </c>
      <c r="AU411" s="18" t="s">
        <v>81</v>
      </c>
    </row>
    <row r="412" spans="2:65" s="1" customFormat="1" ht="16.5" customHeight="1">
      <c r="B412" s="33"/>
      <c r="C412" s="171" t="s">
        <v>803</v>
      </c>
      <c r="D412" s="171" t="s">
        <v>279</v>
      </c>
      <c r="E412" s="172" t="s">
        <v>793</v>
      </c>
      <c r="F412" s="173" t="s">
        <v>794</v>
      </c>
      <c r="G412" s="174" t="s">
        <v>212</v>
      </c>
      <c r="H412" s="175">
        <v>0.828</v>
      </c>
      <c r="I412" s="176"/>
      <c r="J412" s="177">
        <f>ROUND(I412*H412,2)</f>
        <v>0</v>
      </c>
      <c r="K412" s="173" t="s">
        <v>213</v>
      </c>
      <c r="L412" s="178"/>
      <c r="M412" s="179" t="s">
        <v>19</v>
      </c>
      <c r="N412" s="180" t="s">
        <v>43</v>
      </c>
      <c r="P412" s="137">
        <f>O412*H412</f>
        <v>0</v>
      </c>
      <c r="Q412" s="137">
        <v>0.55</v>
      </c>
      <c r="R412" s="137">
        <f>Q412*H412</f>
        <v>0.4554</v>
      </c>
      <c r="S412" s="137">
        <v>0</v>
      </c>
      <c r="T412" s="138">
        <f>S412*H412</f>
        <v>0</v>
      </c>
      <c r="AR412" s="139" t="s">
        <v>393</v>
      </c>
      <c r="AT412" s="139" t="s">
        <v>279</v>
      </c>
      <c r="AU412" s="139" t="s">
        <v>81</v>
      </c>
      <c r="AY412" s="18" t="s">
        <v>116</v>
      </c>
      <c r="BE412" s="140">
        <f>IF(N412="základní",J412,0)</f>
        <v>0</v>
      </c>
      <c r="BF412" s="140">
        <f>IF(N412="snížená",J412,0)</f>
        <v>0</v>
      </c>
      <c r="BG412" s="140">
        <f>IF(N412="zákl. přenesená",J412,0)</f>
        <v>0</v>
      </c>
      <c r="BH412" s="140">
        <f>IF(N412="sníž. přenesená",J412,0)</f>
        <v>0</v>
      </c>
      <c r="BI412" s="140">
        <f>IF(N412="nulová",J412,0)</f>
        <v>0</v>
      </c>
      <c r="BJ412" s="18" t="s">
        <v>79</v>
      </c>
      <c r="BK412" s="140">
        <f>ROUND(I412*H412,2)</f>
        <v>0</v>
      </c>
      <c r="BL412" s="18" t="s">
        <v>302</v>
      </c>
      <c r="BM412" s="139" t="s">
        <v>804</v>
      </c>
    </row>
    <row r="413" spans="2:51" s="13" customFormat="1" ht="11.25">
      <c r="B413" s="157"/>
      <c r="D413" s="151" t="s">
        <v>216</v>
      </c>
      <c r="E413" s="158" t="s">
        <v>19</v>
      </c>
      <c r="F413" s="159" t="s">
        <v>805</v>
      </c>
      <c r="H413" s="160">
        <v>0.72</v>
      </c>
      <c r="I413" s="161"/>
      <c r="L413" s="157"/>
      <c r="M413" s="162"/>
      <c r="T413" s="163"/>
      <c r="AT413" s="158" t="s">
        <v>216</v>
      </c>
      <c r="AU413" s="158" t="s">
        <v>81</v>
      </c>
      <c r="AV413" s="13" t="s">
        <v>81</v>
      </c>
      <c r="AW413" s="13" t="s">
        <v>33</v>
      </c>
      <c r="AX413" s="13" t="s">
        <v>79</v>
      </c>
      <c r="AY413" s="158" t="s">
        <v>116</v>
      </c>
    </row>
    <row r="414" spans="2:51" s="13" customFormat="1" ht="11.25">
      <c r="B414" s="157"/>
      <c r="D414" s="151" t="s">
        <v>216</v>
      </c>
      <c r="F414" s="159" t="s">
        <v>806</v>
      </c>
      <c r="H414" s="160">
        <v>0.828</v>
      </c>
      <c r="I414" s="161"/>
      <c r="L414" s="157"/>
      <c r="M414" s="162"/>
      <c r="T414" s="163"/>
      <c r="AT414" s="158" t="s">
        <v>216</v>
      </c>
      <c r="AU414" s="158" t="s">
        <v>81</v>
      </c>
      <c r="AV414" s="13" t="s">
        <v>81</v>
      </c>
      <c r="AW414" s="13" t="s">
        <v>4</v>
      </c>
      <c r="AX414" s="13" t="s">
        <v>79</v>
      </c>
      <c r="AY414" s="158" t="s">
        <v>116</v>
      </c>
    </row>
    <row r="415" spans="2:65" s="1" customFormat="1" ht="21.75" customHeight="1">
      <c r="B415" s="33"/>
      <c r="C415" s="128" t="s">
        <v>807</v>
      </c>
      <c r="D415" s="128" t="s">
        <v>119</v>
      </c>
      <c r="E415" s="129" t="s">
        <v>808</v>
      </c>
      <c r="F415" s="130" t="s">
        <v>809</v>
      </c>
      <c r="G415" s="131" t="s">
        <v>212</v>
      </c>
      <c r="H415" s="132">
        <v>3.028</v>
      </c>
      <c r="I415" s="133"/>
      <c r="J415" s="134">
        <f>ROUND(I415*H415,2)</f>
        <v>0</v>
      </c>
      <c r="K415" s="130" t="s">
        <v>213</v>
      </c>
      <c r="L415" s="33"/>
      <c r="M415" s="135" t="s">
        <v>19</v>
      </c>
      <c r="N415" s="136" t="s">
        <v>43</v>
      </c>
      <c r="P415" s="137">
        <f>O415*H415</f>
        <v>0</v>
      </c>
      <c r="Q415" s="137">
        <v>0.02337</v>
      </c>
      <c r="R415" s="137">
        <f>Q415*H415</f>
        <v>0.07076436</v>
      </c>
      <c r="S415" s="137">
        <v>0</v>
      </c>
      <c r="T415" s="138">
        <f>S415*H415</f>
        <v>0</v>
      </c>
      <c r="AR415" s="139" t="s">
        <v>302</v>
      </c>
      <c r="AT415" s="139" t="s">
        <v>119</v>
      </c>
      <c r="AU415" s="139" t="s">
        <v>81</v>
      </c>
      <c r="AY415" s="18" t="s">
        <v>116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8" t="s">
        <v>79</v>
      </c>
      <c r="BK415" s="140">
        <f>ROUND(I415*H415,2)</f>
        <v>0</v>
      </c>
      <c r="BL415" s="18" t="s">
        <v>302</v>
      </c>
      <c r="BM415" s="139" t="s">
        <v>810</v>
      </c>
    </row>
    <row r="416" spans="2:47" s="1" customFormat="1" ht="11.25">
      <c r="B416" s="33"/>
      <c r="D416" s="141" t="s">
        <v>126</v>
      </c>
      <c r="F416" s="142" t="s">
        <v>811</v>
      </c>
      <c r="I416" s="143"/>
      <c r="L416" s="33"/>
      <c r="M416" s="144"/>
      <c r="T416" s="54"/>
      <c r="AT416" s="18" t="s">
        <v>126</v>
      </c>
      <c r="AU416" s="18" t="s">
        <v>81</v>
      </c>
    </row>
    <row r="417" spans="2:51" s="13" customFormat="1" ht="11.25">
      <c r="B417" s="157"/>
      <c r="D417" s="151" t="s">
        <v>216</v>
      </c>
      <c r="E417" s="158" t="s">
        <v>19</v>
      </c>
      <c r="F417" s="159" t="s">
        <v>812</v>
      </c>
      <c r="H417" s="160">
        <v>3.028</v>
      </c>
      <c r="I417" s="161"/>
      <c r="L417" s="157"/>
      <c r="M417" s="162"/>
      <c r="T417" s="163"/>
      <c r="AT417" s="158" t="s">
        <v>216</v>
      </c>
      <c r="AU417" s="158" t="s">
        <v>81</v>
      </c>
      <c r="AV417" s="13" t="s">
        <v>81</v>
      </c>
      <c r="AW417" s="13" t="s">
        <v>33</v>
      </c>
      <c r="AX417" s="13" t="s">
        <v>79</v>
      </c>
      <c r="AY417" s="158" t="s">
        <v>116</v>
      </c>
    </row>
    <row r="418" spans="2:65" s="1" customFormat="1" ht="16.5" customHeight="1">
      <c r="B418" s="33"/>
      <c r="C418" s="128" t="s">
        <v>813</v>
      </c>
      <c r="D418" s="128" t="s">
        <v>119</v>
      </c>
      <c r="E418" s="129" t="s">
        <v>814</v>
      </c>
      <c r="F418" s="130" t="s">
        <v>815</v>
      </c>
      <c r="G418" s="131" t="s">
        <v>305</v>
      </c>
      <c r="H418" s="132">
        <v>9</v>
      </c>
      <c r="I418" s="133"/>
      <c r="J418" s="134">
        <f>ROUND(I418*H418,2)</f>
        <v>0</v>
      </c>
      <c r="K418" s="130" t="s">
        <v>19</v>
      </c>
      <c r="L418" s="33"/>
      <c r="M418" s="135" t="s">
        <v>19</v>
      </c>
      <c r="N418" s="136" t="s">
        <v>43</v>
      </c>
      <c r="P418" s="137">
        <f>O418*H418</f>
        <v>0</v>
      </c>
      <c r="Q418" s="137">
        <v>0</v>
      </c>
      <c r="R418" s="137">
        <f>Q418*H418</f>
        <v>0</v>
      </c>
      <c r="S418" s="137">
        <v>0</v>
      </c>
      <c r="T418" s="138">
        <f>S418*H418</f>
        <v>0</v>
      </c>
      <c r="AR418" s="139" t="s">
        <v>302</v>
      </c>
      <c r="AT418" s="139" t="s">
        <v>119</v>
      </c>
      <c r="AU418" s="139" t="s">
        <v>81</v>
      </c>
      <c r="AY418" s="18" t="s">
        <v>116</v>
      </c>
      <c r="BE418" s="140">
        <f>IF(N418="základní",J418,0)</f>
        <v>0</v>
      </c>
      <c r="BF418" s="140">
        <f>IF(N418="snížená",J418,0)</f>
        <v>0</v>
      </c>
      <c r="BG418" s="140">
        <f>IF(N418="zákl. přenesená",J418,0)</f>
        <v>0</v>
      </c>
      <c r="BH418" s="140">
        <f>IF(N418="sníž. přenesená",J418,0)</f>
        <v>0</v>
      </c>
      <c r="BI418" s="140">
        <f>IF(N418="nulová",J418,0)</f>
        <v>0</v>
      </c>
      <c r="BJ418" s="18" t="s">
        <v>79</v>
      </c>
      <c r="BK418" s="140">
        <f>ROUND(I418*H418,2)</f>
        <v>0</v>
      </c>
      <c r="BL418" s="18" t="s">
        <v>302</v>
      </c>
      <c r="BM418" s="139" t="s">
        <v>816</v>
      </c>
    </row>
    <row r="419" spans="2:65" s="1" customFormat="1" ht="24.2" customHeight="1">
      <c r="B419" s="33"/>
      <c r="C419" s="128" t="s">
        <v>817</v>
      </c>
      <c r="D419" s="128" t="s">
        <v>119</v>
      </c>
      <c r="E419" s="129" t="s">
        <v>818</v>
      </c>
      <c r="F419" s="130" t="s">
        <v>819</v>
      </c>
      <c r="G419" s="131" t="s">
        <v>690</v>
      </c>
      <c r="H419" s="188"/>
      <c r="I419" s="133"/>
      <c r="J419" s="134">
        <f>ROUND(I419*H419,2)</f>
        <v>0</v>
      </c>
      <c r="K419" s="130" t="s">
        <v>213</v>
      </c>
      <c r="L419" s="33"/>
      <c r="M419" s="135" t="s">
        <v>19</v>
      </c>
      <c r="N419" s="136" t="s">
        <v>43</v>
      </c>
      <c r="P419" s="137">
        <f>O419*H419</f>
        <v>0</v>
      </c>
      <c r="Q419" s="137">
        <v>0</v>
      </c>
      <c r="R419" s="137">
        <f>Q419*H419</f>
        <v>0</v>
      </c>
      <c r="S419" s="137">
        <v>0</v>
      </c>
      <c r="T419" s="138">
        <f>S419*H419</f>
        <v>0</v>
      </c>
      <c r="AR419" s="139" t="s">
        <v>302</v>
      </c>
      <c r="AT419" s="139" t="s">
        <v>119</v>
      </c>
      <c r="AU419" s="139" t="s">
        <v>81</v>
      </c>
      <c r="AY419" s="18" t="s">
        <v>116</v>
      </c>
      <c r="BE419" s="140">
        <f>IF(N419="základní",J419,0)</f>
        <v>0</v>
      </c>
      <c r="BF419" s="140">
        <f>IF(N419="snížená",J419,0)</f>
        <v>0</v>
      </c>
      <c r="BG419" s="140">
        <f>IF(N419="zákl. přenesená",J419,0)</f>
        <v>0</v>
      </c>
      <c r="BH419" s="140">
        <f>IF(N419="sníž. přenesená",J419,0)</f>
        <v>0</v>
      </c>
      <c r="BI419" s="140">
        <f>IF(N419="nulová",J419,0)</f>
        <v>0</v>
      </c>
      <c r="BJ419" s="18" t="s">
        <v>79</v>
      </c>
      <c r="BK419" s="140">
        <f>ROUND(I419*H419,2)</f>
        <v>0</v>
      </c>
      <c r="BL419" s="18" t="s">
        <v>302</v>
      </c>
      <c r="BM419" s="139" t="s">
        <v>820</v>
      </c>
    </row>
    <row r="420" spans="2:47" s="1" customFormat="1" ht="11.25">
      <c r="B420" s="33"/>
      <c r="D420" s="141" t="s">
        <v>126</v>
      </c>
      <c r="F420" s="142" t="s">
        <v>821</v>
      </c>
      <c r="I420" s="143"/>
      <c r="L420" s="33"/>
      <c r="M420" s="144"/>
      <c r="T420" s="54"/>
      <c r="AT420" s="18" t="s">
        <v>126</v>
      </c>
      <c r="AU420" s="18" t="s">
        <v>81</v>
      </c>
    </row>
    <row r="421" spans="2:63" s="11" customFormat="1" ht="22.9" customHeight="1">
      <c r="B421" s="116"/>
      <c r="D421" s="117" t="s">
        <v>71</v>
      </c>
      <c r="E421" s="126" t="s">
        <v>822</v>
      </c>
      <c r="F421" s="126" t="s">
        <v>823</v>
      </c>
      <c r="I421" s="119"/>
      <c r="J421" s="127">
        <f>BK421</f>
        <v>0</v>
      </c>
      <c r="L421" s="116"/>
      <c r="M421" s="121"/>
      <c r="P421" s="122">
        <f>SUM(P422:P425)</f>
        <v>0</v>
      </c>
      <c r="R421" s="122">
        <f>SUM(R422:R425)</f>
        <v>0.57494</v>
      </c>
      <c r="T421" s="123">
        <f>SUM(T422:T425)</f>
        <v>0</v>
      </c>
      <c r="AR421" s="117" t="s">
        <v>81</v>
      </c>
      <c r="AT421" s="124" t="s">
        <v>71</v>
      </c>
      <c r="AU421" s="124" t="s">
        <v>79</v>
      </c>
      <c r="AY421" s="117" t="s">
        <v>116</v>
      </c>
      <c r="BK421" s="125">
        <f>SUM(BK422:BK425)</f>
        <v>0</v>
      </c>
    </row>
    <row r="422" spans="2:65" s="1" customFormat="1" ht="24.2" customHeight="1">
      <c r="B422" s="33"/>
      <c r="C422" s="128" t="s">
        <v>824</v>
      </c>
      <c r="D422" s="128" t="s">
        <v>119</v>
      </c>
      <c r="E422" s="129" t="s">
        <v>825</v>
      </c>
      <c r="F422" s="130" t="s">
        <v>826</v>
      </c>
      <c r="G422" s="131" t="s">
        <v>305</v>
      </c>
      <c r="H422" s="132">
        <v>34</v>
      </c>
      <c r="I422" s="133"/>
      <c r="J422" s="134">
        <f>ROUND(I422*H422,2)</f>
        <v>0</v>
      </c>
      <c r="K422" s="130" t="s">
        <v>213</v>
      </c>
      <c r="L422" s="33"/>
      <c r="M422" s="135" t="s">
        <v>19</v>
      </c>
      <c r="N422" s="136" t="s">
        <v>43</v>
      </c>
      <c r="P422" s="137">
        <f>O422*H422</f>
        <v>0</v>
      </c>
      <c r="Q422" s="137">
        <v>0.01691</v>
      </c>
      <c r="R422" s="137">
        <f>Q422*H422</f>
        <v>0.57494</v>
      </c>
      <c r="S422" s="137">
        <v>0</v>
      </c>
      <c r="T422" s="138">
        <f>S422*H422</f>
        <v>0</v>
      </c>
      <c r="AR422" s="139" t="s">
        <v>302</v>
      </c>
      <c r="AT422" s="139" t="s">
        <v>119</v>
      </c>
      <c r="AU422" s="139" t="s">
        <v>81</v>
      </c>
      <c r="AY422" s="18" t="s">
        <v>116</v>
      </c>
      <c r="BE422" s="140">
        <f>IF(N422="základní",J422,0)</f>
        <v>0</v>
      </c>
      <c r="BF422" s="140">
        <f>IF(N422="snížená",J422,0)</f>
        <v>0</v>
      </c>
      <c r="BG422" s="140">
        <f>IF(N422="zákl. přenesená",J422,0)</f>
        <v>0</v>
      </c>
      <c r="BH422" s="140">
        <f>IF(N422="sníž. přenesená",J422,0)</f>
        <v>0</v>
      </c>
      <c r="BI422" s="140">
        <f>IF(N422="nulová",J422,0)</f>
        <v>0</v>
      </c>
      <c r="BJ422" s="18" t="s">
        <v>79</v>
      </c>
      <c r="BK422" s="140">
        <f>ROUND(I422*H422,2)</f>
        <v>0</v>
      </c>
      <c r="BL422" s="18" t="s">
        <v>302</v>
      </c>
      <c r="BM422" s="139" t="s">
        <v>827</v>
      </c>
    </row>
    <row r="423" spans="2:47" s="1" customFormat="1" ht="11.25">
      <c r="B423" s="33"/>
      <c r="D423" s="141" t="s">
        <v>126</v>
      </c>
      <c r="F423" s="142" t="s">
        <v>828</v>
      </c>
      <c r="I423" s="143"/>
      <c r="L423" s="33"/>
      <c r="M423" s="144"/>
      <c r="T423" s="54"/>
      <c r="AT423" s="18" t="s">
        <v>126</v>
      </c>
      <c r="AU423" s="18" t="s">
        <v>81</v>
      </c>
    </row>
    <row r="424" spans="2:65" s="1" customFormat="1" ht="24.2" customHeight="1">
      <c r="B424" s="33"/>
      <c r="C424" s="128" t="s">
        <v>829</v>
      </c>
      <c r="D424" s="128" t="s">
        <v>119</v>
      </c>
      <c r="E424" s="129" t="s">
        <v>830</v>
      </c>
      <c r="F424" s="130" t="s">
        <v>831</v>
      </c>
      <c r="G424" s="131" t="s">
        <v>690</v>
      </c>
      <c r="H424" s="188"/>
      <c r="I424" s="133"/>
      <c r="J424" s="134">
        <f>ROUND(I424*H424,2)</f>
        <v>0</v>
      </c>
      <c r="K424" s="130" t="s">
        <v>213</v>
      </c>
      <c r="L424" s="33"/>
      <c r="M424" s="135" t="s">
        <v>19</v>
      </c>
      <c r="N424" s="136" t="s">
        <v>43</v>
      </c>
      <c r="P424" s="137">
        <f>O424*H424</f>
        <v>0</v>
      </c>
      <c r="Q424" s="137">
        <v>0</v>
      </c>
      <c r="R424" s="137">
        <f>Q424*H424</f>
        <v>0</v>
      </c>
      <c r="S424" s="137">
        <v>0</v>
      </c>
      <c r="T424" s="138">
        <f>S424*H424</f>
        <v>0</v>
      </c>
      <c r="AR424" s="139" t="s">
        <v>302</v>
      </c>
      <c r="AT424" s="139" t="s">
        <v>119</v>
      </c>
      <c r="AU424" s="139" t="s">
        <v>81</v>
      </c>
      <c r="AY424" s="18" t="s">
        <v>116</v>
      </c>
      <c r="BE424" s="140">
        <f>IF(N424="základní",J424,0)</f>
        <v>0</v>
      </c>
      <c r="BF424" s="140">
        <f>IF(N424="snížená",J424,0)</f>
        <v>0</v>
      </c>
      <c r="BG424" s="140">
        <f>IF(N424="zákl. přenesená",J424,0)</f>
        <v>0</v>
      </c>
      <c r="BH424" s="140">
        <f>IF(N424="sníž. přenesená",J424,0)</f>
        <v>0</v>
      </c>
      <c r="BI424" s="140">
        <f>IF(N424="nulová",J424,0)</f>
        <v>0</v>
      </c>
      <c r="BJ424" s="18" t="s">
        <v>79</v>
      </c>
      <c r="BK424" s="140">
        <f>ROUND(I424*H424,2)</f>
        <v>0</v>
      </c>
      <c r="BL424" s="18" t="s">
        <v>302</v>
      </c>
      <c r="BM424" s="139" t="s">
        <v>832</v>
      </c>
    </row>
    <row r="425" spans="2:47" s="1" customFormat="1" ht="11.25">
      <c r="B425" s="33"/>
      <c r="D425" s="141" t="s">
        <v>126</v>
      </c>
      <c r="F425" s="142" t="s">
        <v>833</v>
      </c>
      <c r="I425" s="143"/>
      <c r="L425" s="33"/>
      <c r="M425" s="144"/>
      <c r="T425" s="54"/>
      <c r="AT425" s="18" t="s">
        <v>126</v>
      </c>
      <c r="AU425" s="18" t="s">
        <v>81</v>
      </c>
    </row>
    <row r="426" spans="2:63" s="11" customFormat="1" ht="22.9" customHeight="1">
      <c r="B426" s="116"/>
      <c r="D426" s="117" t="s">
        <v>71</v>
      </c>
      <c r="E426" s="126" t="s">
        <v>834</v>
      </c>
      <c r="F426" s="126" t="s">
        <v>835</v>
      </c>
      <c r="I426" s="119"/>
      <c r="J426" s="127">
        <f>BK426</f>
        <v>0</v>
      </c>
      <c r="L426" s="116"/>
      <c r="M426" s="121"/>
      <c r="P426" s="122">
        <f>SUM(P427:P446)</f>
        <v>0</v>
      </c>
      <c r="R426" s="122">
        <f>SUM(R427:R446)</f>
        <v>0.1213216</v>
      </c>
      <c r="T426" s="123">
        <f>SUM(T427:T446)</f>
        <v>0.12340100000000001</v>
      </c>
      <c r="AR426" s="117" t="s">
        <v>81</v>
      </c>
      <c r="AT426" s="124" t="s">
        <v>71</v>
      </c>
      <c r="AU426" s="124" t="s">
        <v>79</v>
      </c>
      <c r="AY426" s="117" t="s">
        <v>116</v>
      </c>
      <c r="BK426" s="125">
        <f>SUM(BK427:BK446)</f>
        <v>0</v>
      </c>
    </row>
    <row r="427" spans="2:65" s="1" customFormat="1" ht="16.5" customHeight="1">
      <c r="B427" s="33"/>
      <c r="C427" s="128" t="s">
        <v>836</v>
      </c>
      <c r="D427" s="128" t="s">
        <v>119</v>
      </c>
      <c r="E427" s="129" t="s">
        <v>837</v>
      </c>
      <c r="F427" s="130" t="s">
        <v>838</v>
      </c>
      <c r="G427" s="131" t="s">
        <v>358</v>
      </c>
      <c r="H427" s="132">
        <v>18.8</v>
      </c>
      <c r="I427" s="133"/>
      <c r="J427" s="134">
        <f>ROUND(I427*H427,2)</f>
        <v>0</v>
      </c>
      <c r="K427" s="130" t="s">
        <v>213</v>
      </c>
      <c r="L427" s="33"/>
      <c r="M427" s="135" t="s">
        <v>19</v>
      </c>
      <c r="N427" s="136" t="s">
        <v>43</v>
      </c>
      <c r="P427" s="137">
        <f>O427*H427</f>
        <v>0</v>
      </c>
      <c r="Q427" s="137">
        <v>0</v>
      </c>
      <c r="R427" s="137">
        <f>Q427*H427</f>
        <v>0</v>
      </c>
      <c r="S427" s="137">
        <v>0.00177</v>
      </c>
      <c r="T427" s="138">
        <f>S427*H427</f>
        <v>0.033276</v>
      </c>
      <c r="AR427" s="139" t="s">
        <v>302</v>
      </c>
      <c r="AT427" s="139" t="s">
        <v>119</v>
      </c>
      <c r="AU427" s="139" t="s">
        <v>81</v>
      </c>
      <c r="AY427" s="18" t="s">
        <v>116</v>
      </c>
      <c r="BE427" s="140">
        <f>IF(N427="základní",J427,0)</f>
        <v>0</v>
      </c>
      <c r="BF427" s="140">
        <f>IF(N427="snížená",J427,0)</f>
        <v>0</v>
      </c>
      <c r="BG427" s="140">
        <f>IF(N427="zákl. přenesená",J427,0)</f>
        <v>0</v>
      </c>
      <c r="BH427" s="140">
        <f>IF(N427="sníž. přenesená",J427,0)</f>
        <v>0</v>
      </c>
      <c r="BI427" s="140">
        <f>IF(N427="nulová",J427,0)</f>
        <v>0</v>
      </c>
      <c r="BJ427" s="18" t="s">
        <v>79</v>
      </c>
      <c r="BK427" s="140">
        <f>ROUND(I427*H427,2)</f>
        <v>0</v>
      </c>
      <c r="BL427" s="18" t="s">
        <v>302</v>
      </c>
      <c r="BM427" s="139" t="s">
        <v>839</v>
      </c>
    </row>
    <row r="428" spans="2:47" s="1" customFormat="1" ht="11.25">
      <c r="B428" s="33"/>
      <c r="D428" s="141" t="s">
        <v>126</v>
      </c>
      <c r="F428" s="142" t="s">
        <v>840</v>
      </c>
      <c r="I428" s="143"/>
      <c r="L428" s="33"/>
      <c r="M428" s="144"/>
      <c r="T428" s="54"/>
      <c r="AT428" s="18" t="s">
        <v>126</v>
      </c>
      <c r="AU428" s="18" t="s">
        <v>81</v>
      </c>
    </row>
    <row r="429" spans="2:65" s="1" customFormat="1" ht="16.5" customHeight="1">
      <c r="B429" s="33"/>
      <c r="C429" s="128" t="s">
        <v>841</v>
      </c>
      <c r="D429" s="128" t="s">
        <v>119</v>
      </c>
      <c r="E429" s="129" t="s">
        <v>842</v>
      </c>
      <c r="F429" s="130" t="s">
        <v>843</v>
      </c>
      <c r="G429" s="131" t="s">
        <v>358</v>
      </c>
      <c r="H429" s="132">
        <v>10.06</v>
      </c>
      <c r="I429" s="133"/>
      <c r="J429" s="134">
        <f>ROUND(I429*H429,2)</f>
        <v>0</v>
      </c>
      <c r="K429" s="130" t="s">
        <v>213</v>
      </c>
      <c r="L429" s="33"/>
      <c r="M429" s="135" t="s">
        <v>19</v>
      </c>
      <c r="N429" s="136" t="s">
        <v>43</v>
      </c>
      <c r="P429" s="137">
        <f>O429*H429</f>
        <v>0</v>
      </c>
      <c r="Q429" s="137">
        <v>0</v>
      </c>
      <c r="R429" s="137">
        <f>Q429*H429</f>
        <v>0</v>
      </c>
      <c r="S429" s="137">
        <v>0.00175</v>
      </c>
      <c r="T429" s="138">
        <f>S429*H429</f>
        <v>0.017605000000000003</v>
      </c>
      <c r="AR429" s="139" t="s">
        <v>302</v>
      </c>
      <c r="AT429" s="139" t="s">
        <v>119</v>
      </c>
      <c r="AU429" s="139" t="s">
        <v>81</v>
      </c>
      <c r="AY429" s="18" t="s">
        <v>116</v>
      </c>
      <c r="BE429" s="140">
        <f>IF(N429="základní",J429,0)</f>
        <v>0</v>
      </c>
      <c r="BF429" s="140">
        <f>IF(N429="snížená",J429,0)</f>
        <v>0</v>
      </c>
      <c r="BG429" s="140">
        <f>IF(N429="zákl. přenesená",J429,0)</f>
        <v>0</v>
      </c>
      <c r="BH429" s="140">
        <f>IF(N429="sníž. přenesená",J429,0)</f>
        <v>0</v>
      </c>
      <c r="BI429" s="140">
        <f>IF(N429="nulová",J429,0)</f>
        <v>0</v>
      </c>
      <c r="BJ429" s="18" t="s">
        <v>79</v>
      </c>
      <c r="BK429" s="140">
        <f>ROUND(I429*H429,2)</f>
        <v>0</v>
      </c>
      <c r="BL429" s="18" t="s">
        <v>302</v>
      </c>
      <c r="BM429" s="139" t="s">
        <v>844</v>
      </c>
    </row>
    <row r="430" spans="2:47" s="1" customFormat="1" ht="11.25">
      <c r="B430" s="33"/>
      <c r="D430" s="141" t="s">
        <v>126</v>
      </c>
      <c r="F430" s="142" t="s">
        <v>845</v>
      </c>
      <c r="I430" s="143"/>
      <c r="L430" s="33"/>
      <c r="M430" s="144"/>
      <c r="T430" s="54"/>
      <c r="AT430" s="18" t="s">
        <v>126</v>
      </c>
      <c r="AU430" s="18" t="s">
        <v>81</v>
      </c>
    </row>
    <row r="431" spans="2:51" s="13" customFormat="1" ht="11.25">
      <c r="B431" s="157"/>
      <c r="D431" s="151" t="s">
        <v>216</v>
      </c>
      <c r="E431" s="158" t="s">
        <v>19</v>
      </c>
      <c r="F431" s="159" t="s">
        <v>846</v>
      </c>
      <c r="H431" s="160">
        <v>10.06</v>
      </c>
      <c r="I431" s="161"/>
      <c r="L431" s="157"/>
      <c r="M431" s="162"/>
      <c r="T431" s="163"/>
      <c r="AT431" s="158" t="s">
        <v>216</v>
      </c>
      <c r="AU431" s="158" t="s">
        <v>81</v>
      </c>
      <c r="AV431" s="13" t="s">
        <v>81</v>
      </c>
      <c r="AW431" s="13" t="s">
        <v>33</v>
      </c>
      <c r="AX431" s="13" t="s">
        <v>79</v>
      </c>
      <c r="AY431" s="158" t="s">
        <v>116</v>
      </c>
    </row>
    <row r="432" spans="2:65" s="1" customFormat="1" ht="16.5" customHeight="1">
      <c r="B432" s="33"/>
      <c r="C432" s="128" t="s">
        <v>847</v>
      </c>
      <c r="D432" s="128" t="s">
        <v>119</v>
      </c>
      <c r="E432" s="129" t="s">
        <v>848</v>
      </c>
      <c r="F432" s="130" t="s">
        <v>849</v>
      </c>
      <c r="G432" s="131" t="s">
        <v>358</v>
      </c>
      <c r="H432" s="132">
        <v>18.8</v>
      </c>
      <c r="I432" s="133"/>
      <c r="J432" s="134">
        <f>ROUND(I432*H432,2)</f>
        <v>0</v>
      </c>
      <c r="K432" s="130" t="s">
        <v>213</v>
      </c>
      <c r="L432" s="33"/>
      <c r="M432" s="135" t="s">
        <v>19</v>
      </c>
      <c r="N432" s="136" t="s">
        <v>43</v>
      </c>
      <c r="P432" s="137">
        <f>O432*H432</f>
        <v>0</v>
      </c>
      <c r="Q432" s="137">
        <v>0</v>
      </c>
      <c r="R432" s="137">
        <f>Q432*H432</f>
        <v>0</v>
      </c>
      <c r="S432" s="137">
        <v>0.0026</v>
      </c>
      <c r="T432" s="138">
        <f>S432*H432</f>
        <v>0.04888</v>
      </c>
      <c r="AR432" s="139" t="s">
        <v>302</v>
      </c>
      <c r="AT432" s="139" t="s">
        <v>119</v>
      </c>
      <c r="AU432" s="139" t="s">
        <v>81</v>
      </c>
      <c r="AY432" s="18" t="s">
        <v>116</v>
      </c>
      <c r="BE432" s="140">
        <f>IF(N432="základní",J432,0)</f>
        <v>0</v>
      </c>
      <c r="BF432" s="140">
        <f>IF(N432="snížená",J432,0)</f>
        <v>0</v>
      </c>
      <c r="BG432" s="140">
        <f>IF(N432="zákl. přenesená",J432,0)</f>
        <v>0</v>
      </c>
      <c r="BH432" s="140">
        <f>IF(N432="sníž. přenesená",J432,0)</f>
        <v>0</v>
      </c>
      <c r="BI432" s="140">
        <f>IF(N432="nulová",J432,0)</f>
        <v>0</v>
      </c>
      <c r="BJ432" s="18" t="s">
        <v>79</v>
      </c>
      <c r="BK432" s="140">
        <f>ROUND(I432*H432,2)</f>
        <v>0</v>
      </c>
      <c r="BL432" s="18" t="s">
        <v>302</v>
      </c>
      <c r="BM432" s="139" t="s">
        <v>850</v>
      </c>
    </row>
    <row r="433" spans="2:47" s="1" customFormat="1" ht="11.25">
      <c r="B433" s="33"/>
      <c r="D433" s="141" t="s">
        <v>126</v>
      </c>
      <c r="F433" s="142" t="s">
        <v>851</v>
      </c>
      <c r="I433" s="143"/>
      <c r="L433" s="33"/>
      <c r="M433" s="144"/>
      <c r="T433" s="54"/>
      <c r="AT433" s="18" t="s">
        <v>126</v>
      </c>
      <c r="AU433" s="18" t="s">
        <v>81</v>
      </c>
    </row>
    <row r="434" spans="2:65" s="1" customFormat="1" ht="16.5" customHeight="1">
      <c r="B434" s="33"/>
      <c r="C434" s="128" t="s">
        <v>852</v>
      </c>
      <c r="D434" s="128" t="s">
        <v>119</v>
      </c>
      <c r="E434" s="129" t="s">
        <v>853</v>
      </c>
      <c r="F434" s="130" t="s">
        <v>854</v>
      </c>
      <c r="G434" s="131" t="s">
        <v>358</v>
      </c>
      <c r="H434" s="132">
        <v>6</v>
      </c>
      <c r="I434" s="133"/>
      <c r="J434" s="134">
        <f>ROUND(I434*H434,2)</f>
        <v>0</v>
      </c>
      <c r="K434" s="130" t="s">
        <v>213</v>
      </c>
      <c r="L434" s="33"/>
      <c r="M434" s="135" t="s">
        <v>19</v>
      </c>
      <c r="N434" s="136" t="s">
        <v>43</v>
      </c>
      <c r="P434" s="137">
        <f>O434*H434</f>
        <v>0</v>
      </c>
      <c r="Q434" s="137">
        <v>0</v>
      </c>
      <c r="R434" s="137">
        <f>Q434*H434</f>
        <v>0</v>
      </c>
      <c r="S434" s="137">
        <v>0.00394</v>
      </c>
      <c r="T434" s="138">
        <f>S434*H434</f>
        <v>0.02364</v>
      </c>
      <c r="AR434" s="139" t="s">
        <v>302</v>
      </c>
      <c r="AT434" s="139" t="s">
        <v>119</v>
      </c>
      <c r="AU434" s="139" t="s">
        <v>81</v>
      </c>
      <c r="AY434" s="18" t="s">
        <v>116</v>
      </c>
      <c r="BE434" s="140">
        <f>IF(N434="základní",J434,0)</f>
        <v>0</v>
      </c>
      <c r="BF434" s="140">
        <f>IF(N434="snížená",J434,0)</f>
        <v>0</v>
      </c>
      <c r="BG434" s="140">
        <f>IF(N434="zákl. přenesená",J434,0)</f>
        <v>0</v>
      </c>
      <c r="BH434" s="140">
        <f>IF(N434="sníž. přenesená",J434,0)</f>
        <v>0</v>
      </c>
      <c r="BI434" s="140">
        <f>IF(N434="nulová",J434,0)</f>
        <v>0</v>
      </c>
      <c r="BJ434" s="18" t="s">
        <v>79</v>
      </c>
      <c r="BK434" s="140">
        <f>ROUND(I434*H434,2)</f>
        <v>0</v>
      </c>
      <c r="BL434" s="18" t="s">
        <v>302</v>
      </c>
      <c r="BM434" s="139" t="s">
        <v>855</v>
      </c>
    </row>
    <row r="435" spans="2:47" s="1" customFormat="1" ht="11.25">
      <c r="B435" s="33"/>
      <c r="D435" s="141" t="s">
        <v>126</v>
      </c>
      <c r="F435" s="142" t="s">
        <v>856</v>
      </c>
      <c r="I435" s="143"/>
      <c r="L435" s="33"/>
      <c r="M435" s="144"/>
      <c r="T435" s="54"/>
      <c r="AT435" s="18" t="s">
        <v>126</v>
      </c>
      <c r="AU435" s="18" t="s">
        <v>81</v>
      </c>
    </row>
    <row r="436" spans="2:65" s="1" customFormat="1" ht="24.2" customHeight="1">
      <c r="B436" s="33"/>
      <c r="C436" s="128" t="s">
        <v>857</v>
      </c>
      <c r="D436" s="128" t="s">
        <v>119</v>
      </c>
      <c r="E436" s="129" t="s">
        <v>858</v>
      </c>
      <c r="F436" s="130" t="s">
        <v>859</v>
      </c>
      <c r="G436" s="131" t="s">
        <v>358</v>
      </c>
      <c r="H436" s="132">
        <v>18</v>
      </c>
      <c r="I436" s="133"/>
      <c r="J436" s="134">
        <f>ROUND(I436*H436,2)</f>
        <v>0</v>
      </c>
      <c r="K436" s="130" t="s">
        <v>213</v>
      </c>
      <c r="L436" s="33"/>
      <c r="M436" s="135" t="s">
        <v>19</v>
      </c>
      <c r="N436" s="136" t="s">
        <v>43</v>
      </c>
      <c r="P436" s="137">
        <f>O436*H436</f>
        <v>0</v>
      </c>
      <c r="Q436" s="137">
        <v>0.00185</v>
      </c>
      <c r="R436" s="137">
        <f>Q436*H436</f>
        <v>0.0333</v>
      </c>
      <c r="S436" s="137">
        <v>0</v>
      </c>
      <c r="T436" s="138">
        <f>S436*H436</f>
        <v>0</v>
      </c>
      <c r="AR436" s="139" t="s">
        <v>302</v>
      </c>
      <c r="AT436" s="139" t="s">
        <v>119</v>
      </c>
      <c r="AU436" s="139" t="s">
        <v>81</v>
      </c>
      <c r="AY436" s="18" t="s">
        <v>116</v>
      </c>
      <c r="BE436" s="140">
        <f>IF(N436="základní",J436,0)</f>
        <v>0</v>
      </c>
      <c r="BF436" s="140">
        <f>IF(N436="snížená",J436,0)</f>
        <v>0</v>
      </c>
      <c r="BG436" s="140">
        <f>IF(N436="zákl. přenesená",J436,0)</f>
        <v>0</v>
      </c>
      <c r="BH436" s="140">
        <f>IF(N436="sníž. přenesená",J436,0)</f>
        <v>0</v>
      </c>
      <c r="BI436" s="140">
        <f>IF(N436="nulová",J436,0)</f>
        <v>0</v>
      </c>
      <c r="BJ436" s="18" t="s">
        <v>79</v>
      </c>
      <c r="BK436" s="140">
        <f>ROUND(I436*H436,2)</f>
        <v>0</v>
      </c>
      <c r="BL436" s="18" t="s">
        <v>302</v>
      </c>
      <c r="BM436" s="139" t="s">
        <v>860</v>
      </c>
    </row>
    <row r="437" spans="2:47" s="1" customFormat="1" ht="11.25">
      <c r="B437" s="33"/>
      <c r="D437" s="141" t="s">
        <v>126</v>
      </c>
      <c r="F437" s="142" t="s">
        <v>861</v>
      </c>
      <c r="I437" s="143"/>
      <c r="L437" s="33"/>
      <c r="M437" s="144"/>
      <c r="T437" s="54"/>
      <c r="AT437" s="18" t="s">
        <v>126</v>
      </c>
      <c r="AU437" s="18" t="s">
        <v>81</v>
      </c>
    </row>
    <row r="438" spans="2:65" s="1" customFormat="1" ht="16.5" customHeight="1">
      <c r="B438" s="33"/>
      <c r="C438" s="128" t="s">
        <v>862</v>
      </c>
      <c r="D438" s="128" t="s">
        <v>119</v>
      </c>
      <c r="E438" s="129" t="s">
        <v>863</v>
      </c>
      <c r="F438" s="130" t="s">
        <v>864</v>
      </c>
      <c r="G438" s="131" t="s">
        <v>358</v>
      </c>
      <c r="H438" s="132">
        <v>10.06</v>
      </c>
      <c r="I438" s="133"/>
      <c r="J438" s="134">
        <f>ROUND(I438*H438,2)</f>
        <v>0</v>
      </c>
      <c r="K438" s="130" t="s">
        <v>19</v>
      </c>
      <c r="L438" s="33"/>
      <c r="M438" s="135" t="s">
        <v>19</v>
      </c>
      <c r="N438" s="136" t="s">
        <v>43</v>
      </c>
      <c r="P438" s="137">
        <f>O438*H438</f>
        <v>0</v>
      </c>
      <c r="Q438" s="137">
        <v>0.00436</v>
      </c>
      <c r="R438" s="137">
        <f>Q438*H438</f>
        <v>0.0438616</v>
      </c>
      <c r="S438" s="137">
        <v>0</v>
      </c>
      <c r="T438" s="138">
        <f>S438*H438</f>
        <v>0</v>
      </c>
      <c r="AR438" s="139" t="s">
        <v>302</v>
      </c>
      <c r="AT438" s="139" t="s">
        <v>119</v>
      </c>
      <c r="AU438" s="139" t="s">
        <v>81</v>
      </c>
      <c r="AY438" s="18" t="s">
        <v>116</v>
      </c>
      <c r="BE438" s="140">
        <f>IF(N438="základní",J438,0)</f>
        <v>0</v>
      </c>
      <c r="BF438" s="140">
        <f>IF(N438="snížená",J438,0)</f>
        <v>0</v>
      </c>
      <c r="BG438" s="140">
        <f>IF(N438="zákl. přenesená",J438,0)</f>
        <v>0</v>
      </c>
      <c r="BH438" s="140">
        <f>IF(N438="sníž. přenesená",J438,0)</f>
        <v>0</v>
      </c>
      <c r="BI438" s="140">
        <f>IF(N438="nulová",J438,0)</f>
        <v>0</v>
      </c>
      <c r="BJ438" s="18" t="s">
        <v>79</v>
      </c>
      <c r="BK438" s="140">
        <f>ROUND(I438*H438,2)</f>
        <v>0</v>
      </c>
      <c r="BL438" s="18" t="s">
        <v>302</v>
      </c>
      <c r="BM438" s="139" t="s">
        <v>865</v>
      </c>
    </row>
    <row r="439" spans="2:65" s="1" customFormat="1" ht="21.75" customHeight="1">
      <c r="B439" s="33"/>
      <c r="C439" s="128" t="s">
        <v>866</v>
      </c>
      <c r="D439" s="128" t="s">
        <v>119</v>
      </c>
      <c r="E439" s="129" t="s">
        <v>867</v>
      </c>
      <c r="F439" s="130" t="s">
        <v>868</v>
      </c>
      <c r="G439" s="131" t="s">
        <v>358</v>
      </c>
      <c r="H439" s="132">
        <v>18</v>
      </c>
      <c r="I439" s="133"/>
      <c r="J439" s="134">
        <f>ROUND(I439*H439,2)</f>
        <v>0</v>
      </c>
      <c r="K439" s="130" t="s">
        <v>213</v>
      </c>
      <c r="L439" s="33"/>
      <c r="M439" s="135" t="s">
        <v>19</v>
      </c>
      <c r="N439" s="136" t="s">
        <v>43</v>
      </c>
      <c r="P439" s="137">
        <f>O439*H439</f>
        <v>0</v>
      </c>
      <c r="Q439" s="137">
        <v>0.00169</v>
      </c>
      <c r="R439" s="137">
        <f>Q439*H439</f>
        <v>0.030420000000000003</v>
      </c>
      <c r="S439" s="137">
        <v>0</v>
      </c>
      <c r="T439" s="138">
        <f>S439*H439</f>
        <v>0</v>
      </c>
      <c r="AR439" s="139" t="s">
        <v>302</v>
      </c>
      <c r="AT439" s="139" t="s">
        <v>119</v>
      </c>
      <c r="AU439" s="139" t="s">
        <v>81</v>
      </c>
      <c r="AY439" s="18" t="s">
        <v>116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8" t="s">
        <v>79</v>
      </c>
      <c r="BK439" s="140">
        <f>ROUND(I439*H439,2)</f>
        <v>0</v>
      </c>
      <c r="BL439" s="18" t="s">
        <v>302</v>
      </c>
      <c r="BM439" s="139" t="s">
        <v>869</v>
      </c>
    </row>
    <row r="440" spans="2:47" s="1" customFormat="1" ht="11.25">
      <c r="B440" s="33"/>
      <c r="D440" s="141" t="s">
        <v>126</v>
      </c>
      <c r="F440" s="142" t="s">
        <v>870</v>
      </c>
      <c r="I440" s="143"/>
      <c r="L440" s="33"/>
      <c r="M440" s="144"/>
      <c r="T440" s="54"/>
      <c r="AT440" s="18" t="s">
        <v>126</v>
      </c>
      <c r="AU440" s="18" t="s">
        <v>81</v>
      </c>
    </row>
    <row r="441" spans="2:65" s="1" customFormat="1" ht="24.2" customHeight="1">
      <c r="B441" s="33"/>
      <c r="C441" s="128" t="s">
        <v>871</v>
      </c>
      <c r="D441" s="128" t="s">
        <v>119</v>
      </c>
      <c r="E441" s="129" t="s">
        <v>872</v>
      </c>
      <c r="F441" s="130" t="s">
        <v>873</v>
      </c>
      <c r="G441" s="131" t="s">
        <v>590</v>
      </c>
      <c r="H441" s="132">
        <v>2</v>
      </c>
      <c r="I441" s="133"/>
      <c r="J441" s="134">
        <f>ROUND(I441*H441,2)</f>
        <v>0</v>
      </c>
      <c r="K441" s="130" t="s">
        <v>213</v>
      </c>
      <c r="L441" s="33"/>
      <c r="M441" s="135" t="s">
        <v>19</v>
      </c>
      <c r="N441" s="136" t="s">
        <v>43</v>
      </c>
      <c r="P441" s="137">
        <f>O441*H441</f>
        <v>0</v>
      </c>
      <c r="Q441" s="137">
        <v>0.00036</v>
      </c>
      <c r="R441" s="137">
        <f>Q441*H441</f>
        <v>0.00072</v>
      </c>
      <c r="S441" s="137">
        <v>0</v>
      </c>
      <c r="T441" s="138">
        <f>S441*H441</f>
        <v>0</v>
      </c>
      <c r="AR441" s="139" t="s">
        <v>302</v>
      </c>
      <c r="AT441" s="139" t="s">
        <v>119</v>
      </c>
      <c r="AU441" s="139" t="s">
        <v>81</v>
      </c>
      <c r="AY441" s="18" t="s">
        <v>116</v>
      </c>
      <c r="BE441" s="140">
        <f>IF(N441="základní",J441,0)</f>
        <v>0</v>
      </c>
      <c r="BF441" s="140">
        <f>IF(N441="snížená",J441,0)</f>
        <v>0</v>
      </c>
      <c r="BG441" s="140">
        <f>IF(N441="zákl. přenesená",J441,0)</f>
        <v>0</v>
      </c>
      <c r="BH441" s="140">
        <f>IF(N441="sníž. přenesená",J441,0)</f>
        <v>0</v>
      </c>
      <c r="BI441" s="140">
        <f>IF(N441="nulová",J441,0)</f>
        <v>0</v>
      </c>
      <c r="BJ441" s="18" t="s">
        <v>79</v>
      </c>
      <c r="BK441" s="140">
        <f>ROUND(I441*H441,2)</f>
        <v>0</v>
      </c>
      <c r="BL441" s="18" t="s">
        <v>302</v>
      </c>
      <c r="BM441" s="139" t="s">
        <v>874</v>
      </c>
    </row>
    <row r="442" spans="2:47" s="1" customFormat="1" ht="11.25">
      <c r="B442" s="33"/>
      <c r="D442" s="141" t="s">
        <v>126</v>
      </c>
      <c r="F442" s="142" t="s">
        <v>875</v>
      </c>
      <c r="I442" s="143"/>
      <c r="L442" s="33"/>
      <c r="M442" s="144"/>
      <c r="T442" s="54"/>
      <c r="AT442" s="18" t="s">
        <v>126</v>
      </c>
      <c r="AU442" s="18" t="s">
        <v>81</v>
      </c>
    </row>
    <row r="443" spans="2:65" s="1" customFormat="1" ht="24.2" customHeight="1">
      <c r="B443" s="33"/>
      <c r="C443" s="128" t="s">
        <v>876</v>
      </c>
      <c r="D443" s="128" t="s">
        <v>119</v>
      </c>
      <c r="E443" s="129" t="s">
        <v>877</v>
      </c>
      <c r="F443" s="130" t="s">
        <v>878</v>
      </c>
      <c r="G443" s="131" t="s">
        <v>358</v>
      </c>
      <c r="H443" s="132">
        <v>6</v>
      </c>
      <c r="I443" s="133"/>
      <c r="J443" s="134">
        <f>ROUND(I443*H443,2)</f>
        <v>0</v>
      </c>
      <c r="K443" s="130" t="s">
        <v>213</v>
      </c>
      <c r="L443" s="33"/>
      <c r="M443" s="135" t="s">
        <v>19</v>
      </c>
      <c r="N443" s="136" t="s">
        <v>43</v>
      </c>
      <c r="P443" s="137">
        <f>O443*H443</f>
        <v>0</v>
      </c>
      <c r="Q443" s="137">
        <v>0.00217</v>
      </c>
      <c r="R443" s="137">
        <f>Q443*H443</f>
        <v>0.01302</v>
      </c>
      <c r="S443" s="137">
        <v>0</v>
      </c>
      <c r="T443" s="138">
        <f>S443*H443</f>
        <v>0</v>
      </c>
      <c r="AR443" s="139" t="s">
        <v>302</v>
      </c>
      <c r="AT443" s="139" t="s">
        <v>119</v>
      </c>
      <c r="AU443" s="139" t="s">
        <v>81</v>
      </c>
      <c r="AY443" s="18" t="s">
        <v>116</v>
      </c>
      <c r="BE443" s="140">
        <f>IF(N443="základní",J443,0)</f>
        <v>0</v>
      </c>
      <c r="BF443" s="140">
        <f>IF(N443="snížená",J443,0)</f>
        <v>0</v>
      </c>
      <c r="BG443" s="140">
        <f>IF(N443="zákl. přenesená",J443,0)</f>
        <v>0</v>
      </c>
      <c r="BH443" s="140">
        <f>IF(N443="sníž. přenesená",J443,0)</f>
        <v>0</v>
      </c>
      <c r="BI443" s="140">
        <f>IF(N443="nulová",J443,0)</f>
        <v>0</v>
      </c>
      <c r="BJ443" s="18" t="s">
        <v>79</v>
      </c>
      <c r="BK443" s="140">
        <f>ROUND(I443*H443,2)</f>
        <v>0</v>
      </c>
      <c r="BL443" s="18" t="s">
        <v>302</v>
      </c>
      <c r="BM443" s="139" t="s">
        <v>879</v>
      </c>
    </row>
    <row r="444" spans="2:47" s="1" customFormat="1" ht="11.25">
      <c r="B444" s="33"/>
      <c r="D444" s="141" t="s">
        <v>126</v>
      </c>
      <c r="F444" s="142" t="s">
        <v>880</v>
      </c>
      <c r="I444" s="143"/>
      <c r="L444" s="33"/>
      <c r="M444" s="144"/>
      <c r="T444" s="54"/>
      <c r="AT444" s="18" t="s">
        <v>126</v>
      </c>
      <c r="AU444" s="18" t="s">
        <v>81</v>
      </c>
    </row>
    <row r="445" spans="2:65" s="1" customFormat="1" ht="24.2" customHeight="1">
      <c r="B445" s="33"/>
      <c r="C445" s="128" t="s">
        <v>881</v>
      </c>
      <c r="D445" s="128" t="s">
        <v>119</v>
      </c>
      <c r="E445" s="129" t="s">
        <v>882</v>
      </c>
      <c r="F445" s="130" t="s">
        <v>883</v>
      </c>
      <c r="G445" s="131" t="s">
        <v>690</v>
      </c>
      <c r="H445" s="188"/>
      <c r="I445" s="133"/>
      <c r="J445" s="134">
        <f>ROUND(I445*H445,2)</f>
        <v>0</v>
      </c>
      <c r="K445" s="130" t="s">
        <v>213</v>
      </c>
      <c r="L445" s="33"/>
      <c r="M445" s="135" t="s">
        <v>19</v>
      </c>
      <c r="N445" s="136" t="s">
        <v>43</v>
      </c>
      <c r="P445" s="137">
        <f>O445*H445</f>
        <v>0</v>
      </c>
      <c r="Q445" s="137">
        <v>0</v>
      </c>
      <c r="R445" s="137">
        <f>Q445*H445</f>
        <v>0</v>
      </c>
      <c r="S445" s="137">
        <v>0</v>
      </c>
      <c r="T445" s="138">
        <f>S445*H445</f>
        <v>0</v>
      </c>
      <c r="AR445" s="139" t="s">
        <v>302</v>
      </c>
      <c r="AT445" s="139" t="s">
        <v>119</v>
      </c>
      <c r="AU445" s="139" t="s">
        <v>81</v>
      </c>
      <c r="AY445" s="18" t="s">
        <v>116</v>
      </c>
      <c r="BE445" s="140">
        <f>IF(N445="základní",J445,0)</f>
        <v>0</v>
      </c>
      <c r="BF445" s="140">
        <f>IF(N445="snížená",J445,0)</f>
        <v>0</v>
      </c>
      <c r="BG445" s="140">
        <f>IF(N445="zákl. přenesená",J445,0)</f>
        <v>0</v>
      </c>
      <c r="BH445" s="140">
        <f>IF(N445="sníž. přenesená",J445,0)</f>
        <v>0</v>
      </c>
      <c r="BI445" s="140">
        <f>IF(N445="nulová",J445,0)</f>
        <v>0</v>
      </c>
      <c r="BJ445" s="18" t="s">
        <v>79</v>
      </c>
      <c r="BK445" s="140">
        <f>ROUND(I445*H445,2)</f>
        <v>0</v>
      </c>
      <c r="BL445" s="18" t="s">
        <v>302</v>
      </c>
      <c r="BM445" s="139" t="s">
        <v>884</v>
      </c>
    </row>
    <row r="446" spans="2:47" s="1" customFormat="1" ht="11.25">
      <c r="B446" s="33"/>
      <c r="D446" s="141" t="s">
        <v>126</v>
      </c>
      <c r="F446" s="142" t="s">
        <v>885</v>
      </c>
      <c r="I446" s="143"/>
      <c r="L446" s="33"/>
      <c r="M446" s="144"/>
      <c r="T446" s="54"/>
      <c r="AT446" s="18" t="s">
        <v>126</v>
      </c>
      <c r="AU446" s="18" t="s">
        <v>81</v>
      </c>
    </row>
    <row r="447" spans="2:63" s="11" customFormat="1" ht="22.9" customHeight="1">
      <c r="B447" s="116"/>
      <c r="D447" s="117" t="s">
        <v>71</v>
      </c>
      <c r="E447" s="126" t="s">
        <v>886</v>
      </c>
      <c r="F447" s="126" t="s">
        <v>887</v>
      </c>
      <c r="I447" s="119"/>
      <c r="J447" s="127">
        <f>BK447</f>
        <v>0</v>
      </c>
      <c r="L447" s="116"/>
      <c r="M447" s="121"/>
      <c r="P447" s="122">
        <f>SUM(P448:P475)</f>
        <v>0</v>
      </c>
      <c r="R447" s="122">
        <f>SUM(R448:R475)</f>
        <v>4.227699599999999</v>
      </c>
      <c r="T447" s="123">
        <f>SUM(T448:T475)</f>
        <v>0.57</v>
      </c>
      <c r="AR447" s="117" t="s">
        <v>81</v>
      </c>
      <c r="AT447" s="124" t="s">
        <v>71</v>
      </c>
      <c r="AU447" s="124" t="s">
        <v>79</v>
      </c>
      <c r="AY447" s="117" t="s">
        <v>116</v>
      </c>
      <c r="BK447" s="125">
        <f>SUM(BK448:BK475)</f>
        <v>0</v>
      </c>
    </row>
    <row r="448" spans="2:65" s="1" customFormat="1" ht="16.5" customHeight="1">
      <c r="B448" s="33"/>
      <c r="C448" s="128" t="s">
        <v>888</v>
      </c>
      <c r="D448" s="128" t="s">
        <v>119</v>
      </c>
      <c r="E448" s="129" t="s">
        <v>889</v>
      </c>
      <c r="F448" s="130" t="s">
        <v>890</v>
      </c>
      <c r="G448" s="131" t="s">
        <v>305</v>
      </c>
      <c r="H448" s="132">
        <v>60</v>
      </c>
      <c r="I448" s="133"/>
      <c r="J448" s="134">
        <f>ROUND(I448*H448,2)</f>
        <v>0</v>
      </c>
      <c r="K448" s="130" t="s">
        <v>213</v>
      </c>
      <c r="L448" s="33"/>
      <c r="M448" s="135" t="s">
        <v>19</v>
      </c>
      <c r="N448" s="136" t="s">
        <v>43</v>
      </c>
      <c r="P448" s="137">
        <f>O448*H448</f>
        <v>0</v>
      </c>
      <c r="Q448" s="137">
        <v>0</v>
      </c>
      <c r="R448" s="137">
        <f>Q448*H448</f>
        <v>0</v>
      </c>
      <c r="S448" s="137">
        <v>0.0095</v>
      </c>
      <c r="T448" s="138">
        <f>S448*H448</f>
        <v>0.57</v>
      </c>
      <c r="AR448" s="139" t="s">
        <v>302</v>
      </c>
      <c r="AT448" s="139" t="s">
        <v>119</v>
      </c>
      <c r="AU448" s="139" t="s">
        <v>81</v>
      </c>
      <c r="AY448" s="18" t="s">
        <v>116</v>
      </c>
      <c r="BE448" s="140">
        <f>IF(N448="základní",J448,0)</f>
        <v>0</v>
      </c>
      <c r="BF448" s="140">
        <f>IF(N448="snížená",J448,0)</f>
        <v>0</v>
      </c>
      <c r="BG448" s="140">
        <f>IF(N448="zákl. přenesená",J448,0)</f>
        <v>0</v>
      </c>
      <c r="BH448" s="140">
        <f>IF(N448="sníž. přenesená",J448,0)</f>
        <v>0</v>
      </c>
      <c r="BI448" s="140">
        <f>IF(N448="nulová",J448,0)</f>
        <v>0</v>
      </c>
      <c r="BJ448" s="18" t="s">
        <v>79</v>
      </c>
      <c r="BK448" s="140">
        <f>ROUND(I448*H448,2)</f>
        <v>0</v>
      </c>
      <c r="BL448" s="18" t="s">
        <v>302</v>
      </c>
      <c r="BM448" s="139" t="s">
        <v>891</v>
      </c>
    </row>
    <row r="449" spans="2:47" s="1" customFormat="1" ht="11.25">
      <c r="B449" s="33"/>
      <c r="D449" s="141" t="s">
        <v>126</v>
      </c>
      <c r="F449" s="142" t="s">
        <v>892</v>
      </c>
      <c r="I449" s="143"/>
      <c r="L449" s="33"/>
      <c r="M449" s="144"/>
      <c r="T449" s="54"/>
      <c r="AT449" s="18" t="s">
        <v>126</v>
      </c>
      <c r="AU449" s="18" t="s">
        <v>81</v>
      </c>
    </row>
    <row r="450" spans="2:65" s="1" customFormat="1" ht="16.5" customHeight="1">
      <c r="B450" s="33"/>
      <c r="C450" s="128" t="s">
        <v>893</v>
      </c>
      <c r="D450" s="128" t="s">
        <v>119</v>
      </c>
      <c r="E450" s="129" t="s">
        <v>894</v>
      </c>
      <c r="F450" s="130" t="s">
        <v>895</v>
      </c>
      <c r="G450" s="131" t="s">
        <v>358</v>
      </c>
      <c r="H450" s="132">
        <v>25.573</v>
      </c>
      <c r="I450" s="133"/>
      <c r="J450" s="134">
        <f>ROUND(I450*H450,2)</f>
        <v>0</v>
      </c>
      <c r="K450" s="130" t="s">
        <v>213</v>
      </c>
      <c r="L450" s="33"/>
      <c r="M450" s="135" t="s">
        <v>19</v>
      </c>
      <c r="N450" s="136" t="s">
        <v>43</v>
      </c>
      <c r="P450" s="137">
        <f>O450*H450</f>
        <v>0</v>
      </c>
      <c r="Q450" s="137">
        <v>0</v>
      </c>
      <c r="R450" s="137">
        <f>Q450*H450</f>
        <v>0</v>
      </c>
      <c r="S450" s="137">
        <v>0</v>
      </c>
      <c r="T450" s="138">
        <f>S450*H450</f>
        <v>0</v>
      </c>
      <c r="AR450" s="139" t="s">
        <v>302</v>
      </c>
      <c r="AT450" s="139" t="s">
        <v>119</v>
      </c>
      <c r="AU450" s="139" t="s">
        <v>81</v>
      </c>
      <c r="AY450" s="18" t="s">
        <v>116</v>
      </c>
      <c r="BE450" s="140">
        <f>IF(N450="základní",J450,0)</f>
        <v>0</v>
      </c>
      <c r="BF450" s="140">
        <f>IF(N450="snížená",J450,0)</f>
        <v>0</v>
      </c>
      <c r="BG450" s="140">
        <f>IF(N450="zákl. přenesená",J450,0)</f>
        <v>0</v>
      </c>
      <c r="BH450" s="140">
        <f>IF(N450="sníž. přenesená",J450,0)</f>
        <v>0</v>
      </c>
      <c r="BI450" s="140">
        <f>IF(N450="nulová",J450,0)</f>
        <v>0</v>
      </c>
      <c r="BJ450" s="18" t="s">
        <v>79</v>
      </c>
      <c r="BK450" s="140">
        <f>ROUND(I450*H450,2)</f>
        <v>0</v>
      </c>
      <c r="BL450" s="18" t="s">
        <v>302</v>
      </c>
      <c r="BM450" s="139" t="s">
        <v>896</v>
      </c>
    </row>
    <row r="451" spans="2:47" s="1" customFormat="1" ht="11.25">
      <c r="B451" s="33"/>
      <c r="D451" s="141" t="s">
        <v>126</v>
      </c>
      <c r="F451" s="142" t="s">
        <v>897</v>
      </c>
      <c r="I451" s="143"/>
      <c r="L451" s="33"/>
      <c r="M451" s="144"/>
      <c r="T451" s="54"/>
      <c r="AT451" s="18" t="s">
        <v>126</v>
      </c>
      <c r="AU451" s="18" t="s">
        <v>81</v>
      </c>
    </row>
    <row r="452" spans="2:51" s="13" customFormat="1" ht="11.25">
      <c r="B452" s="157"/>
      <c r="D452" s="151" t="s">
        <v>216</v>
      </c>
      <c r="E452" s="158" t="s">
        <v>19</v>
      </c>
      <c r="F452" s="159" t="s">
        <v>898</v>
      </c>
      <c r="H452" s="160">
        <v>25.573</v>
      </c>
      <c r="I452" s="161"/>
      <c r="L452" s="157"/>
      <c r="M452" s="162"/>
      <c r="T452" s="163"/>
      <c r="AT452" s="158" t="s">
        <v>216</v>
      </c>
      <c r="AU452" s="158" t="s">
        <v>81</v>
      </c>
      <c r="AV452" s="13" t="s">
        <v>81</v>
      </c>
      <c r="AW452" s="13" t="s">
        <v>33</v>
      </c>
      <c r="AX452" s="13" t="s">
        <v>79</v>
      </c>
      <c r="AY452" s="158" t="s">
        <v>116</v>
      </c>
    </row>
    <row r="453" spans="2:65" s="1" customFormat="1" ht="16.5" customHeight="1">
      <c r="B453" s="33"/>
      <c r="C453" s="128" t="s">
        <v>899</v>
      </c>
      <c r="D453" s="128" t="s">
        <v>119</v>
      </c>
      <c r="E453" s="129" t="s">
        <v>900</v>
      </c>
      <c r="F453" s="130" t="s">
        <v>901</v>
      </c>
      <c r="G453" s="131" t="s">
        <v>305</v>
      </c>
      <c r="H453" s="132">
        <v>60</v>
      </c>
      <c r="I453" s="133"/>
      <c r="J453" s="134">
        <f>ROUND(I453*H453,2)</f>
        <v>0</v>
      </c>
      <c r="K453" s="130" t="s">
        <v>213</v>
      </c>
      <c r="L453" s="33"/>
      <c r="M453" s="135" t="s">
        <v>19</v>
      </c>
      <c r="N453" s="136" t="s">
        <v>43</v>
      </c>
      <c r="P453" s="137">
        <f>O453*H453</f>
        <v>0</v>
      </c>
      <c r="Q453" s="137">
        <v>0</v>
      </c>
      <c r="R453" s="137">
        <f>Q453*H453</f>
        <v>0</v>
      </c>
      <c r="S453" s="137">
        <v>0</v>
      </c>
      <c r="T453" s="138">
        <f>S453*H453</f>
        <v>0</v>
      </c>
      <c r="AR453" s="139" t="s">
        <v>302</v>
      </c>
      <c r="AT453" s="139" t="s">
        <v>119</v>
      </c>
      <c r="AU453" s="139" t="s">
        <v>81</v>
      </c>
      <c r="AY453" s="18" t="s">
        <v>116</v>
      </c>
      <c r="BE453" s="140">
        <f>IF(N453="základní",J453,0)</f>
        <v>0</v>
      </c>
      <c r="BF453" s="140">
        <f>IF(N453="snížená",J453,0)</f>
        <v>0</v>
      </c>
      <c r="BG453" s="140">
        <f>IF(N453="zákl. přenesená",J453,0)</f>
        <v>0</v>
      </c>
      <c r="BH453" s="140">
        <f>IF(N453="sníž. přenesená",J453,0)</f>
        <v>0</v>
      </c>
      <c r="BI453" s="140">
        <f>IF(N453="nulová",J453,0)</f>
        <v>0</v>
      </c>
      <c r="BJ453" s="18" t="s">
        <v>79</v>
      </c>
      <c r="BK453" s="140">
        <f>ROUND(I453*H453,2)</f>
        <v>0</v>
      </c>
      <c r="BL453" s="18" t="s">
        <v>302</v>
      </c>
      <c r="BM453" s="139" t="s">
        <v>902</v>
      </c>
    </row>
    <row r="454" spans="2:47" s="1" customFormat="1" ht="11.25">
      <c r="B454" s="33"/>
      <c r="D454" s="141" t="s">
        <v>126</v>
      </c>
      <c r="F454" s="142" t="s">
        <v>903</v>
      </c>
      <c r="I454" s="143"/>
      <c r="L454" s="33"/>
      <c r="M454" s="144"/>
      <c r="T454" s="54"/>
      <c r="AT454" s="18" t="s">
        <v>126</v>
      </c>
      <c r="AU454" s="18" t="s">
        <v>81</v>
      </c>
    </row>
    <row r="455" spans="2:65" s="1" customFormat="1" ht="21.75" customHeight="1">
      <c r="B455" s="33"/>
      <c r="C455" s="128" t="s">
        <v>904</v>
      </c>
      <c r="D455" s="128" t="s">
        <v>119</v>
      </c>
      <c r="E455" s="129" t="s">
        <v>905</v>
      </c>
      <c r="F455" s="130" t="s">
        <v>906</v>
      </c>
      <c r="G455" s="131" t="s">
        <v>358</v>
      </c>
      <c r="H455" s="132">
        <v>20.773</v>
      </c>
      <c r="I455" s="133"/>
      <c r="J455" s="134">
        <f>ROUND(I455*H455,2)</f>
        <v>0</v>
      </c>
      <c r="K455" s="130" t="s">
        <v>213</v>
      </c>
      <c r="L455" s="33"/>
      <c r="M455" s="135" t="s">
        <v>19</v>
      </c>
      <c r="N455" s="136" t="s">
        <v>43</v>
      </c>
      <c r="P455" s="137">
        <f>O455*H455</f>
        <v>0</v>
      </c>
      <c r="Q455" s="137">
        <v>0</v>
      </c>
      <c r="R455" s="137">
        <f>Q455*H455</f>
        <v>0</v>
      </c>
      <c r="S455" s="137">
        <v>0</v>
      </c>
      <c r="T455" s="138">
        <f>S455*H455</f>
        <v>0</v>
      </c>
      <c r="AR455" s="139" t="s">
        <v>302</v>
      </c>
      <c r="AT455" s="139" t="s">
        <v>119</v>
      </c>
      <c r="AU455" s="139" t="s">
        <v>81</v>
      </c>
      <c r="AY455" s="18" t="s">
        <v>116</v>
      </c>
      <c r="BE455" s="140">
        <f>IF(N455="základní",J455,0)</f>
        <v>0</v>
      </c>
      <c r="BF455" s="140">
        <f>IF(N455="snížená",J455,0)</f>
        <v>0</v>
      </c>
      <c r="BG455" s="140">
        <f>IF(N455="zákl. přenesená",J455,0)</f>
        <v>0</v>
      </c>
      <c r="BH455" s="140">
        <f>IF(N455="sníž. přenesená",J455,0)</f>
        <v>0</v>
      </c>
      <c r="BI455" s="140">
        <f>IF(N455="nulová",J455,0)</f>
        <v>0</v>
      </c>
      <c r="BJ455" s="18" t="s">
        <v>79</v>
      </c>
      <c r="BK455" s="140">
        <f>ROUND(I455*H455,2)</f>
        <v>0</v>
      </c>
      <c r="BL455" s="18" t="s">
        <v>302</v>
      </c>
      <c r="BM455" s="139" t="s">
        <v>907</v>
      </c>
    </row>
    <row r="456" spans="2:47" s="1" customFormat="1" ht="11.25">
      <c r="B456" s="33"/>
      <c r="D456" s="141" t="s">
        <v>126</v>
      </c>
      <c r="F456" s="142" t="s">
        <v>908</v>
      </c>
      <c r="I456" s="143"/>
      <c r="L456" s="33"/>
      <c r="M456" s="144"/>
      <c r="T456" s="54"/>
      <c r="AT456" s="18" t="s">
        <v>126</v>
      </c>
      <c r="AU456" s="18" t="s">
        <v>81</v>
      </c>
    </row>
    <row r="457" spans="2:65" s="1" customFormat="1" ht="21.75" customHeight="1">
      <c r="B457" s="33"/>
      <c r="C457" s="128" t="s">
        <v>909</v>
      </c>
      <c r="D457" s="128" t="s">
        <v>119</v>
      </c>
      <c r="E457" s="129" t="s">
        <v>910</v>
      </c>
      <c r="F457" s="130" t="s">
        <v>911</v>
      </c>
      <c r="G457" s="131" t="s">
        <v>305</v>
      </c>
      <c r="H457" s="132">
        <v>60</v>
      </c>
      <c r="I457" s="133"/>
      <c r="J457" s="134">
        <f>ROUND(I457*H457,2)</f>
        <v>0</v>
      </c>
      <c r="K457" s="130" t="s">
        <v>213</v>
      </c>
      <c r="L457" s="33"/>
      <c r="M457" s="135" t="s">
        <v>19</v>
      </c>
      <c r="N457" s="136" t="s">
        <v>43</v>
      </c>
      <c r="P457" s="137">
        <f>O457*H457</f>
        <v>0</v>
      </c>
      <c r="Q457" s="137">
        <v>0</v>
      </c>
      <c r="R457" s="137">
        <f>Q457*H457</f>
        <v>0</v>
      </c>
      <c r="S457" s="137">
        <v>0</v>
      </c>
      <c r="T457" s="138">
        <f>S457*H457</f>
        <v>0</v>
      </c>
      <c r="AR457" s="139" t="s">
        <v>302</v>
      </c>
      <c r="AT457" s="139" t="s">
        <v>119</v>
      </c>
      <c r="AU457" s="139" t="s">
        <v>81</v>
      </c>
      <c r="AY457" s="18" t="s">
        <v>116</v>
      </c>
      <c r="BE457" s="140">
        <f>IF(N457="základní",J457,0)</f>
        <v>0</v>
      </c>
      <c r="BF457" s="140">
        <f>IF(N457="snížená",J457,0)</f>
        <v>0</v>
      </c>
      <c r="BG457" s="140">
        <f>IF(N457="zákl. přenesená",J457,0)</f>
        <v>0</v>
      </c>
      <c r="BH457" s="140">
        <f>IF(N457="sníž. přenesená",J457,0)</f>
        <v>0</v>
      </c>
      <c r="BI457" s="140">
        <f>IF(N457="nulová",J457,0)</f>
        <v>0</v>
      </c>
      <c r="BJ457" s="18" t="s">
        <v>79</v>
      </c>
      <c r="BK457" s="140">
        <f>ROUND(I457*H457,2)</f>
        <v>0</v>
      </c>
      <c r="BL457" s="18" t="s">
        <v>302</v>
      </c>
      <c r="BM457" s="139" t="s">
        <v>912</v>
      </c>
    </row>
    <row r="458" spans="2:47" s="1" customFormat="1" ht="11.25">
      <c r="B458" s="33"/>
      <c r="D458" s="141" t="s">
        <v>126</v>
      </c>
      <c r="F458" s="142" t="s">
        <v>913</v>
      </c>
      <c r="I458" s="143"/>
      <c r="L458" s="33"/>
      <c r="M458" s="144"/>
      <c r="T458" s="54"/>
      <c r="AT458" s="18" t="s">
        <v>126</v>
      </c>
      <c r="AU458" s="18" t="s">
        <v>81</v>
      </c>
    </row>
    <row r="459" spans="2:65" s="1" customFormat="1" ht="24.2" customHeight="1">
      <c r="B459" s="33"/>
      <c r="C459" s="171" t="s">
        <v>914</v>
      </c>
      <c r="D459" s="171" t="s">
        <v>279</v>
      </c>
      <c r="E459" s="172" t="s">
        <v>915</v>
      </c>
      <c r="F459" s="173" t="s">
        <v>916</v>
      </c>
      <c r="G459" s="174" t="s">
        <v>305</v>
      </c>
      <c r="H459" s="175">
        <v>69</v>
      </c>
      <c r="I459" s="176"/>
      <c r="J459" s="177">
        <f>ROUND(I459*H459,2)</f>
        <v>0</v>
      </c>
      <c r="K459" s="173" t="s">
        <v>213</v>
      </c>
      <c r="L459" s="178"/>
      <c r="M459" s="179" t="s">
        <v>19</v>
      </c>
      <c r="N459" s="180" t="s">
        <v>43</v>
      </c>
      <c r="P459" s="137">
        <f>O459*H459</f>
        <v>0</v>
      </c>
      <c r="Q459" s="137">
        <v>0.00014</v>
      </c>
      <c r="R459" s="137">
        <f>Q459*H459</f>
        <v>0.009659999999999998</v>
      </c>
      <c r="S459" s="137">
        <v>0</v>
      </c>
      <c r="T459" s="138">
        <f>S459*H459</f>
        <v>0</v>
      </c>
      <c r="AR459" s="139" t="s">
        <v>393</v>
      </c>
      <c r="AT459" s="139" t="s">
        <v>279</v>
      </c>
      <c r="AU459" s="139" t="s">
        <v>81</v>
      </c>
      <c r="AY459" s="18" t="s">
        <v>116</v>
      </c>
      <c r="BE459" s="140">
        <f>IF(N459="základní",J459,0)</f>
        <v>0</v>
      </c>
      <c r="BF459" s="140">
        <f>IF(N459="snížená",J459,0)</f>
        <v>0</v>
      </c>
      <c r="BG459" s="140">
        <f>IF(N459="zákl. přenesená",J459,0)</f>
        <v>0</v>
      </c>
      <c r="BH459" s="140">
        <f>IF(N459="sníž. přenesená",J459,0)</f>
        <v>0</v>
      </c>
      <c r="BI459" s="140">
        <f>IF(N459="nulová",J459,0)</f>
        <v>0</v>
      </c>
      <c r="BJ459" s="18" t="s">
        <v>79</v>
      </c>
      <c r="BK459" s="140">
        <f>ROUND(I459*H459,2)</f>
        <v>0</v>
      </c>
      <c r="BL459" s="18" t="s">
        <v>302</v>
      </c>
      <c r="BM459" s="139" t="s">
        <v>917</v>
      </c>
    </row>
    <row r="460" spans="2:51" s="13" customFormat="1" ht="11.25">
      <c r="B460" s="157"/>
      <c r="D460" s="151" t="s">
        <v>216</v>
      </c>
      <c r="F460" s="159" t="s">
        <v>918</v>
      </c>
      <c r="H460" s="160">
        <v>69</v>
      </c>
      <c r="I460" s="161"/>
      <c r="L460" s="157"/>
      <c r="M460" s="162"/>
      <c r="T460" s="163"/>
      <c r="AT460" s="158" t="s">
        <v>216</v>
      </c>
      <c r="AU460" s="158" t="s">
        <v>81</v>
      </c>
      <c r="AV460" s="13" t="s">
        <v>81</v>
      </c>
      <c r="AW460" s="13" t="s">
        <v>4</v>
      </c>
      <c r="AX460" s="13" t="s">
        <v>79</v>
      </c>
      <c r="AY460" s="158" t="s">
        <v>116</v>
      </c>
    </row>
    <row r="461" spans="2:65" s="1" customFormat="1" ht="16.5" customHeight="1">
      <c r="B461" s="33"/>
      <c r="C461" s="128" t="s">
        <v>919</v>
      </c>
      <c r="D461" s="128" t="s">
        <v>119</v>
      </c>
      <c r="E461" s="129" t="s">
        <v>920</v>
      </c>
      <c r="F461" s="130" t="s">
        <v>921</v>
      </c>
      <c r="G461" s="131" t="s">
        <v>305</v>
      </c>
      <c r="H461" s="132">
        <v>60</v>
      </c>
      <c r="I461" s="133"/>
      <c r="J461" s="134">
        <f>ROUND(I461*H461,2)</f>
        <v>0</v>
      </c>
      <c r="K461" s="130" t="s">
        <v>213</v>
      </c>
      <c r="L461" s="33"/>
      <c r="M461" s="135" t="s">
        <v>19</v>
      </c>
      <c r="N461" s="136" t="s">
        <v>43</v>
      </c>
      <c r="P461" s="137">
        <f>O461*H461</f>
        <v>0</v>
      </c>
      <c r="Q461" s="137">
        <v>0.0646</v>
      </c>
      <c r="R461" s="137">
        <f>Q461*H461</f>
        <v>3.8760000000000003</v>
      </c>
      <c r="S461" s="137">
        <v>0</v>
      </c>
      <c r="T461" s="138">
        <f>S461*H461</f>
        <v>0</v>
      </c>
      <c r="AR461" s="139" t="s">
        <v>302</v>
      </c>
      <c r="AT461" s="139" t="s">
        <v>119</v>
      </c>
      <c r="AU461" s="139" t="s">
        <v>81</v>
      </c>
      <c r="AY461" s="18" t="s">
        <v>116</v>
      </c>
      <c r="BE461" s="140">
        <f>IF(N461="základní",J461,0)</f>
        <v>0</v>
      </c>
      <c r="BF461" s="140">
        <f>IF(N461="snížená",J461,0)</f>
        <v>0</v>
      </c>
      <c r="BG461" s="140">
        <f>IF(N461="zákl. přenesená",J461,0)</f>
        <v>0</v>
      </c>
      <c r="BH461" s="140">
        <f>IF(N461="sníž. přenesená",J461,0)</f>
        <v>0</v>
      </c>
      <c r="BI461" s="140">
        <f>IF(N461="nulová",J461,0)</f>
        <v>0</v>
      </c>
      <c r="BJ461" s="18" t="s">
        <v>79</v>
      </c>
      <c r="BK461" s="140">
        <f>ROUND(I461*H461,2)</f>
        <v>0</v>
      </c>
      <c r="BL461" s="18" t="s">
        <v>302</v>
      </c>
      <c r="BM461" s="139" t="s">
        <v>922</v>
      </c>
    </row>
    <row r="462" spans="2:47" s="1" customFormat="1" ht="11.25">
      <c r="B462" s="33"/>
      <c r="D462" s="141" t="s">
        <v>126</v>
      </c>
      <c r="F462" s="142" t="s">
        <v>923</v>
      </c>
      <c r="I462" s="143"/>
      <c r="L462" s="33"/>
      <c r="M462" s="144"/>
      <c r="T462" s="54"/>
      <c r="AT462" s="18" t="s">
        <v>126</v>
      </c>
      <c r="AU462" s="18" t="s">
        <v>81</v>
      </c>
    </row>
    <row r="463" spans="2:65" s="1" customFormat="1" ht="24.2" customHeight="1">
      <c r="B463" s="33"/>
      <c r="C463" s="128" t="s">
        <v>924</v>
      </c>
      <c r="D463" s="128" t="s">
        <v>119</v>
      </c>
      <c r="E463" s="129" t="s">
        <v>925</v>
      </c>
      <c r="F463" s="130" t="s">
        <v>926</v>
      </c>
      <c r="G463" s="131" t="s">
        <v>358</v>
      </c>
      <c r="H463" s="132">
        <v>8.95</v>
      </c>
      <c r="I463" s="133"/>
      <c r="J463" s="134">
        <f>ROUND(I463*H463,2)</f>
        <v>0</v>
      </c>
      <c r="K463" s="130" t="s">
        <v>213</v>
      </c>
      <c r="L463" s="33"/>
      <c r="M463" s="135" t="s">
        <v>19</v>
      </c>
      <c r="N463" s="136" t="s">
        <v>43</v>
      </c>
      <c r="P463" s="137">
        <f>O463*H463</f>
        <v>0</v>
      </c>
      <c r="Q463" s="137">
        <v>0.00863</v>
      </c>
      <c r="R463" s="137">
        <f>Q463*H463</f>
        <v>0.0772385</v>
      </c>
      <c r="S463" s="137">
        <v>0</v>
      </c>
      <c r="T463" s="138">
        <f>S463*H463</f>
        <v>0</v>
      </c>
      <c r="AR463" s="139" t="s">
        <v>302</v>
      </c>
      <c r="AT463" s="139" t="s">
        <v>119</v>
      </c>
      <c r="AU463" s="139" t="s">
        <v>81</v>
      </c>
      <c r="AY463" s="18" t="s">
        <v>116</v>
      </c>
      <c r="BE463" s="140">
        <f>IF(N463="základní",J463,0)</f>
        <v>0</v>
      </c>
      <c r="BF463" s="140">
        <f>IF(N463="snížená",J463,0)</f>
        <v>0</v>
      </c>
      <c r="BG463" s="140">
        <f>IF(N463="zákl. přenesená",J463,0)</f>
        <v>0</v>
      </c>
      <c r="BH463" s="140">
        <f>IF(N463="sníž. přenesená",J463,0)</f>
        <v>0</v>
      </c>
      <c r="BI463" s="140">
        <f>IF(N463="nulová",J463,0)</f>
        <v>0</v>
      </c>
      <c r="BJ463" s="18" t="s">
        <v>79</v>
      </c>
      <c r="BK463" s="140">
        <f>ROUND(I463*H463,2)</f>
        <v>0</v>
      </c>
      <c r="BL463" s="18" t="s">
        <v>302</v>
      </c>
      <c r="BM463" s="139" t="s">
        <v>927</v>
      </c>
    </row>
    <row r="464" spans="2:47" s="1" customFormat="1" ht="11.25">
      <c r="B464" s="33"/>
      <c r="D464" s="141" t="s">
        <v>126</v>
      </c>
      <c r="F464" s="142" t="s">
        <v>928</v>
      </c>
      <c r="I464" s="143"/>
      <c r="L464" s="33"/>
      <c r="M464" s="144"/>
      <c r="T464" s="54"/>
      <c r="AT464" s="18" t="s">
        <v>126</v>
      </c>
      <c r="AU464" s="18" t="s">
        <v>81</v>
      </c>
    </row>
    <row r="465" spans="2:51" s="13" customFormat="1" ht="11.25">
      <c r="B465" s="157"/>
      <c r="D465" s="151" t="s">
        <v>216</v>
      </c>
      <c r="E465" s="158" t="s">
        <v>19</v>
      </c>
      <c r="F465" s="159" t="s">
        <v>929</v>
      </c>
      <c r="H465" s="160">
        <v>8.95</v>
      </c>
      <c r="I465" s="161"/>
      <c r="L465" s="157"/>
      <c r="M465" s="162"/>
      <c r="T465" s="163"/>
      <c r="AT465" s="158" t="s">
        <v>216</v>
      </c>
      <c r="AU465" s="158" t="s">
        <v>81</v>
      </c>
      <c r="AV465" s="13" t="s">
        <v>81</v>
      </c>
      <c r="AW465" s="13" t="s">
        <v>33</v>
      </c>
      <c r="AX465" s="13" t="s">
        <v>79</v>
      </c>
      <c r="AY465" s="158" t="s">
        <v>116</v>
      </c>
    </row>
    <row r="466" spans="2:65" s="1" customFormat="1" ht="21.75" customHeight="1">
      <c r="B466" s="33"/>
      <c r="C466" s="128" t="s">
        <v>930</v>
      </c>
      <c r="D466" s="128" t="s">
        <v>119</v>
      </c>
      <c r="E466" s="129" t="s">
        <v>931</v>
      </c>
      <c r="F466" s="130" t="s">
        <v>932</v>
      </c>
      <c r="G466" s="131" t="s">
        <v>358</v>
      </c>
      <c r="H466" s="132">
        <v>4.15</v>
      </c>
      <c r="I466" s="133"/>
      <c r="J466" s="134">
        <f>ROUND(I466*H466,2)</f>
        <v>0</v>
      </c>
      <c r="K466" s="130" t="s">
        <v>213</v>
      </c>
      <c r="L466" s="33"/>
      <c r="M466" s="135" t="s">
        <v>19</v>
      </c>
      <c r="N466" s="136" t="s">
        <v>43</v>
      </c>
      <c r="P466" s="137">
        <f>O466*H466</f>
        <v>0</v>
      </c>
      <c r="Q466" s="137">
        <v>0.00877</v>
      </c>
      <c r="R466" s="137">
        <f>Q466*H466</f>
        <v>0.036395500000000004</v>
      </c>
      <c r="S466" s="137">
        <v>0</v>
      </c>
      <c r="T466" s="138">
        <f>S466*H466</f>
        <v>0</v>
      </c>
      <c r="AR466" s="139" t="s">
        <v>302</v>
      </c>
      <c r="AT466" s="139" t="s">
        <v>119</v>
      </c>
      <c r="AU466" s="139" t="s">
        <v>81</v>
      </c>
      <c r="AY466" s="18" t="s">
        <v>116</v>
      </c>
      <c r="BE466" s="140">
        <f>IF(N466="základní",J466,0)</f>
        <v>0</v>
      </c>
      <c r="BF466" s="140">
        <f>IF(N466="snížená",J466,0)</f>
        <v>0</v>
      </c>
      <c r="BG466" s="140">
        <f>IF(N466="zákl. přenesená",J466,0)</f>
        <v>0</v>
      </c>
      <c r="BH466" s="140">
        <f>IF(N466="sníž. přenesená",J466,0)</f>
        <v>0</v>
      </c>
      <c r="BI466" s="140">
        <f>IF(N466="nulová",J466,0)</f>
        <v>0</v>
      </c>
      <c r="BJ466" s="18" t="s">
        <v>79</v>
      </c>
      <c r="BK466" s="140">
        <f>ROUND(I466*H466,2)</f>
        <v>0</v>
      </c>
      <c r="BL466" s="18" t="s">
        <v>302</v>
      </c>
      <c r="BM466" s="139" t="s">
        <v>933</v>
      </c>
    </row>
    <row r="467" spans="2:47" s="1" customFormat="1" ht="11.25">
      <c r="B467" s="33"/>
      <c r="D467" s="141" t="s">
        <v>126</v>
      </c>
      <c r="F467" s="142" t="s">
        <v>934</v>
      </c>
      <c r="I467" s="143"/>
      <c r="L467" s="33"/>
      <c r="M467" s="144"/>
      <c r="T467" s="54"/>
      <c r="AT467" s="18" t="s">
        <v>126</v>
      </c>
      <c r="AU467" s="18" t="s">
        <v>81</v>
      </c>
    </row>
    <row r="468" spans="2:51" s="13" customFormat="1" ht="11.25">
      <c r="B468" s="157"/>
      <c r="D468" s="151" t="s">
        <v>216</v>
      </c>
      <c r="E468" s="158" t="s">
        <v>19</v>
      </c>
      <c r="F468" s="159" t="s">
        <v>935</v>
      </c>
      <c r="H468" s="160">
        <v>4.15</v>
      </c>
      <c r="I468" s="161"/>
      <c r="L468" s="157"/>
      <c r="M468" s="162"/>
      <c r="T468" s="163"/>
      <c r="AT468" s="158" t="s">
        <v>216</v>
      </c>
      <c r="AU468" s="158" t="s">
        <v>81</v>
      </c>
      <c r="AV468" s="13" t="s">
        <v>81</v>
      </c>
      <c r="AW468" s="13" t="s">
        <v>33</v>
      </c>
      <c r="AX468" s="13" t="s">
        <v>79</v>
      </c>
      <c r="AY468" s="158" t="s">
        <v>116</v>
      </c>
    </row>
    <row r="469" spans="2:65" s="1" customFormat="1" ht="21.75" customHeight="1">
      <c r="B469" s="33"/>
      <c r="C469" s="128" t="s">
        <v>936</v>
      </c>
      <c r="D469" s="128" t="s">
        <v>119</v>
      </c>
      <c r="E469" s="129" t="s">
        <v>937</v>
      </c>
      <c r="F469" s="130" t="s">
        <v>938</v>
      </c>
      <c r="G469" s="131" t="s">
        <v>358</v>
      </c>
      <c r="H469" s="132">
        <v>16.92</v>
      </c>
      <c r="I469" s="133"/>
      <c r="J469" s="134">
        <f>ROUND(I469*H469,2)</f>
        <v>0</v>
      </c>
      <c r="K469" s="130" t="s">
        <v>213</v>
      </c>
      <c r="L469" s="33"/>
      <c r="M469" s="135" t="s">
        <v>19</v>
      </c>
      <c r="N469" s="136" t="s">
        <v>43</v>
      </c>
      <c r="P469" s="137">
        <f>O469*H469</f>
        <v>0</v>
      </c>
      <c r="Q469" s="137">
        <v>0.01318</v>
      </c>
      <c r="R469" s="137">
        <f>Q469*H469</f>
        <v>0.22300560000000003</v>
      </c>
      <c r="S469" s="137">
        <v>0</v>
      </c>
      <c r="T469" s="138">
        <f>S469*H469</f>
        <v>0</v>
      </c>
      <c r="AR469" s="139" t="s">
        <v>302</v>
      </c>
      <c r="AT469" s="139" t="s">
        <v>119</v>
      </c>
      <c r="AU469" s="139" t="s">
        <v>81</v>
      </c>
      <c r="AY469" s="18" t="s">
        <v>116</v>
      </c>
      <c r="BE469" s="140">
        <f>IF(N469="základní",J469,0)</f>
        <v>0</v>
      </c>
      <c r="BF469" s="140">
        <f>IF(N469="snížená",J469,0)</f>
        <v>0</v>
      </c>
      <c r="BG469" s="140">
        <f>IF(N469="zákl. přenesená",J469,0)</f>
        <v>0</v>
      </c>
      <c r="BH469" s="140">
        <f>IF(N469="sníž. přenesená",J469,0)</f>
        <v>0</v>
      </c>
      <c r="BI469" s="140">
        <f>IF(N469="nulová",J469,0)</f>
        <v>0</v>
      </c>
      <c r="BJ469" s="18" t="s">
        <v>79</v>
      </c>
      <c r="BK469" s="140">
        <f>ROUND(I469*H469,2)</f>
        <v>0</v>
      </c>
      <c r="BL469" s="18" t="s">
        <v>302</v>
      </c>
      <c r="BM469" s="139" t="s">
        <v>939</v>
      </c>
    </row>
    <row r="470" spans="2:47" s="1" customFormat="1" ht="11.25">
      <c r="B470" s="33"/>
      <c r="D470" s="141" t="s">
        <v>126</v>
      </c>
      <c r="F470" s="142" t="s">
        <v>940</v>
      </c>
      <c r="I470" s="143"/>
      <c r="L470" s="33"/>
      <c r="M470" s="144"/>
      <c r="T470" s="54"/>
      <c r="AT470" s="18" t="s">
        <v>126</v>
      </c>
      <c r="AU470" s="18" t="s">
        <v>81</v>
      </c>
    </row>
    <row r="471" spans="2:51" s="13" customFormat="1" ht="11.25">
      <c r="B471" s="157"/>
      <c r="D471" s="151" t="s">
        <v>216</v>
      </c>
      <c r="E471" s="158" t="s">
        <v>19</v>
      </c>
      <c r="F471" s="159" t="s">
        <v>941</v>
      </c>
      <c r="H471" s="160">
        <v>16.92</v>
      </c>
      <c r="I471" s="161"/>
      <c r="L471" s="157"/>
      <c r="M471" s="162"/>
      <c r="T471" s="163"/>
      <c r="AT471" s="158" t="s">
        <v>216</v>
      </c>
      <c r="AU471" s="158" t="s">
        <v>81</v>
      </c>
      <c r="AV471" s="13" t="s">
        <v>81</v>
      </c>
      <c r="AW471" s="13" t="s">
        <v>33</v>
      </c>
      <c r="AX471" s="13" t="s">
        <v>79</v>
      </c>
      <c r="AY471" s="158" t="s">
        <v>116</v>
      </c>
    </row>
    <row r="472" spans="2:65" s="1" customFormat="1" ht="21.75" customHeight="1">
      <c r="B472" s="33"/>
      <c r="C472" s="128" t="s">
        <v>942</v>
      </c>
      <c r="D472" s="128" t="s">
        <v>119</v>
      </c>
      <c r="E472" s="129" t="s">
        <v>943</v>
      </c>
      <c r="F472" s="130" t="s">
        <v>944</v>
      </c>
      <c r="G472" s="131" t="s">
        <v>305</v>
      </c>
      <c r="H472" s="132">
        <v>60</v>
      </c>
      <c r="I472" s="133"/>
      <c r="J472" s="134">
        <f>ROUND(I472*H472,2)</f>
        <v>0</v>
      </c>
      <c r="K472" s="130" t="s">
        <v>213</v>
      </c>
      <c r="L472" s="33"/>
      <c r="M472" s="135" t="s">
        <v>19</v>
      </c>
      <c r="N472" s="136" t="s">
        <v>43</v>
      </c>
      <c r="P472" s="137">
        <f>O472*H472</f>
        <v>0</v>
      </c>
      <c r="Q472" s="137">
        <v>9E-05</v>
      </c>
      <c r="R472" s="137">
        <f>Q472*H472</f>
        <v>0.0054</v>
      </c>
      <c r="S472" s="137">
        <v>0</v>
      </c>
      <c r="T472" s="138">
        <f>S472*H472</f>
        <v>0</v>
      </c>
      <c r="AR472" s="139" t="s">
        <v>302</v>
      </c>
      <c r="AT472" s="139" t="s">
        <v>119</v>
      </c>
      <c r="AU472" s="139" t="s">
        <v>81</v>
      </c>
      <c r="AY472" s="18" t="s">
        <v>116</v>
      </c>
      <c r="BE472" s="140">
        <f>IF(N472="základní",J472,0)</f>
        <v>0</v>
      </c>
      <c r="BF472" s="140">
        <f>IF(N472="snížená",J472,0)</f>
        <v>0</v>
      </c>
      <c r="BG472" s="140">
        <f>IF(N472="zákl. přenesená",J472,0)</f>
        <v>0</v>
      </c>
      <c r="BH472" s="140">
        <f>IF(N472="sníž. přenesená",J472,0)</f>
        <v>0</v>
      </c>
      <c r="BI472" s="140">
        <f>IF(N472="nulová",J472,0)</f>
        <v>0</v>
      </c>
      <c r="BJ472" s="18" t="s">
        <v>79</v>
      </c>
      <c r="BK472" s="140">
        <f>ROUND(I472*H472,2)</f>
        <v>0</v>
      </c>
      <c r="BL472" s="18" t="s">
        <v>302</v>
      </c>
      <c r="BM472" s="139" t="s">
        <v>945</v>
      </c>
    </row>
    <row r="473" spans="2:47" s="1" customFormat="1" ht="11.25">
      <c r="B473" s="33"/>
      <c r="D473" s="141" t="s">
        <v>126</v>
      </c>
      <c r="F473" s="142" t="s">
        <v>946</v>
      </c>
      <c r="I473" s="143"/>
      <c r="L473" s="33"/>
      <c r="M473" s="144"/>
      <c r="T473" s="54"/>
      <c r="AT473" s="18" t="s">
        <v>126</v>
      </c>
      <c r="AU473" s="18" t="s">
        <v>81</v>
      </c>
    </row>
    <row r="474" spans="2:65" s="1" customFormat="1" ht="24.2" customHeight="1">
      <c r="B474" s="33"/>
      <c r="C474" s="128" t="s">
        <v>947</v>
      </c>
      <c r="D474" s="128" t="s">
        <v>119</v>
      </c>
      <c r="E474" s="129" t="s">
        <v>948</v>
      </c>
      <c r="F474" s="130" t="s">
        <v>949</v>
      </c>
      <c r="G474" s="131" t="s">
        <v>690</v>
      </c>
      <c r="H474" s="188"/>
      <c r="I474" s="133"/>
      <c r="J474" s="134">
        <f>ROUND(I474*H474,2)</f>
        <v>0</v>
      </c>
      <c r="K474" s="130" t="s">
        <v>213</v>
      </c>
      <c r="L474" s="33"/>
      <c r="M474" s="135" t="s">
        <v>19</v>
      </c>
      <c r="N474" s="136" t="s">
        <v>43</v>
      </c>
      <c r="P474" s="137">
        <f>O474*H474</f>
        <v>0</v>
      </c>
      <c r="Q474" s="137">
        <v>0</v>
      </c>
      <c r="R474" s="137">
        <f>Q474*H474</f>
        <v>0</v>
      </c>
      <c r="S474" s="137">
        <v>0</v>
      </c>
      <c r="T474" s="138">
        <f>S474*H474</f>
        <v>0</v>
      </c>
      <c r="AR474" s="139" t="s">
        <v>302</v>
      </c>
      <c r="AT474" s="139" t="s">
        <v>119</v>
      </c>
      <c r="AU474" s="139" t="s">
        <v>81</v>
      </c>
      <c r="AY474" s="18" t="s">
        <v>116</v>
      </c>
      <c r="BE474" s="140">
        <f>IF(N474="základní",J474,0)</f>
        <v>0</v>
      </c>
      <c r="BF474" s="140">
        <f>IF(N474="snížená",J474,0)</f>
        <v>0</v>
      </c>
      <c r="BG474" s="140">
        <f>IF(N474="zákl. přenesená",J474,0)</f>
        <v>0</v>
      </c>
      <c r="BH474" s="140">
        <f>IF(N474="sníž. přenesená",J474,0)</f>
        <v>0</v>
      </c>
      <c r="BI474" s="140">
        <f>IF(N474="nulová",J474,0)</f>
        <v>0</v>
      </c>
      <c r="BJ474" s="18" t="s">
        <v>79</v>
      </c>
      <c r="BK474" s="140">
        <f>ROUND(I474*H474,2)</f>
        <v>0</v>
      </c>
      <c r="BL474" s="18" t="s">
        <v>302</v>
      </c>
      <c r="BM474" s="139" t="s">
        <v>950</v>
      </c>
    </row>
    <row r="475" spans="2:47" s="1" customFormat="1" ht="11.25">
      <c r="B475" s="33"/>
      <c r="D475" s="141" t="s">
        <v>126</v>
      </c>
      <c r="F475" s="142" t="s">
        <v>951</v>
      </c>
      <c r="I475" s="143"/>
      <c r="L475" s="33"/>
      <c r="M475" s="144"/>
      <c r="T475" s="54"/>
      <c r="AT475" s="18" t="s">
        <v>126</v>
      </c>
      <c r="AU475" s="18" t="s">
        <v>81</v>
      </c>
    </row>
    <row r="476" spans="2:63" s="11" customFormat="1" ht="22.9" customHeight="1">
      <c r="B476" s="116"/>
      <c r="D476" s="117" t="s">
        <v>71</v>
      </c>
      <c r="E476" s="126" t="s">
        <v>952</v>
      </c>
      <c r="F476" s="126" t="s">
        <v>953</v>
      </c>
      <c r="I476" s="119"/>
      <c r="J476" s="127">
        <f>BK476</f>
        <v>0</v>
      </c>
      <c r="L476" s="116"/>
      <c r="M476" s="121"/>
      <c r="P476" s="122">
        <f>SUM(P477:P483)</f>
        <v>0</v>
      </c>
      <c r="R476" s="122">
        <f>SUM(R477:R483)</f>
        <v>0</v>
      </c>
      <c r="T476" s="123">
        <f>SUM(T477:T483)</f>
        <v>0</v>
      </c>
      <c r="AR476" s="117" t="s">
        <v>81</v>
      </c>
      <c r="AT476" s="124" t="s">
        <v>71</v>
      </c>
      <c r="AU476" s="124" t="s">
        <v>79</v>
      </c>
      <c r="AY476" s="117" t="s">
        <v>116</v>
      </c>
      <c r="BK476" s="125">
        <f>SUM(BK477:BK483)</f>
        <v>0</v>
      </c>
    </row>
    <row r="477" spans="2:65" s="1" customFormat="1" ht="16.5" customHeight="1">
      <c r="B477" s="33"/>
      <c r="C477" s="128" t="s">
        <v>954</v>
      </c>
      <c r="D477" s="128" t="s">
        <v>119</v>
      </c>
      <c r="E477" s="129" t="s">
        <v>955</v>
      </c>
      <c r="F477" s="130" t="s">
        <v>956</v>
      </c>
      <c r="G477" s="131" t="s">
        <v>590</v>
      </c>
      <c r="H477" s="132">
        <v>2</v>
      </c>
      <c r="I477" s="133"/>
      <c r="J477" s="134">
        <f aca="true" t="shared" si="0" ref="J477:J482">ROUND(I477*H477,2)</f>
        <v>0</v>
      </c>
      <c r="K477" s="130" t="s">
        <v>19</v>
      </c>
      <c r="L477" s="33"/>
      <c r="M477" s="135" t="s">
        <v>19</v>
      </c>
      <c r="N477" s="136" t="s">
        <v>43</v>
      </c>
      <c r="P477" s="137">
        <f aca="true" t="shared" si="1" ref="P477:P482">O477*H477</f>
        <v>0</v>
      </c>
      <c r="Q477" s="137">
        <v>0</v>
      </c>
      <c r="R477" s="137">
        <f aca="true" t="shared" si="2" ref="R477:R482">Q477*H477</f>
        <v>0</v>
      </c>
      <c r="S477" s="137">
        <v>0</v>
      </c>
      <c r="T477" s="138">
        <f aca="true" t="shared" si="3" ref="T477:T482">S477*H477</f>
        <v>0</v>
      </c>
      <c r="AR477" s="139" t="s">
        <v>302</v>
      </c>
      <c r="AT477" s="139" t="s">
        <v>119</v>
      </c>
      <c r="AU477" s="139" t="s">
        <v>81</v>
      </c>
      <c r="AY477" s="18" t="s">
        <v>116</v>
      </c>
      <c r="BE477" s="140">
        <f aca="true" t="shared" si="4" ref="BE477:BE482">IF(N477="základní",J477,0)</f>
        <v>0</v>
      </c>
      <c r="BF477" s="140">
        <f aca="true" t="shared" si="5" ref="BF477:BF482">IF(N477="snížená",J477,0)</f>
        <v>0</v>
      </c>
      <c r="BG477" s="140">
        <f aca="true" t="shared" si="6" ref="BG477:BG482">IF(N477="zákl. přenesená",J477,0)</f>
        <v>0</v>
      </c>
      <c r="BH477" s="140">
        <f aca="true" t="shared" si="7" ref="BH477:BH482">IF(N477="sníž. přenesená",J477,0)</f>
        <v>0</v>
      </c>
      <c r="BI477" s="140">
        <f aca="true" t="shared" si="8" ref="BI477:BI482">IF(N477="nulová",J477,0)</f>
        <v>0</v>
      </c>
      <c r="BJ477" s="18" t="s">
        <v>79</v>
      </c>
      <c r="BK477" s="140">
        <f aca="true" t="shared" si="9" ref="BK477:BK482">ROUND(I477*H477,2)</f>
        <v>0</v>
      </c>
      <c r="BL477" s="18" t="s">
        <v>302</v>
      </c>
      <c r="BM477" s="139" t="s">
        <v>957</v>
      </c>
    </row>
    <row r="478" spans="2:65" s="1" customFormat="1" ht="16.5" customHeight="1">
      <c r="B478" s="33"/>
      <c r="C478" s="128" t="s">
        <v>958</v>
      </c>
      <c r="D478" s="128" t="s">
        <v>119</v>
      </c>
      <c r="E478" s="129" t="s">
        <v>959</v>
      </c>
      <c r="F478" s="130" t="s">
        <v>960</v>
      </c>
      <c r="G478" s="131" t="s">
        <v>590</v>
      </c>
      <c r="H478" s="132">
        <v>2</v>
      </c>
      <c r="I478" s="133"/>
      <c r="J478" s="134">
        <f t="shared" si="0"/>
        <v>0</v>
      </c>
      <c r="K478" s="130" t="s">
        <v>19</v>
      </c>
      <c r="L478" s="33"/>
      <c r="M478" s="135" t="s">
        <v>19</v>
      </c>
      <c r="N478" s="136" t="s">
        <v>43</v>
      </c>
      <c r="P478" s="137">
        <f t="shared" si="1"/>
        <v>0</v>
      </c>
      <c r="Q478" s="137">
        <v>0</v>
      </c>
      <c r="R478" s="137">
        <f t="shared" si="2"/>
        <v>0</v>
      </c>
      <c r="S478" s="137">
        <v>0</v>
      </c>
      <c r="T478" s="138">
        <f t="shared" si="3"/>
        <v>0</v>
      </c>
      <c r="AR478" s="139" t="s">
        <v>302</v>
      </c>
      <c r="AT478" s="139" t="s">
        <v>119</v>
      </c>
      <c r="AU478" s="139" t="s">
        <v>81</v>
      </c>
      <c r="AY478" s="18" t="s">
        <v>116</v>
      </c>
      <c r="BE478" s="140">
        <f t="shared" si="4"/>
        <v>0</v>
      </c>
      <c r="BF478" s="140">
        <f t="shared" si="5"/>
        <v>0</v>
      </c>
      <c r="BG478" s="140">
        <f t="shared" si="6"/>
        <v>0</v>
      </c>
      <c r="BH478" s="140">
        <f t="shared" si="7"/>
        <v>0</v>
      </c>
      <c r="BI478" s="140">
        <f t="shared" si="8"/>
        <v>0</v>
      </c>
      <c r="BJ478" s="18" t="s">
        <v>79</v>
      </c>
      <c r="BK478" s="140">
        <f t="shared" si="9"/>
        <v>0</v>
      </c>
      <c r="BL478" s="18" t="s">
        <v>302</v>
      </c>
      <c r="BM478" s="139" t="s">
        <v>961</v>
      </c>
    </row>
    <row r="479" spans="2:65" s="1" customFormat="1" ht="16.5" customHeight="1">
      <c r="B479" s="33"/>
      <c r="C479" s="128" t="s">
        <v>962</v>
      </c>
      <c r="D479" s="128" t="s">
        <v>119</v>
      </c>
      <c r="E479" s="129" t="s">
        <v>963</v>
      </c>
      <c r="F479" s="130" t="s">
        <v>964</v>
      </c>
      <c r="G479" s="131" t="s">
        <v>323</v>
      </c>
      <c r="H479" s="132">
        <v>1</v>
      </c>
      <c r="I479" s="133"/>
      <c r="J479" s="134">
        <f t="shared" si="0"/>
        <v>0</v>
      </c>
      <c r="K479" s="130" t="s">
        <v>19</v>
      </c>
      <c r="L479" s="33"/>
      <c r="M479" s="135" t="s">
        <v>19</v>
      </c>
      <c r="N479" s="136" t="s">
        <v>43</v>
      </c>
      <c r="P479" s="137">
        <f t="shared" si="1"/>
        <v>0</v>
      </c>
      <c r="Q479" s="137">
        <v>0</v>
      </c>
      <c r="R479" s="137">
        <f t="shared" si="2"/>
        <v>0</v>
      </c>
      <c r="S479" s="137">
        <v>0</v>
      </c>
      <c r="T479" s="138">
        <f t="shared" si="3"/>
        <v>0</v>
      </c>
      <c r="AR479" s="139" t="s">
        <v>302</v>
      </c>
      <c r="AT479" s="139" t="s">
        <v>119</v>
      </c>
      <c r="AU479" s="139" t="s">
        <v>81</v>
      </c>
      <c r="AY479" s="18" t="s">
        <v>116</v>
      </c>
      <c r="BE479" s="140">
        <f t="shared" si="4"/>
        <v>0</v>
      </c>
      <c r="BF479" s="140">
        <f t="shared" si="5"/>
        <v>0</v>
      </c>
      <c r="BG479" s="140">
        <f t="shared" si="6"/>
        <v>0</v>
      </c>
      <c r="BH479" s="140">
        <f t="shared" si="7"/>
        <v>0</v>
      </c>
      <c r="BI479" s="140">
        <f t="shared" si="8"/>
        <v>0</v>
      </c>
      <c r="BJ479" s="18" t="s">
        <v>79</v>
      </c>
      <c r="BK479" s="140">
        <f t="shared" si="9"/>
        <v>0</v>
      </c>
      <c r="BL479" s="18" t="s">
        <v>302</v>
      </c>
      <c r="BM479" s="139" t="s">
        <v>965</v>
      </c>
    </row>
    <row r="480" spans="2:65" s="1" customFormat="1" ht="16.5" customHeight="1">
      <c r="B480" s="33"/>
      <c r="C480" s="128" t="s">
        <v>966</v>
      </c>
      <c r="D480" s="128" t="s">
        <v>119</v>
      </c>
      <c r="E480" s="129" t="s">
        <v>967</v>
      </c>
      <c r="F480" s="130" t="s">
        <v>968</v>
      </c>
      <c r="G480" s="131" t="s">
        <v>590</v>
      </c>
      <c r="H480" s="132">
        <v>2</v>
      </c>
      <c r="I480" s="133"/>
      <c r="J480" s="134">
        <f t="shared" si="0"/>
        <v>0</v>
      </c>
      <c r="K480" s="130" t="s">
        <v>19</v>
      </c>
      <c r="L480" s="33"/>
      <c r="M480" s="135" t="s">
        <v>19</v>
      </c>
      <c r="N480" s="136" t="s">
        <v>43</v>
      </c>
      <c r="P480" s="137">
        <f t="shared" si="1"/>
        <v>0</v>
      </c>
      <c r="Q480" s="137">
        <v>0</v>
      </c>
      <c r="R480" s="137">
        <f t="shared" si="2"/>
        <v>0</v>
      </c>
      <c r="S480" s="137">
        <v>0</v>
      </c>
      <c r="T480" s="138">
        <f t="shared" si="3"/>
        <v>0</v>
      </c>
      <c r="AR480" s="139" t="s">
        <v>302</v>
      </c>
      <c r="AT480" s="139" t="s">
        <v>119</v>
      </c>
      <c r="AU480" s="139" t="s">
        <v>81</v>
      </c>
      <c r="AY480" s="18" t="s">
        <v>116</v>
      </c>
      <c r="BE480" s="140">
        <f t="shared" si="4"/>
        <v>0</v>
      </c>
      <c r="BF480" s="140">
        <f t="shared" si="5"/>
        <v>0</v>
      </c>
      <c r="BG480" s="140">
        <f t="shared" si="6"/>
        <v>0</v>
      </c>
      <c r="BH480" s="140">
        <f t="shared" si="7"/>
        <v>0</v>
      </c>
      <c r="BI480" s="140">
        <f t="shared" si="8"/>
        <v>0</v>
      </c>
      <c r="BJ480" s="18" t="s">
        <v>79</v>
      </c>
      <c r="BK480" s="140">
        <f t="shared" si="9"/>
        <v>0</v>
      </c>
      <c r="BL480" s="18" t="s">
        <v>302</v>
      </c>
      <c r="BM480" s="139" t="s">
        <v>969</v>
      </c>
    </row>
    <row r="481" spans="2:65" s="1" customFormat="1" ht="16.5" customHeight="1">
      <c r="B481" s="33"/>
      <c r="C481" s="128" t="s">
        <v>970</v>
      </c>
      <c r="D481" s="128" t="s">
        <v>119</v>
      </c>
      <c r="E481" s="129" t="s">
        <v>971</v>
      </c>
      <c r="F481" s="130" t="s">
        <v>972</v>
      </c>
      <c r="G481" s="131" t="s">
        <v>590</v>
      </c>
      <c r="H481" s="132">
        <v>2</v>
      </c>
      <c r="I481" s="133"/>
      <c r="J481" s="134">
        <f t="shared" si="0"/>
        <v>0</v>
      </c>
      <c r="K481" s="130" t="s">
        <v>19</v>
      </c>
      <c r="L481" s="33"/>
      <c r="M481" s="135" t="s">
        <v>19</v>
      </c>
      <c r="N481" s="136" t="s">
        <v>43</v>
      </c>
      <c r="P481" s="137">
        <f t="shared" si="1"/>
        <v>0</v>
      </c>
      <c r="Q481" s="137">
        <v>0</v>
      </c>
      <c r="R481" s="137">
        <f t="shared" si="2"/>
        <v>0</v>
      </c>
      <c r="S481" s="137">
        <v>0</v>
      </c>
      <c r="T481" s="138">
        <f t="shared" si="3"/>
        <v>0</v>
      </c>
      <c r="AR481" s="139" t="s">
        <v>302</v>
      </c>
      <c r="AT481" s="139" t="s">
        <v>119</v>
      </c>
      <c r="AU481" s="139" t="s">
        <v>81</v>
      </c>
      <c r="AY481" s="18" t="s">
        <v>116</v>
      </c>
      <c r="BE481" s="140">
        <f t="shared" si="4"/>
        <v>0</v>
      </c>
      <c r="BF481" s="140">
        <f t="shared" si="5"/>
        <v>0</v>
      </c>
      <c r="BG481" s="140">
        <f t="shared" si="6"/>
        <v>0</v>
      </c>
      <c r="BH481" s="140">
        <f t="shared" si="7"/>
        <v>0</v>
      </c>
      <c r="BI481" s="140">
        <f t="shared" si="8"/>
        <v>0</v>
      </c>
      <c r="BJ481" s="18" t="s">
        <v>79</v>
      </c>
      <c r="BK481" s="140">
        <f t="shared" si="9"/>
        <v>0</v>
      </c>
      <c r="BL481" s="18" t="s">
        <v>302</v>
      </c>
      <c r="BM481" s="139" t="s">
        <v>973</v>
      </c>
    </row>
    <row r="482" spans="2:65" s="1" customFormat="1" ht="24.2" customHeight="1">
      <c r="B482" s="33"/>
      <c r="C482" s="128" t="s">
        <v>974</v>
      </c>
      <c r="D482" s="128" t="s">
        <v>119</v>
      </c>
      <c r="E482" s="129" t="s">
        <v>975</v>
      </c>
      <c r="F482" s="130" t="s">
        <v>976</v>
      </c>
      <c r="G482" s="131" t="s">
        <v>690</v>
      </c>
      <c r="H482" s="188"/>
      <c r="I482" s="133"/>
      <c r="J482" s="134">
        <f t="shared" si="0"/>
        <v>0</v>
      </c>
      <c r="K482" s="130" t="s">
        <v>213</v>
      </c>
      <c r="L482" s="33"/>
      <c r="M482" s="135" t="s">
        <v>19</v>
      </c>
      <c r="N482" s="136" t="s">
        <v>43</v>
      </c>
      <c r="P482" s="137">
        <f t="shared" si="1"/>
        <v>0</v>
      </c>
      <c r="Q482" s="137">
        <v>0</v>
      </c>
      <c r="R482" s="137">
        <f t="shared" si="2"/>
        <v>0</v>
      </c>
      <c r="S482" s="137">
        <v>0</v>
      </c>
      <c r="T482" s="138">
        <f t="shared" si="3"/>
        <v>0</v>
      </c>
      <c r="AR482" s="139" t="s">
        <v>302</v>
      </c>
      <c r="AT482" s="139" t="s">
        <v>119</v>
      </c>
      <c r="AU482" s="139" t="s">
        <v>81</v>
      </c>
      <c r="AY482" s="18" t="s">
        <v>116</v>
      </c>
      <c r="BE482" s="140">
        <f t="shared" si="4"/>
        <v>0</v>
      </c>
      <c r="BF482" s="140">
        <f t="shared" si="5"/>
        <v>0</v>
      </c>
      <c r="BG482" s="140">
        <f t="shared" si="6"/>
        <v>0</v>
      </c>
      <c r="BH482" s="140">
        <f t="shared" si="7"/>
        <v>0</v>
      </c>
      <c r="BI482" s="140">
        <f t="shared" si="8"/>
        <v>0</v>
      </c>
      <c r="BJ482" s="18" t="s">
        <v>79</v>
      </c>
      <c r="BK482" s="140">
        <f t="shared" si="9"/>
        <v>0</v>
      </c>
      <c r="BL482" s="18" t="s">
        <v>302</v>
      </c>
      <c r="BM482" s="139" t="s">
        <v>977</v>
      </c>
    </row>
    <row r="483" spans="2:47" s="1" customFormat="1" ht="11.25">
      <c r="B483" s="33"/>
      <c r="D483" s="141" t="s">
        <v>126</v>
      </c>
      <c r="F483" s="142" t="s">
        <v>978</v>
      </c>
      <c r="I483" s="143"/>
      <c r="L483" s="33"/>
      <c r="M483" s="144"/>
      <c r="T483" s="54"/>
      <c r="AT483" s="18" t="s">
        <v>126</v>
      </c>
      <c r="AU483" s="18" t="s">
        <v>81</v>
      </c>
    </row>
    <row r="484" spans="2:63" s="11" customFormat="1" ht="22.9" customHeight="1">
      <c r="B484" s="116"/>
      <c r="D484" s="117" t="s">
        <v>71</v>
      </c>
      <c r="E484" s="126" t="s">
        <v>979</v>
      </c>
      <c r="F484" s="126" t="s">
        <v>980</v>
      </c>
      <c r="I484" s="119"/>
      <c r="J484" s="127">
        <f>BK484</f>
        <v>0</v>
      </c>
      <c r="L484" s="116"/>
      <c r="M484" s="121"/>
      <c r="P484" s="122">
        <f>SUM(P485:P499)</f>
        <v>0</v>
      </c>
      <c r="R484" s="122">
        <f>SUM(R485:R499)</f>
        <v>0.607262</v>
      </c>
      <c r="T484" s="123">
        <f>SUM(T485:T499)</f>
        <v>0</v>
      </c>
      <c r="AR484" s="117" t="s">
        <v>81</v>
      </c>
      <c r="AT484" s="124" t="s">
        <v>71</v>
      </c>
      <c r="AU484" s="124" t="s">
        <v>79</v>
      </c>
      <c r="AY484" s="117" t="s">
        <v>116</v>
      </c>
      <c r="BK484" s="125">
        <f>SUM(BK485:BK499)</f>
        <v>0</v>
      </c>
    </row>
    <row r="485" spans="2:65" s="1" customFormat="1" ht="16.5" customHeight="1">
      <c r="B485" s="33"/>
      <c r="C485" s="128" t="s">
        <v>981</v>
      </c>
      <c r="D485" s="128" t="s">
        <v>119</v>
      </c>
      <c r="E485" s="129" t="s">
        <v>982</v>
      </c>
      <c r="F485" s="130" t="s">
        <v>983</v>
      </c>
      <c r="G485" s="131" t="s">
        <v>984</v>
      </c>
      <c r="H485" s="132">
        <v>91.64</v>
      </c>
      <c r="I485" s="133"/>
      <c r="J485" s="134">
        <f>ROUND(I485*H485,2)</f>
        <v>0</v>
      </c>
      <c r="K485" s="130" t="s">
        <v>213</v>
      </c>
      <c r="L485" s="33"/>
      <c r="M485" s="135" t="s">
        <v>19</v>
      </c>
      <c r="N485" s="136" t="s">
        <v>43</v>
      </c>
      <c r="P485" s="137">
        <f>O485*H485</f>
        <v>0</v>
      </c>
      <c r="Q485" s="137">
        <v>5E-05</v>
      </c>
      <c r="R485" s="137">
        <f>Q485*H485</f>
        <v>0.004582</v>
      </c>
      <c r="S485" s="137">
        <v>0</v>
      </c>
      <c r="T485" s="138">
        <f>S485*H485</f>
        <v>0</v>
      </c>
      <c r="AR485" s="139" t="s">
        <v>302</v>
      </c>
      <c r="AT485" s="139" t="s">
        <v>119</v>
      </c>
      <c r="AU485" s="139" t="s">
        <v>81</v>
      </c>
      <c r="AY485" s="18" t="s">
        <v>116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8" t="s">
        <v>79</v>
      </c>
      <c r="BK485" s="140">
        <f>ROUND(I485*H485,2)</f>
        <v>0</v>
      </c>
      <c r="BL485" s="18" t="s">
        <v>302</v>
      </c>
      <c r="BM485" s="139" t="s">
        <v>985</v>
      </c>
    </row>
    <row r="486" spans="2:47" s="1" customFormat="1" ht="11.25">
      <c r="B486" s="33"/>
      <c r="D486" s="141" t="s">
        <v>126</v>
      </c>
      <c r="F486" s="142" t="s">
        <v>986</v>
      </c>
      <c r="I486" s="143"/>
      <c r="L486" s="33"/>
      <c r="M486" s="144"/>
      <c r="T486" s="54"/>
      <c r="AT486" s="18" t="s">
        <v>126</v>
      </c>
      <c r="AU486" s="18" t="s">
        <v>81</v>
      </c>
    </row>
    <row r="487" spans="2:51" s="12" customFormat="1" ht="11.25">
      <c r="B487" s="150"/>
      <c r="D487" s="151" t="s">
        <v>216</v>
      </c>
      <c r="E487" s="152" t="s">
        <v>19</v>
      </c>
      <c r="F487" s="153" t="s">
        <v>987</v>
      </c>
      <c r="H487" s="152" t="s">
        <v>19</v>
      </c>
      <c r="I487" s="154"/>
      <c r="L487" s="150"/>
      <c r="M487" s="155"/>
      <c r="T487" s="156"/>
      <c r="AT487" s="152" t="s">
        <v>216</v>
      </c>
      <c r="AU487" s="152" t="s">
        <v>81</v>
      </c>
      <c r="AV487" s="12" t="s">
        <v>79</v>
      </c>
      <c r="AW487" s="12" t="s">
        <v>33</v>
      </c>
      <c r="AX487" s="12" t="s">
        <v>72</v>
      </c>
      <c r="AY487" s="152" t="s">
        <v>116</v>
      </c>
    </row>
    <row r="488" spans="2:51" s="13" customFormat="1" ht="11.25">
      <c r="B488" s="157"/>
      <c r="D488" s="151" t="s">
        <v>216</v>
      </c>
      <c r="E488" s="158" t="s">
        <v>19</v>
      </c>
      <c r="F488" s="159" t="s">
        <v>988</v>
      </c>
      <c r="H488" s="160">
        <v>91.64</v>
      </c>
      <c r="I488" s="161"/>
      <c r="L488" s="157"/>
      <c r="M488" s="162"/>
      <c r="T488" s="163"/>
      <c r="AT488" s="158" t="s">
        <v>216</v>
      </c>
      <c r="AU488" s="158" t="s">
        <v>81</v>
      </c>
      <c r="AV488" s="13" t="s">
        <v>81</v>
      </c>
      <c r="AW488" s="13" t="s">
        <v>33</v>
      </c>
      <c r="AX488" s="13" t="s">
        <v>79</v>
      </c>
      <c r="AY488" s="158" t="s">
        <v>116</v>
      </c>
    </row>
    <row r="489" spans="2:65" s="1" customFormat="1" ht="16.5" customHeight="1">
      <c r="B489" s="33"/>
      <c r="C489" s="171" t="s">
        <v>989</v>
      </c>
      <c r="D489" s="171" t="s">
        <v>279</v>
      </c>
      <c r="E489" s="172" t="s">
        <v>990</v>
      </c>
      <c r="F489" s="173" t="s">
        <v>991</v>
      </c>
      <c r="G489" s="174" t="s">
        <v>269</v>
      </c>
      <c r="H489" s="175">
        <v>0.106</v>
      </c>
      <c r="I489" s="176"/>
      <c r="J489" s="177">
        <f>ROUND(I489*H489,2)</f>
        <v>0</v>
      </c>
      <c r="K489" s="173" t="s">
        <v>213</v>
      </c>
      <c r="L489" s="178"/>
      <c r="M489" s="179" t="s">
        <v>19</v>
      </c>
      <c r="N489" s="180" t="s">
        <v>43</v>
      </c>
      <c r="P489" s="137">
        <f>O489*H489</f>
        <v>0</v>
      </c>
      <c r="Q489" s="137">
        <v>1</v>
      </c>
      <c r="R489" s="137">
        <f>Q489*H489</f>
        <v>0.106</v>
      </c>
      <c r="S489" s="137">
        <v>0</v>
      </c>
      <c r="T489" s="138">
        <f>S489*H489</f>
        <v>0</v>
      </c>
      <c r="AR489" s="139" t="s">
        <v>393</v>
      </c>
      <c r="AT489" s="139" t="s">
        <v>279</v>
      </c>
      <c r="AU489" s="139" t="s">
        <v>81</v>
      </c>
      <c r="AY489" s="18" t="s">
        <v>116</v>
      </c>
      <c r="BE489" s="140">
        <f>IF(N489="základní",J489,0)</f>
        <v>0</v>
      </c>
      <c r="BF489" s="140">
        <f>IF(N489="snížená",J489,0)</f>
        <v>0</v>
      </c>
      <c r="BG489" s="140">
        <f>IF(N489="zákl. přenesená",J489,0)</f>
        <v>0</v>
      </c>
      <c r="BH489" s="140">
        <f>IF(N489="sníž. přenesená",J489,0)</f>
        <v>0</v>
      </c>
      <c r="BI489" s="140">
        <f>IF(N489="nulová",J489,0)</f>
        <v>0</v>
      </c>
      <c r="BJ489" s="18" t="s">
        <v>79</v>
      </c>
      <c r="BK489" s="140">
        <f>ROUND(I489*H489,2)</f>
        <v>0</v>
      </c>
      <c r="BL489" s="18" t="s">
        <v>302</v>
      </c>
      <c r="BM489" s="139" t="s">
        <v>992</v>
      </c>
    </row>
    <row r="490" spans="2:51" s="13" customFormat="1" ht="11.25">
      <c r="B490" s="157"/>
      <c r="D490" s="151" t="s">
        <v>216</v>
      </c>
      <c r="F490" s="159" t="s">
        <v>993</v>
      </c>
      <c r="H490" s="160">
        <v>0.106</v>
      </c>
      <c r="I490" s="161"/>
      <c r="L490" s="157"/>
      <c r="M490" s="162"/>
      <c r="T490" s="163"/>
      <c r="AT490" s="158" t="s">
        <v>216</v>
      </c>
      <c r="AU490" s="158" t="s">
        <v>81</v>
      </c>
      <c r="AV490" s="13" t="s">
        <v>81</v>
      </c>
      <c r="AW490" s="13" t="s">
        <v>4</v>
      </c>
      <c r="AX490" s="13" t="s">
        <v>79</v>
      </c>
      <c r="AY490" s="158" t="s">
        <v>116</v>
      </c>
    </row>
    <row r="491" spans="2:65" s="1" customFormat="1" ht="16.5" customHeight="1">
      <c r="B491" s="33"/>
      <c r="C491" s="128" t="s">
        <v>994</v>
      </c>
      <c r="D491" s="128" t="s">
        <v>119</v>
      </c>
      <c r="E491" s="129" t="s">
        <v>995</v>
      </c>
      <c r="F491" s="130" t="s">
        <v>996</v>
      </c>
      <c r="G491" s="131" t="s">
        <v>984</v>
      </c>
      <c r="H491" s="132">
        <v>413.6</v>
      </c>
      <c r="I491" s="133"/>
      <c r="J491" s="134">
        <f>ROUND(I491*H491,2)</f>
        <v>0</v>
      </c>
      <c r="K491" s="130" t="s">
        <v>213</v>
      </c>
      <c r="L491" s="33"/>
      <c r="M491" s="135" t="s">
        <v>19</v>
      </c>
      <c r="N491" s="136" t="s">
        <v>43</v>
      </c>
      <c r="P491" s="137">
        <f>O491*H491</f>
        <v>0</v>
      </c>
      <c r="Q491" s="137">
        <v>5E-05</v>
      </c>
      <c r="R491" s="137">
        <f>Q491*H491</f>
        <v>0.02068</v>
      </c>
      <c r="S491" s="137">
        <v>0</v>
      </c>
      <c r="T491" s="138">
        <f>S491*H491</f>
        <v>0</v>
      </c>
      <c r="AR491" s="139" t="s">
        <v>302</v>
      </c>
      <c r="AT491" s="139" t="s">
        <v>119</v>
      </c>
      <c r="AU491" s="139" t="s">
        <v>81</v>
      </c>
      <c r="AY491" s="18" t="s">
        <v>116</v>
      </c>
      <c r="BE491" s="140">
        <f>IF(N491="základní",J491,0)</f>
        <v>0</v>
      </c>
      <c r="BF491" s="140">
        <f>IF(N491="snížená",J491,0)</f>
        <v>0</v>
      </c>
      <c r="BG491" s="140">
        <f>IF(N491="zákl. přenesená",J491,0)</f>
        <v>0</v>
      </c>
      <c r="BH491" s="140">
        <f>IF(N491="sníž. přenesená",J491,0)</f>
        <v>0</v>
      </c>
      <c r="BI491" s="140">
        <f>IF(N491="nulová",J491,0)</f>
        <v>0</v>
      </c>
      <c r="BJ491" s="18" t="s">
        <v>79</v>
      </c>
      <c r="BK491" s="140">
        <f>ROUND(I491*H491,2)</f>
        <v>0</v>
      </c>
      <c r="BL491" s="18" t="s">
        <v>302</v>
      </c>
      <c r="BM491" s="139" t="s">
        <v>997</v>
      </c>
    </row>
    <row r="492" spans="2:47" s="1" customFormat="1" ht="11.25">
      <c r="B492" s="33"/>
      <c r="D492" s="141" t="s">
        <v>126</v>
      </c>
      <c r="F492" s="142" t="s">
        <v>998</v>
      </c>
      <c r="I492" s="143"/>
      <c r="L492" s="33"/>
      <c r="M492" s="144"/>
      <c r="T492" s="54"/>
      <c r="AT492" s="18" t="s">
        <v>126</v>
      </c>
      <c r="AU492" s="18" t="s">
        <v>81</v>
      </c>
    </row>
    <row r="493" spans="2:51" s="12" customFormat="1" ht="11.25">
      <c r="B493" s="150"/>
      <c r="D493" s="151" t="s">
        <v>216</v>
      </c>
      <c r="E493" s="152" t="s">
        <v>19</v>
      </c>
      <c r="F493" s="153" t="s">
        <v>999</v>
      </c>
      <c r="H493" s="152" t="s">
        <v>19</v>
      </c>
      <c r="I493" s="154"/>
      <c r="L493" s="150"/>
      <c r="M493" s="155"/>
      <c r="T493" s="156"/>
      <c r="AT493" s="152" t="s">
        <v>216</v>
      </c>
      <c r="AU493" s="152" t="s">
        <v>81</v>
      </c>
      <c r="AV493" s="12" t="s">
        <v>79</v>
      </c>
      <c r="AW493" s="12" t="s">
        <v>33</v>
      </c>
      <c r="AX493" s="12" t="s">
        <v>72</v>
      </c>
      <c r="AY493" s="152" t="s">
        <v>116</v>
      </c>
    </row>
    <row r="494" spans="2:51" s="13" customFormat="1" ht="11.25">
      <c r="B494" s="157"/>
      <c r="D494" s="151" t="s">
        <v>216</v>
      </c>
      <c r="E494" s="158" t="s">
        <v>19</v>
      </c>
      <c r="F494" s="159" t="s">
        <v>1000</v>
      </c>
      <c r="H494" s="160">
        <v>413.6</v>
      </c>
      <c r="I494" s="161"/>
      <c r="L494" s="157"/>
      <c r="M494" s="162"/>
      <c r="T494" s="163"/>
      <c r="AT494" s="158" t="s">
        <v>216</v>
      </c>
      <c r="AU494" s="158" t="s">
        <v>81</v>
      </c>
      <c r="AV494" s="13" t="s">
        <v>81</v>
      </c>
      <c r="AW494" s="13" t="s">
        <v>33</v>
      </c>
      <c r="AX494" s="13" t="s">
        <v>79</v>
      </c>
      <c r="AY494" s="158" t="s">
        <v>116</v>
      </c>
    </row>
    <row r="495" spans="2:65" s="1" customFormat="1" ht="16.5" customHeight="1">
      <c r="B495" s="33"/>
      <c r="C495" s="171" t="s">
        <v>1001</v>
      </c>
      <c r="D495" s="171" t="s">
        <v>279</v>
      </c>
      <c r="E495" s="172" t="s">
        <v>1002</v>
      </c>
      <c r="F495" s="173" t="s">
        <v>1003</v>
      </c>
      <c r="G495" s="174" t="s">
        <v>269</v>
      </c>
      <c r="H495" s="175">
        <v>0.476</v>
      </c>
      <c r="I495" s="176"/>
      <c r="J495" s="177">
        <f>ROUND(I495*H495,2)</f>
        <v>0</v>
      </c>
      <c r="K495" s="173" t="s">
        <v>213</v>
      </c>
      <c r="L495" s="178"/>
      <c r="M495" s="179" t="s">
        <v>19</v>
      </c>
      <c r="N495" s="180" t="s">
        <v>43</v>
      </c>
      <c r="P495" s="137">
        <f>O495*H495</f>
        <v>0</v>
      </c>
      <c r="Q495" s="137">
        <v>1</v>
      </c>
      <c r="R495" s="137">
        <f>Q495*H495</f>
        <v>0.476</v>
      </c>
      <c r="S495" s="137">
        <v>0</v>
      </c>
      <c r="T495" s="138">
        <f>S495*H495</f>
        <v>0</v>
      </c>
      <c r="AR495" s="139" t="s">
        <v>393</v>
      </c>
      <c r="AT495" s="139" t="s">
        <v>279</v>
      </c>
      <c r="AU495" s="139" t="s">
        <v>81</v>
      </c>
      <c r="AY495" s="18" t="s">
        <v>116</v>
      </c>
      <c r="BE495" s="140">
        <f>IF(N495="základní",J495,0)</f>
        <v>0</v>
      </c>
      <c r="BF495" s="140">
        <f>IF(N495="snížená",J495,0)</f>
        <v>0</v>
      </c>
      <c r="BG495" s="140">
        <f>IF(N495="zákl. přenesená",J495,0)</f>
        <v>0</v>
      </c>
      <c r="BH495" s="140">
        <f>IF(N495="sníž. přenesená",J495,0)</f>
        <v>0</v>
      </c>
      <c r="BI495" s="140">
        <f>IF(N495="nulová",J495,0)</f>
        <v>0</v>
      </c>
      <c r="BJ495" s="18" t="s">
        <v>79</v>
      </c>
      <c r="BK495" s="140">
        <f>ROUND(I495*H495,2)</f>
        <v>0</v>
      </c>
      <c r="BL495" s="18" t="s">
        <v>302</v>
      </c>
      <c r="BM495" s="139" t="s">
        <v>1004</v>
      </c>
    </row>
    <row r="496" spans="2:51" s="13" customFormat="1" ht="11.25">
      <c r="B496" s="157"/>
      <c r="D496" s="151" t="s">
        <v>216</v>
      </c>
      <c r="F496" s="159" t="s">
        <v>1005</v>
      </c>
      <c r="H496" s="160">
        <v>0.476</v>
      </c>
      <c r="I496" s="161"/>
      <c r="L496" s="157"/>
      <c r="M496" s="162"/>
      <c r="T496" s="163"/>
      <c r="AT496" s="158" t="s">
        <v>216</v>
      </c>
      <c r="AU496" s="158" t="s">
        <v>81</v>
      </c>
      <c r="AV496" s="13" t="s">
        <v>81</v>
      </c>
      <c r="AW496" s="13" t="s">
        <v>4</v>
      </c>
      <c r="AX496" s="13" t="s">
        <v>79</v>
      </c>
      <c r="AY496" s="158" t="s">
        <v>116</v>
      </c>
    </row>
    <row r="497" spans="2:65" s="1" customFormat="1" ht="16.5" customHeight="1">
      <c r="B497" s="33"/>
      <c r="C497" s="128" t="s">
        <v>1006</v>
      </c>
      <c r="D497" s="128" t="s">
        <v>119</v>
      </c>
      <c r="E497" s="129" t="s">
        <v>1007</v>
      </c>
      <c r="F497" s="130" t="s">
        <v>1008</v>
      </c>
      <c r="G497" s="131" t="s">
        <v>590</v>
      </c>
      <c r="H497" s="132">
        <v>2</v>
      </c>
      <c r="I497" s="133"/>
      <c r="J497" s="134">
        <f>ROUND(I497*H497,2)</f>
        <v>0</v>
      </c>
      <c r="K497" s="130" t="s">
        <v>19</v>
      </c>
      <c r="L497" s="33"/>
      <c r="M497" s="135" t="s">
        <v>19</v>
      </c>
      <c r="N497" s="136" t="s">
        <v>43</v>
      </c>
      <c r="P497" s="137">
        <f>O497*H497</f>
        <v>0</v>
      </c>
      <c r="Q497" s="137">
        <v>0</v>
      </c>
      <c r="R497" s="137">
        <f>Q497*H497</f>
        <v>0</v>
      </c>
      <c r="S497" s="137">
        <v>0</v>
      </c>
      <c r="T497" s="138">
        <f>S497*H497</f>
        <v>0</v>
      </c>
      <c r="AR497" s="139" t="s">
        <v>302</v>
      </c>
      <c r="AT497" s="139" t="s">
        <v>119</v>
      </c>
      <c r="AU497" s="139" t="s">
        <v>81</v>
      </c>
      <c r="AY497" s="18" t="s">
        <v>116</v>
      </c>
      <c r="BE497" s="140">
        <f>IF(N497="základní",J497,0)</f>
        <v>0</v>
      </c>
      <c r="BF497" s="140">
        <f>IF(N497="snížená",J497,0)</f>
        <v>0</v>
      </c>
      <c r="BG497" s="140">
        <f>IF(N497="zákl. přenesená",J497,0)</f>
        <v>0</v>
      </c>
      <c r="BH497" s="140">
        <f>IF(N497="sníž. přenesená",J497,0)</f>
        <v>0</v>
      </c>
      <c r="BI497" s="140">
        <f>IF(N497="nulová",J497,0)</f>
        <v>0</v>
      </c>
      <c r="BJ497" s="18" t="s">
        <v>79</v>
      </c>
      <c r="BK497" s="140">
        <f>ROUND(I497*H497,2)</f>
        <v>0</v>
      </c>
      <c r="BL497" s="18" t="s">
        <v>302</v>
      </c>
      <c r="BM497" s="139" t="s">
        <v>1009</v>
      </c>
    </row>
    <row r="498" spans="2:65" s="1" customFormat="1" ht="24.2" customHeight="1">
      <c r="B498" s="33"/>
      <c r="C498" s="128" t="s">
        <v>1010</v>
      </c>
      <c r="D498" s="128" t="s">
        <v>119</v>
      </c>
      <c r="E498" s="129" t="s">
        <v>1011</v>
      </c>
      <c r="F498" s="130" t="s">
        <v>1012</v>
      </c>
      <c r="G498" s="131" t="s">
        <v>690</v>
      </c>
      <c r="H498" s="188"/>
      <c r="I498" s="133"/>
      <c r="J498" s="134">
        <f>ROUND(I498*H498,2)</f>
        <v>0</v>
      </c>
      <c r="K498" s="130" t="s">
        <v>213</v>
      </c>
      <c r="L498" s="33"/>
      <c r="M498" s="135" t="s">
        <v>19</v>
      </c>
      <c r="N498" s="136" t="s">
        <v>43</v>
      </c>
      <c r="P498" s="137">
        <f>O498*H498</f>
        <v>0</v>
      </c>
      <c r="Q498" s="137">
        <v>0</v>
      </c>
      <c r="R498" s="137">
        <f>Q498*H498</f>
        <v>0</v>
      </c>
      <c r="S498" s="137">
        <v>0</v>
      </c>
      <c r="T498" s="138">
        <f>S498*H498</f>
        <v>0</v>
      </c>
      <c r="AR498" s="139" t="s">
        <v>302</v>
      </c>
      <c r="AT498" s="139" t="s">
        <v>119</v>
      </c>
      <c r="AU498" s="139" t="s">
        <v>81</v>
      </c>
      <c r="AY498" s="18" t="s">
        <v>116</v>
      </c>
      <c r="BE498" s="140">
        <f>IF(N498="základní",J498,0)</f>
        <v>0</v>
      </c>
      <c r="BF498" s="140">
        <f>IF(N498="snížená",J498,0)</f>
        <v>0</v>
      </c>
      <c r="BG498" s="140">
        <f>IF(N498="zákl. přenesená",J498,0)</f>
        <v>0</v>
      </c>
      <c r="BH498" s="140">
        <f>IF(N498="sníž. přenesená",J498,0)</f>
        <v>0</v>
      </c>
      <c r="BI498" s="140">
        <f>IF(N498="nulová",J498,0)</f>
        <v>0</v>
      </c>
      <c r="BJ498" s="18" t="s">
        <v>79</v>
      </c>
      <c r="BK498" s="140">
        <f>ROUND(I498*H498,2)</f>
        <v>0</v>
      </c>
      <c r="BL498" s="18" t="s">
        <v>302</v>
      </c>
      <c r="BM498" s="139" t="s">
        <v>1013</v>
      </c>
    </row>
    <row r="499" spans="2:47" s="1" customFormat="1" ht="11.25">
      <c r="B499" s="33"/>
      <c r="D499" s="141" t="s">
        <v>126</v>
      </c>
      <c r="F499" s="142" t="s">
        <v>1014</v>
      </c>
      <c r="I499" s="143"/>
      <c r="L499" s="33"/>
      <c r="M499" s="144"/>
      <c r="T499" s="54"/>
      <c r="AT499" s="18" t="s">
        <v>126</v>
      </c>
      <c r="AU499" s="18" t="s">
        <v>81</v>
      </c>
    </row>
    <row r="500" spans="2:63" s="11" customFormat="1" ht="22.9" customHeight="1">
      <c r="B500" s="116"/>
      <c r="D500" s="117" t="s">
        <v>71</v>
      </c>
      <c r="E500" s="126" t="s">
        <v>1015</v>
      </c>
      <c r="F500" s="126" t="s">
        <v>1016</v>
      </c>
      <c r="I500" s="119"/>
      <c r="J500" s="127">
        <f>BK500</f>
        <v>0</v>
      </c>
      <c r="L500" s="116"/>
      <c r="M500" s="121"/>
      <c r="P500" s="122">
        <f>SUM(P501:P514)</f>
        <v>0</v>
      </c>
      <c r="R500" s="122">
        <f>SUM(R501:R514)</f>
        <v>0.06527158</v>
      </c>
      <c r="T500" s="123">
        <f>SUM(T501:T514)</f>
        <v>0</v>
      </c>
      <c r="AR500" s="117" t="s">
        <v>81</v>
      </c>
      <c r="AT500" s="124" t="s">
        <v>71</v>
      </c>
      <c r="AU500" s="124" t="s">
        <v>79</v>
      </c>
      <c r="AY500" s="117" t="s">
        <v>116</v>
      </c>
      <c r="BK500" s="125">
        <f>SUM(BK501:BK514)</f>
        <v>0</v>
      </c>
    </row>
    <row r="501" spans="2:65" s="1" customFormat="1" ht="16.5" customHeight="1">
      <c r="B501" s="33"/>
      <c r="C501" s="128" t="s">
        <v>1017</v>
      </c>
      <c r="D501" s="128" t="s">
        <v>119</v>
      </c>
      <c r="E501" s="129" t="s">
        <v>1018</v>
      </c>
      <c r="F501" s="130" t="s">
        <v>1019</v>
      </c>
      <c r="G501" s="131" t="s">
        <v>305</v>
      </c>
      <c r="H501" s="132">
        <v>33.037</v>
      </c>
      <c r="I501" s="133"/>
      <c r="J501" s="134">
        <f>ROUND(I501*H501,2)</f>
        <v>0</v>
      </c>
      <c r="K501" s="130" t="s">
        <v>213</v>
      </c>
      <c r="L501" s="33"/>
      <c r="M501" s="135" t="s">
        <v>19</v>
      </c>
      <c r="N501" s="136" t="s">
        <v>43</v>
      </c>
      <c r="P501" s="137">
        <f>O501*H501</f>
        <v>0</v>
      </c>
      <c r="Q501" s="137">
        <v>0.00014</v>
      </c>
      <c r="R501" s="137">
        <f>Q501*H501</f>
        <v>0.00462518</v>
      </c>
      <c r="S501" s="137">
        <v>0</v>
      </c>
      <c r="T501" s="138">
        <f>S501*H501</f>
        <v>0</v>
      </c>
      <c r="AR501" s="139" t="s">
        <v>302</v>
      </c>
      <c r="AT501" s="139" t="s">
        <v>119</v>
      </c>
      <c r="AU501" s="139" t="s">
        <v>81</v>
      </c>
      <c r="AY501" s="18" t="s">
        <v>116</v>
      </c>
      <c r="BE501" s="140">
        <f>IF(N501="základní",J501,0)</f>
        <v>0</v>
      </c>
      <c r="BF501" s="140">
        <f>IF(N501="snížená",J501,0)</f>
        <v>0</v>
      </c>
      <c r="BG501" s="140">
        <f>IF(N501="zákl. přenesená",J501,0)</f>
        <v>0</v>
      </c>
      <c r="BH501" s="140">
        <f>IF(N501="sníž. přenesená",J501,0)</f>
        <v>0</v>
      </c>
      <c r="BI501" s="140">
        <f>IF(N501="nulová",J501,0)</f>
        <v>0</v>
      </c>
      <c r="BJ501" s="18" t="s">
        <v>79</v>
      </c>
      <c r="BK501" s="140">
        <f>ROUND(I501*H501,2)</f>
        <v>0</v>
      </c>
      <c r="BL501" s="18" t="s">
        <v>302</v>
      </c>
      <c r="BM501" s="139" t="s">
        <v>1020</v>
      </c>
    </row>
    <row r="502" spans="2:47" s="1" customFormat="1" ht="11.25">
      <c r="B502" s="33"/>
      <c r="D502" s="141" t="s">
        <v>126</v>
      </c>
      <c r="F502" s="142" t="s">
        <v>1021</v>
      </c>
      <c r="I502" s="143"/>
      <c r="L502" s="33"/>
      <c r="M502" s="144"/>
      <c r="T502" s="54"/>
      <c r="AT502" s="18" t="s">
        <v>126</v>
      </c>
      <c r="AU502" s="18" t="s">
        <v>81</v>
      </c>
    </row>
    <row r="503" spans="2:51" s="12" customFormat="1" ht="11.25">
      <c r="B503" s="150"/>
      <c r="D503" s="151" t="s">
        <v>216</v>
      </c>
      <c r="E503" s="152" t="s">
        <v>19</v>
      </c>
      <c r="F503" s="153" t="s">
        <v>1022</v>
      </c>
      <c r="H503" s="152" t="s">
        <v>19</v>
      </c>
      <c r="I503" s="154"/>
      <c r="L503" s="150"/>
      <c r="M503" s="155"/>
      <c r="T503" s="156"/>
      <c r="AT503" s="152" t="s">
        <v>216</v>
      </c>
      <c r="AU503" s="152" t="s">
        <v>81</v>
      </c>
      <c r="AV503" s="12" t="s">
        <v>79</v>
      </c>
      <c r="AW503" s="12" t="s">
        <v>33</v>
      </c>
      <c r="AX503" s="12" t="s">
        <v>72</v>
      </c>
      <c r="AY503" s="152" t="s">
        <v>116</v>
      </c>
    </row>
    <row r="504" spans="2:51" s="12" customFormat="1" ht="11.25">
      <c r="B504" s="150"/>
      <c r="D504" s="151" t="s">
        <v>216</v>
      </c>
      <c r="E504" s="152" t="s">
        <v>19</v>
      </c>
      <c r="F504" s="153" t="s">
        <v>987</v>
      </c>
      <c r="H504" s="152" t="s">
        <v>19</v>
      </c>
      <c r="I504" s="154"/>
      <c r="L504" s="150"/>
      <c r="M504" s="155"/>
      <c r="T504" s="156"/>
      <c r="AT504" s="152" t="s">
        <v>216</v>
      </c>
      <c r="AU504" s="152" t="s">
        <v>81</v>
      </c>
      <c r="AV504" s="12" t="s">
        <v>79</v>
      </c>
      <c r="AW504" s="12" t="s">
        <v>33</v>
      </c>
      <c r="AX504" s="12" t="s">
        <v>72</v>
      </c>
      <c r="AY504" s="152" t="s">
        <v>116</v>
      </c>
    </row>
    <row r="505" spans="2:51" s="13" customFormat="1" ht="11.25">
      <c r="B505" s="157"/>
      <c r="D505" s="151" t="s">
        <v>216</v>
      </c>
      <c r="E505" s="158" t="s">
        <v>19</v>
      </c>
      <c r="F505" s="159" t="s">
        <v>1023</v>
      </c>
      <c r="H505" s="160">
        <v>7.517</v>
      </c>
      <c r="I505" s="161"/>
      <c r="L505" s="157"/>
      <c r="M505" s="162"/>
      <c r="T505" s="163"/>
      <c r="AT505" s="158" t="s">
        <v>216</v>
      </c>
      <c r="AU505" s="158" t="s">
        <v>81</v>
      </c>
      <c r="AV505" s="13" t="s">
        <v>81</v>
      </c>
      <c r="AW505" s="13" t="s">
        <v>33</v>
      </c>
      <c r="AX505" s="13" t="s">
        <v>72</v>
      </c>
      <c r="AY505" s="158" t="s">
        <v>116</v>
      </c>
    </row>
    <row r="506" spans="2:51" s="12" customFormat="1" ht="11.25">
      <c r="B506" s="150"/>
      <c r="D506" s="151" t="s">
        <v>216</v>
      </c>
      <c r="E506" s="152" t="s">
        <v>19</v>
      </c>
      <c r="F506" s="153" t="s">
        <v>999</v>
      </c>
      <c r="H506" s="152" t="s">
        <v>19</v>
      </c>
      <c r="I506" s="154"/>
      <c r="L506" s="150"/>
      <c r="M506" s="155"/>
      <c r="T506" s="156"/>
      <c r="AT506" s="152" t="s">
        <v>216</v>
      </c>
      <c r="AU506" s="152" t="s">
        <v>81</v>
      </c>
      <c r="AV506" s="12" t="s">
        <v>79</v>
      </c>
      <c r="AW506" s="12" t="s">
        <v>33</v>
      </c>
      <c r="AX506" s="12" t="s">
        <v>72</v>
      </c>
      <c r="AY506" s="152" t="s">
        <v>116</v>
      </c>
    </row>
    <row r="507" spans="2:51" s="13" customFormat="1" ht="11.25">
      <c r="B507" s="157"/>
      <c r="D507" s="151" t="s">
        <v>216</v>
      </c>
      <c r="E507" s="158" t="s">
        <v>19</v>
      </c>
      <c r="F507" s="159" t="s">
        <v>1024</v>
      </c>
      <c r="H507" s="160">
        <v>25.52</v>
      </c>
      <c r="I507" s="161"/>
      <c r="L507" s="157"/>
      <c r="M507" s="162"/>
      <c r="T507" s="163"/>
      <c r="AT507" s="158" t="s">
        <v>216</v>
      </c>
      <c r="AU507" s="158" t="s">
        <v>81</v>
      </c>
      <c r="AV507" s="13" t="s">
        <v>81</v>
      </c>
      <c r="AW507" s="13" t="s">
        <v>33</v>
      </c>
      <c r="AX507" s="13" t="s">
        <v>72</v>
      </c>
      <c r="AY507" s="158" t="s">
        <v>116</v>
      </c>
    </row>
    <row r="508" spans="2:51" s="14" customFormat="1" ht="11.25">
      <c r="B508" s="164"/>
      <c r="D508" s="151" t="s">
        <v>216</v>
      </c>
      <c r="E508" s="165" t="s">
        <v>19</v>
      </c>
      <c r="F508" s="166" t="s">
        <v>223</v>
      </c>
      <c r="H508" s="167">
        <v>33.037</v>
      </c>
      <c r="I508" s="168"/>
      <c r="L508" s="164"/>
      <c r="M508" s="169"/>
      <c r="T508" s="170"/>
      <c r="AT508" s="165" t="s">
        <v>216</v>
      </c>
      <c r="AU508" s="165" t="s">
        <v>81</v>
      </c>
      <c r="AV508" s="14" t="s">
        <v>138</v>
      </c>
      <c r="AW508" s="14" t="s">
        <v>33</v>
      </c>
      <c r="AX508" s="14" t="s">
        <v>79</v>
      </c>
      <c r="AY508" s="165" t="s">
        <v>116</v>
      </c>
    </row>
    <row r="509" spans="2:65" s="1" customFormat="1" ht="24.2" customHeight="1">
      <c r="B509" s="33"/>
      <c r="C509" s="128" t="s">
        <v>1025</v>
      </c>
      <c r="D509" s="128" t="s">
        <v>119</v>
      </c>
      <c r="E509" s="129" t="s">
        <v>1026</v>
      </c>
      <c r="F509" s="130" t="s">
        <v>1027</v>
      </c>
      <c r="G509" s="131" t="s">
        <v>305</v>
      </c>
      <c r="H509" s="132">
        <v>65.92</v>
      </c>
      <c r="I509" s="133"/>
      <c r="J509" s="134">
        <f>ROUND(I509*H509,2)</f>
        <v>0</v>
      </c>
      <c r="K509" s="130" t="s">
        <v>213</v>
      </c>
      <c r="L509" s="33"/>
      <c r="M509" s="135" t="s">
        <v>19</v>
      </c>
      <c r="N509" s="136" t="s">
        <v>43</v>
      </c>
      <c r="P509" s="137">
        <f>O509*H509</f>
        <v>0</v>
      </c>
      <c r="Q509" s="137">
        <v>0.00027</v>
      </c>
      <c r="R509" s="137">
        <f>Q509*H509</f>
        <v>0.017798400000000002</v>
      </c>
      <c r="S509" s="137">
        <v>0</v>
      </c>
      <c r="T509" s="138">
        <f>S509*H509</f>
        <v>0</v>
      </c>
      <c r="AR509" s="139" t="s">
        <v>302</v>
      </c>
      <c r="AT509" s="139" t="s">
        <v>119</v>
      </c>
      <c r="AU509" s="139" t="s">
        <v>81</v>
      </c>
      <c r="AY509" s="18" t="s">
        <v>116</v>
      </c>
      <c r="BE509" s="140">
        <f>IF(N509="základní",J509,0)</f>
        <v>0</v>
      </c>
      <c r="BF509" s="140">
        <f>IF(N509="snížená",J509,0)</f>
        <v>0</v>
      </c>
      <c r="BG509" s="140">
        <f>IF(N509="zákl. přenesená",J509,0)</f>
        <v>0</v>
      </c>
      <c r="BH509" s="140">
        <f>IF(N509="sníž. přenesená",J509,0)</f>
        <v>0</v>
      </c>
      <c r="BI509" s="140">
        <f>IF(N509="nulová",J509,0)</f>
        <v>0</v>
      </c>
      <c r="BJ509" s="18" t="s">
        <v>79</v>
      </c>
      <c r="BK509" s="140">
        <f>ROUND(I509*H509,2)</f>
        <v>0</v>
      </c>
      <c r="BL509" s="18" t="s">
        <v>302</v>
      </c>
      <c r="BM509" s="139" t="s">
        <v>1028</v>
      </c>
    </row>
    <row r="510" spans="2:47" s="1" customFormat="1" ht="11.25">
      <c r="B510" s="33"/>
      <c r="D510" s="141" t="s">
        <v>126</v>
      </c>
      <c r="F510" s="142" t="s">
        <v>1029</v>
      </c>
      <c r="I510" s="143"/>
      <c r="L510" s="33"/>
      <c r="M510" s="144"/>
      <c r="T510" s="54"/>
      <c r="AT510" s="18" t="s">
        <v>126</v>
      </c>
      <c r="AU510" s="18" t="s">
        <v>81</v>
      </c>
    </row>
    <row r="511" spans="2:51" s="12" customFormat="1" ht="11.25">
      <c r="B511" s="150"/>
      <c r="D511" s="151" t="s">
        <v>216</v>
      </c>
      <c r="E511" s="152" t="s">
        <v>19</v>
      </c>
      <c r="F511" s="153" t="s">
        <v>1030</v>
      </c>
      <c r="H511" s="152" t="s">
        <v>19</v>
      </c>
      <c r="I511" s="154"/>
      <c r="L511" s="150"/>
      <c r="M511" s="155"/>
      <c r="T511" s="156"/>
      <c r="AT511" s="152" t="s">
        <v>216</v>
      </c>
      <c r="AU511" s="152" t="s">
        <v>81</v>
      </c>
      <c r="AV511" s="12" t="s">
        <v>79</v>
      </c>
      <c r="AW511" s="12" t="s">
        <v>33</v>
      </c>
      <c r="AX511" s="12" t="s">
        <v>72</v>
      </c>
      <c r="AY511" s="152" t="s">
        <v>116</v>
      </c>
    </row>
    <row r="512" spans="2:51" s="13" customFormat="1" ht="11.25">
      <c r="B512" s="157"/>
      <c r="D512" s="151" t="s">
        <v>216</v>
      </c>
      <c r="E512" s="158" t="s">
        <v>19</v>
      </c>
      <c r="F512" s="159" t="s">
        <v>500</v>
      </c>
      <c r="H512" s="160">
        <v>65.92</v>
      </c>
      <c r="I512" s="161"/>
      <c r="L512" s="157"/>
      <c r="M512" s="162"/>
      <c r="T512" s="163"/>
      <c r="AT512" s="158" t="s">
        <v>216</v>
      </c>
      <c r="AU512" s="158" t="s">
        <v>81</v>
      </c>
      <c r="AV512" s="13" t="s">
        <v>81</v>
      </c>
      <c r="AW512" s="13" t="s">
        <v>33</v>
      </c>
      <c r="AX512" s="13" t="s">
        <v>79</v>
      </c>
      <c r="AY512" s="158" t="s">
        <v>116</v>
      </c>
    </row>
    <row r="513" spans="2:65" s="1" customFormat="1" ht="24.2" customHeight="1">
      <c r="B513" s="33"/>
      <c r="C513" s="128" t="s">
        <v>1031</v>
      </c>
      <c r="D513" s="128" t="s">
        <v>119</v>
      </c>
      <c r="E513" s="129" t="s">
        <v>1032</v>
      </c>
      <c r="F513" s="130" t="s">
        <v>1033</v>
      </c>
      <c r="G513" s="131" t="s">
        <v>305</v>
      </c>
      <c r="H513" s="132">
        <v>65.92</v>
      </c>
      <c r="I513" s="133"/>
      <c r="J513" s="134">
        <f>ROUND(I513*H513,2)</f>
        <v>0</v>
      </c>
      <c r="K513" s="130" t="s">
        <v>213</v>
      </c>
      <c r="L513" s="33"/>
      <c r="M513" s="135" t="s">
        <v>19</v>
      </c>
      <c r="N513" s="136" t="s">
        <v>43</v>
      </c>
      <c r="P513" s="137">
        <f>O513*H513</f>
        <v>0</v>
      </c>
      <c r="Q513" s="137">
        <v>0.00065</v>
      </c>
      <c r="R513" s="137">
        <f>Q513*H513</f>
        <v>0.042848</v>
      </c>
      <c r="S513" s="137">
        <v>0</v>
      </c>
      <c r="T513" s="138">
        <f>S513*H513</f>
        <v>0</v>
      </c>
      <c r="AR513" s="139" t="s">
        <v>302</v>
      </c>
      <c r="AT513" s="139" t="s">
        <v>119</v>
      </c>
      <c r="AU513" s="139" t="s">
        <v>81</v>
      </c>
      <c r="AY513" s="18" t="s">
        <v>116</v>
      </c>
      <c r="BE513" s="140">
        <f>IF(N513="základní",J513,0)</f>
        <v>0</v>
      </c>
      <c r="BF513" s="140">
        <f>IF(N513="snížená",J513,0)</f>
        <v>0</v>
      </c>
      <c r="BG513" s="140">
        <f>IF(N513="zákl. přenesená",J513,0)</f>
        <v>0</v>
      </c>
      <c r="BH513" s="140">
        <f>IF(N513="sníž. přenesená",J513,0)</f>
        <v>0</v>
      </c>
      <c r="BI513" s="140">
        <f>IF(N513="nulová",J513,0)</f>
        <v>0</v>
      </c>
      <c r="BJ513" s="18" t="s">
        <v>79</v>
      </c>
      <c r="BK513" s="140">
        <f>ROUND(I513*H513,2)</f>
        <v>0</v>
      </c>
      <c r="BL513" s="18" t="s">
        <v>302</v>
      </c>
      <c r="BM513" s="139" t="s">
        <v>1034</v>
      </c>
    </row>
    <row r="514" spans="2:47" s="1" customFormat="1" ht="11.25">
      <c r="B514" s="33"/>
      <c r="D514" s="141" t="s">
        <v>126</v>
      </c>
      <c r="F514" s="142" t="s">
        <v>1035</v>
      </c>
      <c r="I514" s="143"/>
      <c r="L514" s="33"/>
      <c r="M514" s="144"/>
      <c r="T514" s="54"/>
      <c r="AT514" s="18" t="s">
        <v>126</v>
      </c>
      <c r="AU514" s="18" t="s">
        <v>81</v>
      </c>
    </row>
    <row r="515" spans="2:63" s="11" customFormat="1" ht="22.9" customHeight="1">
      <c r="B515" s="116"/>
      <c r="D515" s="117" t="s">
        <v>71</v>
      </c>
      <c r="E515" s="126" t="s">
        <v>1036</v>
      </c>
      <c r="F515" s="126" t="s">
        <v>1037</v>
      </c>
      <c r="I515" s="119"/>
      <c r="J515" s="127">
        <f>BK515</f>
        <v>0</v>
      </c>
      <c r="L515" s="116"/>
      <c r="M515" s="121"/>
      <c r="P515" s="122">
        <f>SUM(P516:P520)</f>
        <v>0</v>
      </c>
      <c r="R515" s="122">
        <f>SUM(R516:R520)</f>
        <v>0.0435758</v>
      </c>
      <c r="T515" s="123">
        <f>SUM(T516:T520)</f>
        <v>0</v>
      </c>
      <c r="AR515" s="117" t="s">
        <v>81</v>
      </c>
      <c r="AT515" s="124" t="s">
        <v>71</v>
      </c>
      <c r="AU515" s="124" t="s">
        <v>79</v>
      </c>
      <c r="AY515" s="117" t="s">
        <v>116</v>
      </c>
      <c r="BK515" s="125">
        <f>SUM(BK516:BK520)</f>
        <v>0</v>
      </c>
    </row>
    <row r="516" spans="2:65" s="1" customFormat="1" ht="16.5" customHeight="1">
      <c r="B516" s="33"/>
      <c r="C516" s="128" t="s">
        <v>1038</v>
      </c>
      <c r="D516" s="128" t="s">
        <v>119</v>
      </c>
      <c r="E516" s="129" t="s">
        <v>1039</v>
      </c>
      <c r="F516" s="130" t="s">
        <v>1040</v>
      </c>
      <c r="G516" s="131" t="s">
        <v>305</v>
      </c>
      <c r="H516" s="132">
        <v>94.73</v>
      </c>
      <c r="I516" s="133"/>
      <c r="J516" s="134">
        <f>ROUND(I516*H516,2)</f>
        <v>0</v>
      </c>
      <c r="K516" s="130" t="s">
        <v>213</v>
      </c>
      <c r="L516" s="33"/>
      <c r="M516" s="135" t="s">
        <v>19</v>
      </c>
      <c r="N516" s="136" t="s">
        <v>43</v>
      </c>
      <c r="P516" s="137">
        <f>O516*H516</f>
        <v>0</v>
      </c>
      <c r="Q516" s="137">
        <v>0.0002</v>
      </c>
      <c r="R516" s="137">
        <f>Q516*H516</f>
        <v>0.018946</v>
      </c>
      <c r="S516" s="137">
        <v>0</v>
      </c>
      <c r="T516" s="138">
        <f>S516*H516</f>
        <v>0</v>
      </c>
      <c r="AR516" s="139" t="s">
        <v>302</v>
      </c>
      <c r="AT516" s="139" t="s">
        <v>119</v>
      </c>
      <c r="AU516" s="139" t="s">
        <v>81</v>
      </c>
      <c r="AY516" s="18" t="s">
        <v>116</v>
      </c>
      <c r="BE516" s="140">
        <f>IF(N516="základní",J516,0)</f>
        <v>0</v>
      </c>
      <c r="BF516" s="140">
        <f>IF(N516="snížená",J516,0)</f>
        <v>0</v>
      </c>
      <c r="BG516" s="140">
        <f>IF(N516="zákl. přenesená",J516,0)</f>
        <v>0</v>
      </c>
      <c r="BH516" s="140">
        <f>IF(N516="sníž. přenesená",J516,0)</f>
        <v>0</v>
      </c>
      <c r="BI516" s="140">
        <f>IF(N516="nulová",J516,0)</f>
        <v>0</v>
      </c>
      <c r="BJ516" s="18" t="s">
        <v>79</v>
      </c>
      <c r="BK516" s="140">
        <f>ROUND(I516*H516,2)</f>
        <v>0</v>
      </c>
      <c r="BL516" s="18" t="s">
        <v>302</v>
      </c>
      <c r="BM516" s="139" t="s">
        <v>1041</v>
      </c>
    </row>
    <row r="517" spans="2:47" s="1" customFormat="1" ht="11.25">
      <c r="B517" s="33"/>
      <c r="D517" s="141" t="s">
        <v>126</v>
      </c>
      <c r="F517" s="142" t="s">
        <v>1042</v>
      </c>
      <c r="I517" s="143"/>
      <c r="L517" s="33"/>
      <c r="M517" s="144"/>
      <c r="T517" s="54"/>
      <c r="AT517" s="18" t="s">
        <v>126</v>
      </c>
      <c r="AU517" s="18" t="s">
        <v>81</v>
      </c>
    </row>
    <row r="518" spans="2:51" s="13" customFormat="1" ht="11.25">
      <c r="B518" s="157"/>
      <c r="D518" s="151" t="s">
        <v>216</v>
      </c>
      <c r="E518" s="158" t="s">
        <v>19</v>
      </c>
      <c r="F518" s="159" t="s">
        <v>1043</v>
      </c>
      <c r="H518" s="160">
        <v>94.73</v>
      </c>
      <c r="I518" s="161"/>
      <c r="L518" s="157"/>
      <c r="M518" s="162"/>
      <c r="T518" s="163"/>
      <c r="AT518" s="158" t="s">
        <v>216</v>
      </c>
      <c r="AU518" s="158" t="s">
        <v>81</v>
      </c>
      <c r="AV518" s="13" t="s">
        <v>81</v>
      </c>
      <c r="AW518" s="13" t="s">
        <v>33</v>
      </c>
      <c r="AX518" s="13" t="s">
        <v>79</v>
      </c>
      <c r="AY518" s="158" t="s">
        <v>116</v>
      </c>
    </row>
    <row r="519" spans="2:65" s="1" customFormat="1" ht="24.2" customHeight="1">
      <c r="B519" s="33"/>
      <c r="C519" s="128" t="s">
        <v>1044</v>
      </c>
      <c r="D519" s="128" t="s">
        <v>119</v>
      </c>
      <c r="E519" s="129" t="s">
        <v>1045</v>
      </c>
      <c r="F519" s="130" t="s">
        <v>1046</v>
      </c>
      <c r="G519" s="131" t="s">
        <v>305</v>
      </c>
      <c r="H519" s="132">
        <v>94.73</v>
      </c>
      <c r="I519" s="133"/>
      <c r="J519" s="134">
        <f>ROUND(I519*H519,2)</f>
        <v>0</v>
      </c>
      <c r="K519" s="130" t="s">
        <v>213</v>
      </c>
      <c r="L519" s="33"/>
      <c r="M519" s="135" t="s">
        <v>19</v>
      </c>
      <c r="N519" s="136" t="s">
        <v>43</v>
      </c>
      <c r="P519" s="137">
        <f>O519*H519</f>
        <v>0</v>
      </c>
      <c r="Q519" s="137">
        <v>0.00026</v>
      </c>
      <c r="R519" s="137">
        <f>Q519*H519</f>
        <v>0.0246298</v>
      </c>
      <c r="S519" s="137">
        <v>0</v>
      </c>
      <c r="T519" s="138">
        <f>S519*H519</f>
        <v>0</v>
      </c>
      <c r="AR519" s="139" t="s">
        <v>302</v>
      </c>
      <c r="AT519" s="139" t="s">
        <v>119</v>
      </c>
      <c r="AU519" s="139" t="s">
        <v>81</v>
      </c>
      <c r="AY519" s="18" t="s">
        <v>116</v>
      </c>
      <c r="BE519" s="140">
        <f>IF(N519="základní",J519,0)</f>
        <v>0</v>
      </c>
      <c r="BF519" s="140">
        <f>IF(N519="snížená",J519,0)</f>
        <v>0</v>
      </c>
      <c r="BG519" s="140">
        <f>IF(N519="zákl. přenesená",J519,0)</f>
        <v>0</v>
      </c>
      <c r="BH519" s="140">
        <f>IF(N519="sníž. přenesená",J519,0)</f>
        <v>0</v>
      </c>
      <c r="BI519" s="140">
        <f>IF(N519="nulová",J519,0)</f>
        <v>0</v>
      </c>
      <c r="BJ519" s="18" t="s">
        <v>79</v>
      </c>
      <c r="BK519" s="140">
        <f>ROUND(I519*H519,2)</f>
        <v>0</v>
      </c>
      <c r="BL519" s="18" t="s">
        <v>302</v>
      </c>
      <c r="BM519" s="139" t="s">
        <v>1047</v>
      </c>
    </row>
    <row r="520" spans="2:47" s="1" customFormat="1" ht="11.25">
      <c r="B520" s="33"/>
      <c r="D520" s="141" t="s">
        <v>126</v>
      </c>
      <c r="F520" s="142" t="s">
        <v>1048</v>
      </c>
      <c r="I520" s="143"/>
      <c r="L520" s="33"/>
      <c r="M520" s="189"/>
      <c r="N520" s="147"/>
      <c r="O520" s="147"/>
      <c r="P520" s="147"/>
      <c r="Q520" s="147"/>
      <c r="R520" s="147"/>
      <c r="S520" s="147"/>
      <c r="T520" s="190"/>
      <c r="AT520" s="18" t="s">
        <v>126</v>
      </c>
      <c r="AU520" s="18" t="s">
        <v>81</v>
      </c>
    </row>
    <row r="521" spans="2:12" s="1" customFormat="1" ht="6.95" customHeight="1">
      <c r="B521" s="42"/>
      <c r="C521" s="43"/>
      <c r="D521" s="43"/>
      <c r="E521" s="43"/>
      <c r="F521" s="43"/>
      <c r="G521" s="43"/>
      <c r="H521" s="43"/>
      <c r="I521" s="43"/>
      <c r="J521" s="43"/>
      <c r="K521" s="43"/>
      <c r="L521" s="33"/>
    </row>
  </sheetData>
  <sheetProtection algorithmName="SHA-512" hashValue="Bbudxltnc2R+AQLnjMRVMRhBgt+euo2fM9eM6imIvU0ERdMsbUhbfHzh4Ty7XKtaZ2GAJqPSxbuTeEdihYQ8kQ==" saltValue="1JZxc9Itt3qn27VzkQqpbKBVHap48wUhRLEt3OxmTVoKEcTw/QowPOn7QEBA3AxyeYvkDojzVd6In7+ZNXfRtA==" spinCount="100000" sheet="1" objects="1" scenarios="1" formatColumns="0" formatRows="0" autoFilter="0"/>
  <autoFilter ref="C101:K520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hyperlinks>
    <hyperlink ref="F106" r:id="rId1" display="https://podminky.urs.cz/item/CS_URS_2024_01/122251102"/>
    <hyperlink ref="F115" r:id="rId2" display="https://podminky.urs.cz/item/CS_URS_2024_01/131351100"/>
    <hyperlink ref="F119" r:id="rId3" display="https://podminky.urs.cz/item/CS_URS_2024_01/132311401"/>
    <hyperlink ref="F121" r:id="rId4" display="https://podminky.urs.cz/item/CS_URS_2024_01/132312131"/>
    <hyperlink ref="F125" r:id="rId5" display="https://podminky.urs.cz/item/CS_URS_2024_01/132351101"/>
    <hyperlink ref="F129" r:id="rId6" display="https://podminky.urs.cz/item/CS_URS_2024_01/162751113"/>
    <hyperlink ref="F132" r:id="rId7" display="https://podminky.urs.cz/item/CS_URS_2024_01/162751133"/>
    <hyperlink ref="F135" r:id="rId8" display="https://podminky.urs.cz/item/CS_URS_2024_01/167151101"/>
    <hyperlink ref="F137" r:id="rId9" display="https://podminky.urs.cz/item/CS_URS_2024_01/167151102"/>
    <hyperlink ref="F139" r:id="rId10" display="https://podminky.urs.cz/item/CS_URS_2024_01/171251201"/>
    <hyperlink ref="F142" r:id="rId11" display="https://podminky.urs.cz/item/CS_URS_2024_01/171201221"/>
    <hyperlink ref="F145" r:id="rId12" display="https://podminky.urs.cz/item/CS_URS_2024_01/175151101"/>
    <hyperlink ref="F151" r:id="rId13" display="https://podminky.urs.cz/item/CS_URS_2024_01/174151101"/>
    <hyperlink ref="F165" r:id="rId14" display="https://podminky.urs.cz/item/CS_URS_2024_01/181912112"/>
    <hyperlink ref="F172" r:id="rId15" display="https://podminky.urs.cz/item/CS_URS_2024_01/181913112"/>
    <hyperlink ref="F178" r:id="rId16" display="https://podminky.urs.cz/item/CS_URS_2024_01/274351121"/>
    <hyperlink ref="F180" r:id="rId17" display="https://podminky.urs.cz/item/CS_URS_2024_01/274351122"/>
    <hyperlink ref="F182" r:id="rId18" display="https://podminky.urs.cz/item/CS_URS_2024_01/279311115"/>
    <hyperlink ref="F184" r:id="rId19" display="https://podminky.urs.cz/item/CS_URS_2024_01/212312111"/>
    <hyperlink ref="F186" r:id="rId20" display="https://podminky.urs.cz/item/CS_URS_2024_01/211971110"/>
    <hyperlink ref="F191" r:id="rId21" display="https://podminky.urs.cz/item/CS_URS_2024_01/212755214"/>
    <hyperlink ref="F193" r:id="rId22" display="https://podminky.urs.cz/item/CS_URS_2024_01/211531111"/>
    <hyperlink ref="F197" r:id="rId23" display="https://podminky.urs.cz/item/CS_URS_2024_01/319202122"/>
    <hyperlink ref="F201" r:id="rId24" display="https://podminky.urs.cz/item/CS_URS_2024_01/411353101"/>
    <hyperlink ref="F203" r:id="rId25" display="https://podminky.urs.cz/item/CS_URS_2024_01/411353102"/>
    <hyperlink ref="F205" r:id="rId26" display="https://podminky.urs.cz/item/CS_URS_2024_01/411354311"/>
    <hyperlink ref="F207" r:id="rId27" display="https://podminky.urs.cz/item/CS_URS_2024_01/411354312"/>
    <hyperlink ref="F209" r:id="rId28" display="https://podminky.urs.cz/item/CS_URS_2024_01/411323535"/>
    <hyperlink ref="F211" r:id="rId29" display="https://podminky.urs.cz/item/CS_URS_2024_01/417351115"/>
    <hyperlink ref="F213" r:id="rId30" display="https://podminky.urs.cz/item/CS_URS_2024_01/417351116"/>
    <hyperlink ref="F215" r:id="rId31" display="https://podminky.urs.cz/item/CS_URS_2024_01/417361821"/>
    <hyperlink ref="F220" r:id="rId32" display="https://podminky.urs.cz/item/CS_URS_2024_01/417321414"/>
    <hyperlink ref="F222" r:id="rId33" display="https://podminky.urs.cz/item/CS_URS_2024_01/451541111"/>
    <hyperlink ref="F226" r:id="rId34" display="https://podminky.urs.cz/item/CS_URS_2024_01/451572111"/>
    <hyperlink ref="F231" r:id="rId35" display="https://podminky.urs.cz/item/CS_URS_2024_01/564251011"/>
    <hyperlink ref="F236" r:id="rId36" display="https://podminky.urs.cz/item/CS_URS_2024_01/564710001"/>
    <hyperlink ref="F240" r:id="rId37" display="https://podminky.urs.cz/item/CS_URS_2024_01/564710002"/>
    <hyperlink ref="F244" r:id="rId38" display="https://podminky.urs.cz/item/CS_URS_2024_01/564871011"/>
    <hyperlink ref="F251" r:id="rId39" display="https://podminky.urs.cz/item/CS_URS_2024_01/596211110"/>
    <hyperlink ref="F256" r:id="rId40" display="https://podminky.urs.cz/item/CS_URS_2024_01/612131151"/>
    <hyperlink ref="F258" r:id="rId41" display="https://podminky.urs.cz/item/CS_URS_2024_01/612324111"/>
    <hyperlink ref="F260" r:id="rId42" display="https://podminky.urs.cz/item/CS_URS_2024_01/612325131"/>
    <hyperlink ref="F262" r:id="rId43" display="https://podminky.urs.cz/item/CS_URS_2024_01/612328131"/>
    <hyperlink ref="F264" r:id="rId44" display="https://podminky.urs.cz/item/CS_URS_2024_01/622321141"/>
    <hyperlink ref="F267" r:id="rId45" display="https://podminky.urs.cz/item/CS_URS_2024_01/622321191"/>
    <hyperlink ref="F270" r:id="rId46" display="https://podminky.urs.cz/item/CS_URS_2024_01/635111141"/>
    <hyperlink ref="F274" r:id="rId47" display="https://podminky.urs.cz/item/CS_URS_2024_01/637211134"/>
    <hyperlink ref="F279" r:id="rId48" display="https://podminky.urs.cz/item/CS_URS_2024_01/897171111"/>
    <hyperlink ref="F283" r:id="rId49" display="https://podminky.urs.cz/item/CS_URS_2024_01/962022491"/>
    <hyperlink ref="F287" r:id="rId50" display="https://podminky.urs.cz/item/CS_URS_2024_01/962032231"/>
    <hyperlink ref="F291" r:id="rId51" display="https://podminky.urs.cz/item/CS_URS_2024_01/965042241"/>
    <hyperlink ref="F295" r:id="rId52" display="https://podminky.urs.cz/item/CS_URS_2024_01/965049112"/>
    <hyperlink ref="F297" r:id="rId53" display="https://podminky.urs.cz/item/CS_URS_2024_01/965081323"/>
    <hyperlink ref="F299" r:id="rId54" display="https://podminky.urs.cz/item/CS_URS_2024_01/965082941"/>
    <hyperlink ref="F303" r:id="rId55" display="https://podminky.urs.cz/item/CS_URS_2024_01/978013191"/>
    <hyperlink ref="F306" r:id="rId56" display="https://podminky.urs.cz/item/CS_URS_2024_01/978015391"/>
    <hyperlink ref="F311" r:id="rId57" display="https://podminky.urs.cz/item/CS_URS_2024_01/916111121"/>
    <hyperlink ref="F315" r:id="rId58" display="https://podminky.urs.cz/item/CS_URS_2024_01/985441112"/>
    <hyperlink ref="F317" r:id="rId59" display="https://podminky.urs.cz/item/CS_URS_2024_01/941211111"/>
    <hyperlink ref="F320" r:id="rId60" display="https://podminky.urs.cz/item/CS_URS_2024_01/941211211"/>
    <hyperlink ref="F323" r:id="rId61" display="https://podminky.urs.cz/item/CS_URS_2024_01/941211811"/>
    <hyperlink ref="F325" r:id="rId62" display="https://podminky.urs.cz/item/CS_URS_2024_01/949101111"/>
    <hyperlink ref="F327" r:id="rId63" display="https://podminky.urs.cz/item/CS_URS_2024_01/952901111"/>
    <hyperlink ref="F330" r:id="rId64" display="https://podminky.urs.cz/item/CS_URS_2024_01/997002611"/>
    <hyperlink ref="F332" r:id="rId65" display="https://podminky.urs.cz/item/CS_URS_2024_01/997013212"/>
    <hyperlink ref="F334" r:id="rId66" display="https://podminky.urs.cz/item/CS_URS_2024_01/997013501"/>
    <hyperlink ref="F336" r:id="rId67" display="https://podminky.urs.cz/item/CS_URS_2024_01/997013509"/>
    <hyperlink ref="F339" r:id="rId68" display="https://podminky.urs.cz/item/CS_URS_2024_01/997013631"/>
    <hyperlink ref="F342" r:id="rId69" display="https://podminky.urs.cz/item/CS_URS_2024_01/998018002"/>
    <hyperlink ref="F346" r:id="rId70" display="https://podminky.urs.cz/item/CS_URS_2024_01/711161222"/>
    <hyperlink ref="F348" r:id="rId71" display="https://podminky.urs.cz/item/CS_URS_2024_01/711161383"/>
    <hyperlink ref="F350" r:id="rId72" display="https://podminky.urs.cz/item/CS_URS_2024_01/998711202"/>
    <hyperlink ref="F353" r:id="rId73" display="https://podminky.urs.cz/item/CS_URS_2024_01/712631801"/>
    <hyperlink ref="F356" r:id="rId74" display="https://podminky.urs.cz/item/CS_URS_2024_01/721173315"/>
    <hyperlink ref="F358" r:id="rId75" display="https://podminky.urs.cz/item/CS_URS_2024_01/721242106"/>
    <hyperlink ref="F360" r:id="rId76" display="https://podminky.urs.cz/item/CS_URS_2024_01/721290111"/>
    <hyperlink ref="F362" r:id="rId77" display="https://podminky.urs.cz/item/CS_URS_2024_01/998721202"/>
    <hyperlink ref="F365" r:id="rId78" display="https://podminky.urs.cz/item/CS_URS_2024_01/762331811"/>
    <hyperlink ref="F369" r:id="rId79" display="https://podminky.urs.cz/item/CS_URS_2024_01/762341832"/>
    <hyperlink ref="F371" r:id="rId80" display="https://podminky.urs.cz/item/CS_URS_2024_01/762841812"/>
    <hyperlink ref="F375" r:id="rId81" display="https://podminky.urs.cz/item/CS_URS_2024_01/762332131"/>
    <hyperlink ref="F389" r:id="rId82" display="https://podminky.urs.cz/item/CS_URS_2024_01/762332132"/>
    <hyperlink ref="F397" r:id="rId83" display="https://podminky.urs.cz/item/CS_URS_2024_01/762332133"/>
    <hyperlink ref="F405" r:id="rId84" display="https://podminky.urs.cz/item/CS_URS_2024_01/762342511"/>
    <hyperlink ref="F411" r:id="rId85" display="https://podminky.urs.cz/item/CS_URS_2024_01/762342214"/>
    <hyperlink ref="F416" r:id="rId86" display="https://podminky.urs.cz/item/CS_URS_2024_01/762395000"/>
    <hyperlink ref="F420" r:id="rId87" display="https://podminky.urs.cz/item/CS_URS_2024_01/998762202"/>
    <hyperlink ref="F423" r:id="rId88" display="https://podminky.urs.cz/item/CS_URS_2024_01/763131432"/>
    <hyperlink ref="F425" r:id="rId89" display="https://podminky.urs.cz/item/CS_URS_2024_01/998763402"/>
    <hyperlink ref="F428" r:id="rId90" display="https://podminky.urs.cz/item/CS_URS_2024_01/764002811"/>
    <hyperlink ref="F430" r:id="rId91" display="https://podminky.urs.cz/item/CS_URS_2024_01/764002871"/>
    <hyperlink ref="F433" r:id="rId92" display="https://podminky.urs.cz/item/CS_URS_2024_01/764004801"/>
    <hyperlink ref="F435" r:id="rId93" display="https://podminky.urs.cz/item/CS_URS_2024_01/764004861"/>
    <hyperlink ref="F437" r:id="rId94" display="https://podminky.urs.cz/item/CS_URS_2024_01/764212662"/>
    <hyperlink ref="F440" r:id="rId95" display="https://podminky.urs.cz/item/CS_URS_2024_01/764511602"/>
    <hyperlink ref="F442" r:id="rId96" display="https://podminky.urs.cz/item/CS_URS_2024_01/764511642"/>
    <hyperlink ref="F444" r:id="rId97" display="https://podminky.urs.cz/item/CS_URS_2024_01/764518622"/>
    <hyperlink ref="F446" r:id="rId98" display="https://podminky.urs.cz/item/CS_URS_2024_01/998764202"/>
    <hyperlink ref="F449" r:id="rId99" display="https://podminky.urs.cz/item/CS_URS_2024_01/765151801"/>
    <hyperlink ref="F451" r:id="rId100" display="https://podminky.urs.cz/item/CS_URS_2024_01/765151805"/>
    <hyperlink ref="F454" r:id="rId101" display="https://podminky.urs.cz/item/CS_URS_2024_01/765151811"/>
    <hyperlink ref="F456" r:id="rId102" display="https://podminky.urs.cz/item/CS_URS_2024_01/765151815"/>
    <hyperlink ref="F458" r:id="rId103" display="https://podminky.urs.cz/item/CS_URS_2024_01/765191021"/>
    <hyperlink ref="F462" r:id="rId104" display="https://podminky.urs.cz/item/CS_URS_2024_01/765114021"/>
    <hyperlink ref="F464" r:id="rId105" display="https://podminky.urs.cz/item/CS_URS_2024_01/765114213"/>
    <hyperlink ref="F467" r:id="rId106" display="https://podminky.urs.cz/item/CS_URS_2024_01/765114312"/>
    <hyperlink ref="F470" r:id="rId107" display="https://podminky.urs.cz/item/CS_URS_2024_01/765114521"/>
    <hyperlink ref="F473" r:id="rId108" display="https://podminky.urs.cz/item/CS_URS_2024_01/765123913"/>
    <hyperlink ref="F475" r:id="rId109" display="https://podminky.urs.cz/item/CS_URS_2024_01/998765202"/>
    <hyperlink ref="F483" r:id="rId110" display="https://podminky.urs.cz/item/CS_URS_2024_01/998766202"/>
    <hyperlink ref="F486" r:id="rId111" display="https://podminky.urs.cz/item/CS_URS_2024_01/767995114"/>
    <hyperlink ref="F492" r:id="rId112" display="https://podminky.urs.cz/item/CS_URS_2024_01/767995116"/>
    <hyperlink ref="F499" r:id="rId113" display="https://podminky.urs.cz/item/CS_URS_2024_01/998767202"/>
    <hyperlink ref="F502" r:id="rId114" display="https://podminky.urs.cz/item/CS_URS_2024_01/783314203"/>
    <hyperlink ref="F510" r:id="rId115" display="https://podminky.urs.cz/item/CS_URS_2024_01/783823137"/>
    <hyperlink ref="F514" r:id="rId116" display="https://podminky.urs.cz/item/CS_URS_2024_01/783827427"/>
    <hyperlink ref="F517" r:id="rId117" display="https://podminky.urs.cz/item/CS_URS_2024_01/784181121"/>
    <hyperlink ref="F520" r:id="rId118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8" t="s">
        <v>87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81</v>
      </c>
    </row>
    <row r="4" spans="2:46" ht="24.95" customHeight="1">
      <c r="B4" s="21"/>
      <c r="D4" s="22" t="s">
        <v>88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16" t="str">
        <f>'Rekapitulace stavby'!K6</f>
        <v>Obnova kapličky na parcele č. st. 101 v k.ú. Horní Nivy</v>
      </c>
      <c r="F7" s="317"/>
      <c r="G7" s="317"/>
      <c r="H7" s="317"/>
      <c r="L7" s="21"/>
    </row>
    <row r="8" spans="2:12" s="1" customFormat="1" ht="12" customHeight="1">
      <c r="B8" s="33"/>
      <c r="D8" s="28" t="s">
        <v>89</v>
      </c>
      <c r="L8" s="33"/>
    </row>
    <row r="9" spans="2:12" s="1" customFormat="1" ht="16.5" customHeight="1">
      <c r="B9" s="33"/>
      <c r="E9" s="298" t="s">
        <v>1049</v>
      </c>
      <c r="F9" s="318"/>
      <c r="G9" s="318"/>
      <c r="H9" s="318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17. 4. 2023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9" t="str">
        <f>'Rekapitulace stavby'!E14</f>
        <v>Vyplň údaj</v>
      </c>
      <c r="F18" s="282"/>
      <c r="G18" s="282"/>
      <c r="H18" s="282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287" t="s">
        <v>19</v>
      </c>
      <c r="F27" s="287"/>
      <c r="G27" s="287"/>
      <c r="H27" s="287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ROUND(J83,2)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ROUND((SUM(BE83:BE240)),2)</f>
        <v>0</v>
      </c>
      <c r="I33" s="90">
        <v>0.21</v>
      </c>
      <c r="J33" s="89">
        <f>ROUND(((SUM(BE83:BE240))*I33),2)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ROUND((SUM(BF83:BF240)),2)</f>
        <v>0</v>
      </c>
      <c r="I34" s="90">
        <v>0.12</v>
      </c>
      <c r="J34" s="89">
        <f>ROUND(((SUM(BF83:BF240))*I34),2)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ROUND((SUM(BG83:BG240)),2)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ROUND((SUM(BH83:BH240)),2)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ROUND((SUM(BI83:BI240)),2)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16" t="str">
        <f>E7</f>
        <v>Obnova kapličky na parcele č. st. 101 v k.ú. Horní Nivy</v>
      </c>
      <c r="F48" s="317"/>
      <c r="G48" s="317"/>
      <c r="H48" s="317"/>
      <c r="L48" s="33"/>
    </row>
    <row r="49" spans="2:12" s="1" customFormat="1" ht="12" customHeight="1">
      <c r="B49" s="33"/>
      <c r="C49" s="28" t="s">
        <v>89</v>
      </c>
      <c r="L49" s="33"/>
    </row>
    <row r="50" spans="2:12" s="1" customFormat="1" ht="16.5" customHeight="1">
      <c r="B50" s="33"/>
      <c r="E50" s="298" t="str">
        <f>E9</f>
        <v>02 - Elektroinstalace</v>
      </c>
      <c r="F50" s="318"/>
      <c r="G50" s="318"/>
      <c r="H50" s="318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par. č. st. 101 v k.ú. Horní Nivy</v>
      </c>
      <c r="I52" s="28" t="s">
        <v>23</v>
      </c>
      <c r="J52" s="50" t="str">
        <f>IF(J12="","",J12)</f>
        <v>17. 4. 2023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Obec Dolní Nivy</v>
      </c>
      <c r="I54" s="28" t="s">
        <v>31</v>
      </c>
      <c r="J54" s="31" t="str">
        <f>E21</f>
        <v>Ing. Martin Dědič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92</v>
      </c>
      <c r="D57" s="91"/>
      <c r="E57" s="91"/>
      <c r="F57" s="91"/>
      <c r="G57" s="91"/>
      <c r="H57" s="91"/>
      <c r="I57" s="91"/>
      <c r="J57" s="98" t="s">
        <v>93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J83</f>
        <v>0</v>
      </c>
      <c r="L59" s="33"/>
      <c r="AU59" s="18" t="s">
        <v>94</v>
      </c>
    </row>
    <row r="60" spans="2:12" s="8" customFormat="1" ht="24.95" customHeight="1">
      <c r="B60" s="100"/>
      <c r="D60" s="101" t="s">
        <v>195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12" s="9" customFormat="1" ht="19.9" customHeight="1">
      <c r="B61" s="104"/>
      <c r="D61" s="105" t="s">
        <v>1050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12" s="8" customFormat="1" ht="24.95" customHeight="1">
      <c r="B62" s="100"/>
      <c r="D62" s="101" t="s">
        <v>1051</v>
      </c>
      <c r="E62" s="102"/>
      <c r="F62" s="102"/>
      <c r="G62" s="102"/>
      <c r="H62" s="102"/>
      <c r="I62" s="102"/>
      <c r="J62" s="103">
        <f>J192</f>
        <v>0</v>
      </c>
      <c r="L62" s="100"/>
    </row>
    <row r="63" spans="2:12" s="9" customFormat="1" ht="19.9" customHeight="1">
      <c r="B63" s="104"/>
      <c r="D63" s="105" t="s">
        <v>1052</v>
      </c>
      <c r="E63" s="106"/>
      <c r="F63" s="106"/>
      <c r="G63" s="106"/>
      <c r="H63" s="106"/>
      <c r="I63" s="106"/>
      <c r="J63" s="107">
        <f>J193</f>
        <v>0</v>
      </c>
      <c r="L63" s="104"/>
    </row>
    <row r="64" spans="2:12" s="1" customFormat="1" ht="21.75" customHeight="1">
      <c r="B64" s="33"/>
      <c r="L64" s="33"/>
    </row>
    <row r="65" spans="2:12" s="1" customFormat="1" ht="6.95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33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3"/>
    </row>
    <row r="70" spans="2:12" s="1" customFormat="1" ht="24.95" customHeight="1">
      <c r="B70" s="33"/>
      <c r="C70" s="22" t="s">
        <v>101</v>
      </c>
      <c r="L70" s="33"/>
    </row>
    <row r="71" spans="2:12" s="1" customFormat="1" ht="6.95" customHeight="1">
      <c r="B71" s="33"/>
      <c r="L71" s="33"/>
    </row>
    <row r="72" spans="2:12" s="1" customFormat="1" ht="12" customHeight="1">
      <c r="B72" s="33"/>
      <c r="C72" s="28" t="s">
        <v>16</v>
      </c>
      <c r="L72" s="33"/>
    </row>
    <row r="73" spans="2:12" s="1" customFormat="1" ht="16.5" customHeight="1">
      <c r="B73" s="33"/>
      <c r="E73" s="316" t="str">
        <f>E7</f>
        <v>Obnova kapličky na parcele č. st. 101 v k.ú. Horní Nivy</v>
      </c>
      <c r="F73" s="317"/>
      <c r="G73" s="317"/>
      <c r="H73" s="317"/>
      <c r="L73" s="33"/>
    </row>
    <row r="74" spans="2:12" s="1" customFormat="1" ht="12" customHeight="1">
      <c r="B74" s="33"/>
      <c r="C74" s="28" t="s">
        <v>89</v>
      </c>
      <c r="L74" s="33"/>
    </row>
    <row r="75" spans="2:12" s="1" customFormat="1" ht="16.5" customHeight="1">
      <c r="B75" s="33"/>
      <c r="E75" s="298" t="str">
        <f>E9</f>
        <v>02 - Elektroinstalace</v>
      </c>
      <c r="F75" s="318"/>
      <c r="G75" s="318"/>
      <c r="H75" s="318"/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21</v>
      </c>
      <c r="F77" s="26" t="str">
        <f>F12</f>
        <v>par. č. st. 101 v k.ú. Horní Nivy</v>
      </c>
      <c r="I77" s="28" t="s">
        <v>23</v>
      </c>
      <c r="J77" s="50" t="str">
        <f>IF(J12="","",J12)</f>
        <v>17. 4. 2023</v>
      </c>
      <c r="L77" s="33"/>
    </row>
    <row r="78" spans="2:12" s="1" customFormat="1" ht="6.95" customHeight="1">
      <c r="B78" s="33"/>
      <c r="L78" s="33"/>
    </row>
    <row r="79" spans="2:12" s="1" customFormat="1" ht="15.2" customHeight="1">
      <c r="B79" s="33"/>
      <c r="C79" s="28" t="s">
        <v>25</v>
      </c>
      <c r="F79" s="26" t="str">
        <f>E15</f>
        <v>Obec Dolní Nivy</v>
      </c>
      <c r="I79" s="28" t="s">
        <v>31</v>
      </c>
      <c r="J79" s="31" t="str">
        <f>E21</f>
        <v>Ing. Martin Dědič</v>
      </c>
      <c r="L79" s="33"/>
    </row>
    <row r="80" spans="2:12" s="1" customFormat="1" ht="15.2" customHeight="1">
      <c r="B80" s="33"/>
      <c r="C80" s="28" t="s">
        <v>29</v>
      </c>
      <c r="F80" s="26" t="str">
        <f>IF(E18="","",E18)</f>
        <v>Vyplň údaj</v>
      </c>
      <c r="I80" s="28" t="s">
        <v>34</v>
      </c>
      <c r="J80" s="31" t="str">
        <f>E24</f>
        <v xml:space="preserve"> </v>
      </c>
      <c r="L80" s="33"/>
    </row>
    <row r="81" spans="2:12" s="1" customFormat="1" ht="10.35" customHeight="1">
      <c r="B81" s="33"/>
      <c r="L81" s="33"/>
    </row>
    <row r="82" spans="2:20" s="10" customFormat="1" ht="29.25" customHeight="1">
      <c r="B82" s="108"/>
      <c r="C82" s="109" t="s">
        <v>102</v>
      </c>
      <c r="D82" s="110" t="s">
        <v>57</v>
      </c>
      <c r="E82" s="110" t="s">
        <v>53</v>
      </c>
      <c r="F82" s="110" t="s">
        <v>54</v>
      </c>
      <c r="G82" s="110" t="s">
        <v>103</v>
      </c>
      <c r="H82" s="110" t="s">
        <v>104</v>
      </c>
      <c r="I82" s="110" t="s">
        <v>105</v>
      </c>
      <c r="J82" s="110" t="s">
        <v>93</v>
      </c>
      <c r="K82" s="111" t="s">
        <v>106</v>
      </c>
      <c r="L82" s="108"/>
      <c r="M82" s="57" t="s">
        <v>19</v>
      </c>
      <c r="N82" s="58" t="s">
        <v>42</v>
      </c>
      <c r="O82" s="58" t="s">
        <v>107</v>
      </c>
      <c r="P82" s="58" t="s">
        <v>108</v>
      </c>
      <c r="Q82" s="58" t="s">
        <v>109</v>
      </c>
      <c r="R82" s="58" t="s">
        <v>110</v>
      </c>
      <c r="S82" s="58" t="s">
        <v>111</v>
      </c>
      <c r="T82" s="59" t="s">
        <v>112</v>
      </c>
    </row>
    <row r="83" spans="2:63" s="1" customFormat="1" ht="22.9" customHeight="1">
      <c r="B83" s="33"/>
      <c r="C83" s="62" t="s">
        <v>113</v>
      </c>
      <c r="J83" s="112">
        <f>BK83</f>
        <v>0</v>
      </c>
      <c r="L83" s="33"/>
      <c r="M83" s="60"/>
      <c r="N83" s="51"/>
      <c r="O83" s="51"/>
      <c r="P83" s="113">
        <f>P84+P192</f>
        <v>0</v>
      </c>
      <c r="Q83" s="51"/>
      <c r="R83" s="113">
        <f>R84+R192</f>
        <v>0.6265178</v>
      </c>
      <c r="S83" s="51"/>
      <c r="T83" s="114">
        <f>T84+T192</f>
        <v>0</v>
      </c>
      <c r="AT83" s="18" t="s">
        <v>71</v>
      </c>
      <c r="AU83" s="18" t="s">
        <v>94</v>
      </c>
      <c r="BK83" s="115">
        <f>BK84+BK192</f>
        <v>0</v>
      </c>
    </row>
    <row r="84" spans="2:63" s="11" customFormat="1" ht="25.9" customHeight="1">
      <c r="B84" s="116"/>
      <c r="D84" s="117" t="s">
        <v>71</v>
      </c>
      <c r="E84" s="118" t="s">
        <v>673</v>
      </c>
      <c r="F84" s="118" t="s">
        <v>674</v>
      </c>
      <c r="I84" s="119"/>
      <c r="J84" s="120">
        <f>BK84</f>
        <v>0</v>
      </c>
      <c r="L84" s="116"/>
      <c r="M84" s="121"/>
      <c r="P84" s="122">
        <f>P85</f>
        <v>0</v>
      </c>
      <c r="R84" s="122">
        <f>R85</f>
        <v>0.09207250000000003</v>
      </c>
      <c r="T84" s="123">
        <f>T85</f>
        <v>0</v>
      </c>
      <c r="AR84" s="117" t="s">
        <v>81</v>
      </c>
      <c r="AT84" s="124" t="s">
        <v>71</v>
      </c>
      <c r="AU84" s="124" t="s">
        <v>72</v>
      </c>
      <c r="AY84" s="117" t="s">
        <v>116</v>
      </c>
      <c r="BK84" s="125">
        <f>BK85</f>
        <v>0</v>
      </c>
    </row>
    <row r="85" spans="2:63" s="11" customFormat="1" ht="22.9" customHeight="1">
      <c r="B85" s="116"/>
      <c r="D85" s="117" t="s">
        <v>71</v>
      </c>
      <c r="E85" s="126" t="s">
        <v>1053</v>
      </c>
      <c r="F85" s="126" t="s">
        <v>1054</v>
      </c>
      <c r="I85" s="119"/>
      <c r="J85" s="127">
        <f>BK85</f>
        <v>0</v>
      </c>
      <c r="L85" s="116"/>
      <c r="M85" s="121"/>
      <c r="P85" s="122">
        <f>SUM(P86:P191)</f>
        <v>0</v>
      </c>
      <c r="R85" s="122">
        <f>SUM(R86:R191)</f>
        <v>0.09207250000000003</v>
      </c>
      <c r="T85" s="123">
        <f>SUM(T86:T191)</f>
        <v>0</v>
      </c>
      <c r="AR85" s="117" t="s">
        <v>81</v>
      </c>
      <c r="AT85" s="124" t="s">
        <v>71</v>
      </c>
      <c r="AU85" s="124" t="s">
        <v>79</v>
      </c>
      <c r="AY85" s="117" t="s">
        <v>116</v>
      </c>
      <c r="BK85" s="125">
        <f>SUM(BK86:BK191)</f>
        <v>0</v>
      </c>
    </row>
    <row r="86" spans="2:65" s="1" customFormat="1" ht="24.2" customHeight="1">
      <c r="B86" s="33"/>
      <c r="C86" s="128" t="s">
        <v>79</v>
      </c>
      <c r="D86" s="128" t="s">
        <v>119</v>
      </c>
      <c r="E86" s="129" t="s">
        <v>1055</v>
      </c>
      <c r="F86" s="130" t="s">
        <v>1056</v>
      </c>
      <c r="G86" s="131" t="s">
        <v>590</v>
      </c>
      <c r="H86" s="132">
        <v>5</v>
      </c>
      <c r="I86" s="133"/>
      <c r="J86" s="134">
        <f>ROUND(I86*H86,2)</f>
        <v>0</v>
      </c>
      <c r="K86" s="130" t="s">
        <v>213</v>
      </c>
      <c r="L86" s="33"/>
      <c r="M86" s="135" t="s">
        <v>19</v>
      </c>
      <c r="N86" s="136" t="s">
        <v>43</v>
      </c>
      <c r="P86" s="137">
        <f>O86*H86</f>
        <v>0</v>
      </c>
      <c r="Q86" s="137">
        <v>0</v>
      </c>
      <c r="R86" s="137">
        <f>Q86*H86</f>
        <v>0</v>
      </c>
      <c r="S86" s="137">
        <v>0</v>
      </c>
      <c r="T86" s="138">
        <f>S86*H86</f>
        <v>0</v>
      </c>
      <c r="AR86" s="139" t="s">
        <v>302</v>
      </c>
      <c r="AT86" s="139" t="s">
        <v>119</v>
      </c>
      <c r="AU86" s="139" t="s">
        <v>81</v>
      </c>
      <c r="AY86" s="18" t="s">
        <v>116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8" t="s">
        <v>79</v>
      </c>
      <c r="BK86" s="140">
        <f>ROUND(I86*H86,2)</f>
        <v>0</v>
      </c>
      <c r="BL86" s="18" t="s">
        <v>302</v>
      </c>
      <c r="BM86" s="139" t="s">
        <v>1057</v>
      </c>
    </row>
    <row r="87" spans="2:47" s="1" customFormat="1" ht="11.25">
      <c r="B87" s="33"/>
      <c r="D87" s="141" t="s">
        <v>126</v>
      </c>
      <c r="F87" s="142" t="s">
        <v>1058</v>
      </c>
      <c r="I87" s="143"/>
      <c r="L87" s="33"/>
      <c r="M87" s="144"/>
      <c r="T87" s="54"/>
      <c r="AT87" s="18" t="s">
        <v>126</v>
      </c>
      <c r="AU87" s="18" t="s">
        <v>81</v>
      </c>
    </row>
    <row r="88" spans="2:65" s="1" customFormat="1" ht="16.5" customHeight="1">
      <c r="B88" s="33"/>
      <c r="C88" s="171" t="s">
        <v>81</v>
      </c>
      <c r="D88" s="171" t="s">
        <v>279</v>
      </c>
      <c r="E88" s="172" t="s">
        <v>1059</v>
      </c>
      <c r="F88" s="173" t="s">
        <v>1060</v>
      </c>
      <c r="G88" s="174" t="s">
        <v>590</v>
      </c>
      <c r="H88" s="175">
        <v>5</v>
      </c>
      <c r="I88" s="176"/>
      <c r="J88" s="177">
        <f>ROUND(I88*H88,2)</f>
        <v>0</v>
      </c>
      <c r="K88" s="173" t="s">
        <v>213</v>
      </c>
      <c r="L88" s="178"/>
      <c r="M88" s="179" t="s">
        <v>19</v>
      </c>
      <c r="N88" s="180" t="s">
        <v>43</v>
      </c>
      <c r="P88" s="137">
        <f>O88*H88</f>
        <v>0</v>
      </c>
      <c r="Q88" s="137">
        <v>4E-05</v>
      </c>
      <c r="R88" s="137">
        <f>Q88*H88</f>
        <v>0.0002</v>
      </c>
      <c r="S88" s="137">
        <v>0</v>
      </c>
      <c r="T88" s="138">
        <f>S88*H88</f>
        <v>0</v>
      </c>
      <c r="AR88" s="139" t="s">
        <v>393</v>
      </c>
      <c r="AT88" s="139" t="s">
        <v>279</v>
      </c>
      <c r="AU88" s="139" t="s">
        <v>81</v>
      </c>
      <c r="AY88" s="18" t="s">
        <v>116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8" t="s">
        <v>79</v>
      </c>
      <c r="BK88" s="140">
        <f>ROUND(I88*H88,2)</f>
        <v>0</v>
      </c>
      <c r="BL88" s="18" t="s">
        <v>302</v>
      </c>
      <c r="BM88" s="139" t="s">
        <v>1061</v>
      </c>
    </row>
    <row r="89" spans="2:65" s="1" customFormat="1" ht="24.2" customHeight="1">
      <c r="B89" s="33"/>
      <c r="C89" s="128" t="s">
        <v>131</v>
      </c>
      <c r="D89" s="128" t="s">
        <v>119</v>
      </c>
      <c r="E89" s="129" t="s">
        <v>1062</v>
      </c>
      <c r="F89" s="130" t="s">
        <v>1063</v>
      </c>
      <c r="G89" s="131" t="s">
        <v>590</v>
      </c>
      <c r="H89" s="132">
        <v>6</v>
      </c>
      <c r="I89" s="133"/>
      <c r="J89" s="134">
        <f>ROUND(I89*H89,2)</f>
        <v>0</v>
      </c>
      <c r="K89" s="130" t="s">
        <v>213</v>
      </c>
      <c r="L89" s="33"/>
      <c r="M89" s="135" t="s">
        <v>19</v>
      </c>
      <c r="N89" s="136" t="s">
        <v>43</v>
      </c>
      <c r="P89" s="137">
        <f>O89*H89</f>
        <v>0</v>
      </c>
      <c r="Q89" s="137">
        <v>0</v>
      </c>
      <c r="R89" s="137">
        <f>Q89*H89</f>
        <v>0</v>
      </c>
      <c r="S89" s="137">
        <v>0</v>
      </c>
      <c r="T89" s="138">
        <f>S89*H89</f>
        <v>0</v>
      </c>
      <c r="AR89" s="139" t="s">
        <v>302</v>
      </c>
      <c r="AT89" s="139" t="s">
        <v>119</v>
      </c>
      <c r="AU89" s="139" t="s">
        <v>81</v>
      </c>
      <c r="AY89" s="18" t="s">
        <v>116</v>
      </c>
      <c r="BE89" s="140">
        <f>IF(N89="základní",J89,0)</f>
        <v>0</v>
      </c>
      <c r="BF89" s="140">
        <f>IF(N89="snížená",J89,0)</f>
        <v>0</v>
      </c>
      <c r="BG89" s="140">
        <f>IF(N89="zákl. přenesená",J89,0)</f>
        <v>0</v>
      </c>
      <c r="BH89" s="140">
        <f>IF(N89="sníž. přenesená",J89,0)</f>
        <v>0</v>
      </c>
      <c r="BI89" s="140">
        <f>IF(N89="nulová",J89,0)</f>
        <v>0</v>
      </c>
      <c r="BJ89" s="18" t="s">
        <v>79</v>
      </c>
      <c r="BK89" s="140">
        <f>ROUND(I89*H89,2)</f>
        <v>0</v>
      </c>
      <c r="BL89" s="18" t="s">
        <v>302</v>
      </c>
      <c r="BM89" s="139" t="s">
        <v>1064</v>
      </c>
    </row>
    <row r="90" spans="2:47" s="1" customFormat="1" ht="11.25">
      <c r="B90" s="33"/>
      <c r="D90" s="141" t="s">
        <v>126</v>
      </c>
      <c r="F90" s="142" t="s">
        <v>1065</v>
      </c>
      <c r="I90" s="143"/>
      <c r="L90" s="33"/>
      <c r="M90" s="144"/>
      <c r="T90" s="54"/>
      <c r="AT90" s="18" t="s">
        <v>126</v>
      </c>
      <c r="AU90" s="18" t="s">
        <v>81</v>
      </c>
    </row>
    <row r="91" spans="2:65" s="1" customFormat="1" ht="16.5" customHeight="1">
      <c r="B91" s="33"/>
      <c r="C91" s="171" t="s">
        <v>138</v>
      </c>
      <c r="D91" s="171" t="s">
        <v>279</v>
      </c>
      <c r="E91" s="172" t="s">
        <v>1066</v>
      </c>
      <c r="F91" s="173" t="s">
        <v>1067</v>
      </c>
      <c r="G91" s="174" t="s">
        <v>590</v>
      </c>
      <c r="H91" s="175">
        <v>6</v>
      </c>
      <c r="I91" s="176"/>
      <c r="J91" s="177">
        <f>ROUND(I91*H91,2)</f>
        <v>0</v>
      </c>
      <c r="K91" s="173" t="s">
        <v>213</v>
      </c>
      <c r="L91" s="178"/>
      <c r="M91" s="179" t="s">
        <v>19</v>
      </c>
      <c r="N91" s="180" t="s">
        <v>43</v>
      </c>
      <c r="P91" s="137">
        <f>O91*H91</f>
        <v>0</v>
      </c>
      <c r="Q91" s="137">
        <v>9E-05</v>
      </c>
      <c r="R91" s="137">
        <f>Q91*H91</f>
        <v>0.00054</v>
      </c>
      <c r="S91" s="137">
        <v>0</v>
      </c>
      <c r="T91" s="138">
        <f>S91*H91</f>
        <v>0</v>
      </c>
      <c r="AR91" s="139" t="s">
        <v>393</v>
      </c>
      <c r="AT91" s="139" t="s">
        <v>279</v>
      </c>
      <c r="AU91" s="139" t="s">
        <v>81</v>
      </c>
      <c r="AY91" s="18" t="s">
        <v>116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79</v>
      </c>
      <c r="BK91" s="140">
        <f>ROUND(I91*H91,2)</f>
        <v>0</v>
      </c>
      <c r="BL91" s="18" t="s">
        <v>302</v>
      </c>
      <c r="BM91" s="139" t="s">
        <v>1068</v>
      </c>
    </row>
    <row r="92" spans="2:65" s="1" customFormat="1" ht="33" customHeight="1">
      <c r="B92" s="33"/>
      <c r="C92" s="128" t="s">
        <v>115</v>
      </c>
      <c r="D92" s="128" t="s">
        <v>119</v>
      </c>
      <c r="E92" s="129" t="s">
        <v>1069</v>
      </c>
      <c r="F92" s="130" t="s">
        <v>1070</v>
      </c>
      <c r="G92" s="131" t="s">
        <v>590</v>
      </c>
      <c r="H92" s="132">
        <v>2</v>
      </c>
      <c r="I92" s="133"/>
      <c r="J92" s="134">
        <f>ROUND(I92*H92,2)</f>
        <v>0</v>
      </c>
      <c r="K92" s="130" t="s">
        <v>213</v>
      </c>
      <c r="L92" s="33"/>
      <c r="M92" s="135" t="s">
        <v>19</v>
      </c>
      <c r="N92" s="136" t="s">
        <v>43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302</v>
      </c>
      <c r="AT92" s="139" t="s">
        <v>119</v>
      </c>
      <c r="AU92" s="139" t="s">
        <v>81</v>
      </c>
      <c r="AY92" s="18" t="s">
        <v>116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8" t="s">
        <v>79</v>
      </c>
      <c r="BK92" s="140">
        <f>ROUND(I92*H92,2)</f>
        <v>0</v>
      </c>
      <c r="BL92" s="18" t="s">
        <v>302</v>
      </c>
      <c r="BM92" s="139" t="s">
        <v>1071</v>
      </c>
    </row>
    <row r="93" spans="2:47" s="1" customFormat="1" ht="11.25">
      <c r="B93" s="33"/>
      <c r="D93" s="141" t="s">
        <v>126</v>
      </c>
      <c r="F93" s="142" t="s">
        <v>1072</v>
      </c>
      <c r="I93" s="143"/>
      <c r="L93" s="33"/>
      <c r="M93" s="144"/>
      <c r="T93" s="54"/>
      <c r="AT93" s="18" t="s">
        <v>126</v>
      </c>
      <c r="AU93" s="18" t="s">
        <v>81</v>
      </c>
    </row>
    <row r="94" spans="2:65" s="1" customFormat="1" ht="16.5" customHeight="1">
      <c r="B94" s="33"/>
      <c r="C94" s="171" t="s">
        <v>145</v>
      </c>
      <c r="D94" s="171" t="s">
        <v>279</v>
      </c>
      <c r="E94" s="172" t="s">
        <v>1073</v>
      </c>
      <c r="F94" s="173" t="s">
        <v>1074</v>
      </c>
      <c r="G94" s="174" t="s">
        <v>590</v>
      </c>
      <c r="H94" s="175">
        <v>2</v>
      </c>
      <c r="I94" s="176"/>
      <c r="J94" s="177">
        <f>ROUND(I94*H94,2)</f>
        <v>0</v>
      </c>
      <c r="K94" s="173" t="s">
        <v>19</v>
      </c>
      <c r="L94" s="178"/>
      <c r="M94" s="179" t="s">
        <v>19</v>
      </c>
      <c r="N94" s="180" t="s">
        <v>43</v>
      </c>
      <c r="P94" s="137">
        <f>O94*H94</f>
        <v>0</v>
      </c>
      <c r="Q94" s="137">
        <v>5E-05</v>
      </c>
      <c r="R94" s="137">
        <f>Q94*H94</f>
        <v>0.0001</v>
      </c>
      <c r="S94" s="137">
        <v>0</v>
      </c>
      <c r="T94" s="138">
        <f>S94*H94</f>
        <v>0</v>
      </c>
      <c r="AR94" s="139" t="s">
        <v>393</v>
      </c>
      <c r="AT94" s="139" t="s">
        <v>279</v>
      </c>
      <c r="AU94" s="139" t="s">
        <v>81</v>
      </c>
      <c r="AY94" s="18" t="s">
        <v>116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79</v>
      </c>
      <c r="BK94" s="140">
        <f>ROUND(I94*H94,2)</f>
        <v>0</v>
      </c>
      <c r="BL94" s="18" t="s">
        <v>302</v>
      </c>
      <c r="BM94" s="139" t="s">
        <v>1075</v>
      </c>
    </row>
    <row r="95" spans="2:65" s="1" customFormat="1" ht="16.5" customHeight="1">
      <c r="B95" s="33"/>
      <c r="C95" s="171" t="s">
        <v>150</v>
      </c>
      <c r="D95" s="171" t="s">
        <v>279</v>
      </c>
      <c r="E95" s="172" t="s">
        <v>1076</v>
      </c>
      <c r="F95" s="173" t="s">
        <v>1077</v>
      </c>
      <c r="G95" s="174" t="s">
        <v>590</v>
      </c>
      <c r="H95" s="175">
        <v>2</v>
      </c>
      <c r="I95" s="176"/>
      <c r="J95" s="177">
        <f>ROUND(I95*H95,2)</f>
        <v>0</v>
      </c>
      <c r="K95" s="173" t="s">
        <v>19</v>
      </c>
      <c r="L95" s="178"/>
      <c r="M95" s="179" t="s">
        <v>19</v>
      </c>
      <c r="N95" s="180" t="s">
        <v>43</v>
      </c>
      <c r="P95" s="137">
        <f>O95*H95</f>
        <v>0</v>
      </c>
      <c r="Q95" s="137">
        <v>2E-05</v>
      </c>
      <c r="R95" s="137">
        <f>Q95*H95</f>
        <v>4E-05</v>
      </c>
      <c r="S95" s="137">
        <v>0</v>
      </c>
      <c r="T95" s="138">
        <f>S95*H95</f>
        <v>0</v>
      </c>
      <c r="AR95" s="139" t="s">
        <v>393</v>
      </c>
      <c r="AT95" s="139" t="s">
        <v>279</v>
      </c>
      <c r="AU95" s="139" t="s">
        <v>81</v>
      </c>
      <c r="AY95" s="18" t="s">
        <v>116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79</v>
      </c>
      <c r="BK95" s="140">
        <f>ROUND(I95*H95,2)</f>
        <v>0</v>
      </c>
      <c r="BL95" s="18" t="s">
        <v>302</v>
      </c>
      <c r="BM95" s="139" t="s">
        <v>1078</v>
      </c>
    </row>
    <row r="96" spans="2:65" s="1" customFormat="1" ht="24.2" customHeight="1">
      <c r="B96" s="33"/>
      <c r="C96" s="128" t="s">
        <v>155</v>
      </c>
      <c r="D96" s="128" t="s">
        <v>119</v>
      </c>
      <c r="E96" s="129" t="s">
        <v>1079</v>
      </c>
      <c r="F96" s="130" t="s">
        <v>1080</v>
      </c>
      <c r="G96" s="131" t="s">
        <v>358</v>
      </c>
      <c r="H96" s="132">
        <v>60</v>
      </c>
      <c r="I96" s="133"/>
      <c r="J96" s="134">
        <f>ROUND(I96*H96,2)</f>
        <v>0</v>
      </c>
      <c r="K96" s="130" t="s">
        <v>213</v>
      </c>
      <c r="L96" s="33"/>
      <c r="M96" s="135" t="s">
        <v>19</v>
      </c>
      <c r="N96" s="136" t="s">
        <v>43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302</v>
      </c>
      <c r="AT96" s="139" t="s">
        <v>119</v>
      </c>
      <c r="AU96" s="139" t="s">
        <v>81</v>
      </c>
      <c r="AY96" s="18" t="s">
        <v>116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8" t="s">
        <v>79</v>
      </c>
      <c r="BK96" s="140">
        <f>ROUND(I96*H96,2)</f>
        <v>0</v>
      </c>
      <c r="BL96" s="18" t="s">
        <v>302</v>
      </c>
      <c r="BM96" s="139" t="s">
        <v>1081</v>
      </c>
    </row>
    <row r="97" spans="2:47" s="1" customFormat="1" ht="11.25">
      <c r="B97" s="33"/>
      <c r="D97" s="141" t="s">
        <v>126</v>
      </c>
      <c r="F97" s="142" t="s">
        <v>1082</v>
      </c>
      <c r="I97" s="143"/>
      <c r="L97" s="33"/>
      <c r="M97" s="144"/>
      <c r="T97" s="54"/>
      <c r="AT97" s="18" t="s">
        <v>126</v>
      </c>
      <c r="AU97" s="18" t="s">
        <v>81</v>
      </c>
    </row>
    <row r="98" spans="2:65" s="1" customFormat="1" ht="16.5" customHeight="1">
      <c r="B98" s="33"/>
      <c r="C98" s="171" t="s">
        <v>161</v>
      </c>
      <c r="D98" s="171" t="s">
        <v>279</v>
      </c>
      <c r="E98" s="172" t="s">
        <v>1083</v>
      </c>
      <c r="F98" s="173" t="s">
        <v>1084</v>
      </c>
      <c r="G98" s="174" t="s">
        <v>358</v>
      </c>
      <c r="H98" s="175">
        <v>11.5</v>
      </c>
      <c r="I98" s="176"/>
      <c r="J98" s="177">
        <f>ROUND(I98*H98,2)</f>
        <v>0</v>
      </c>
      <c r="K98" s="173" t="s">
        <v>19</v>
      </c>
      <c r="L98" s="178"/>
      <c r="M98" s="179" t="s">
        <v>19</v>
      </c>
      <c r="N98" s="180" t="s">
        <v>43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393</v>
      </c>
      <c r="AT98" s="139" t="s">
        <v>279</v>
      </c>
      <c r="AU98" s="139" t="s">
        <v>81</v>
      </c>
      <c r="AY98" s="18" t="s">
        <v>116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8" t="s">
        <v>79</v>
      </c>
      <c r="BK98" s="140">
        <f>ROUND(I98*H98,2)</f>
        <v>0</v>
      </c>
      <c r="BL98" s="18" t="s">
        <v>302</v>
      </c>
      <c r="BM98" s="139" t="s">
        <v>1085</v>
      </c>
    </row>
    <row r="99" spans="2:51" s="13" customFormat="1" ht="11.25">
      <c r="B99" s="157"/>
      <c r="D99" s="151" t="s">
        <v>216</v>
      </c>
      <c r="E99" s="158" t="s">
        <v>19</v>
      </c>
      <c r="F99" s="159" t="s">
        <v>1086</v>
      </c>
      <c r="H99" s="160">
        <v>11.5</v>
      </c>
      <c r="I99" s="161"/>
      <c r="L99" s="157"/>
      <c r="M99" s="162"/>
      <c r="T99" s="163"/>
      <c r="AT99" s="158" t="s">
        <v>216</v>
      </c>
      <c r="AU99" s="158" t="s">
        <v>81</v>
      </c>
      <c r="AV99" s="13" t="s">
        <v>81</v>
      </c>
      <c r="AW99" s="13" t="s">
        <v>33</v>
      </c>
      <c r="AX99" s="13" t="s">
        <v>79</v>
      </c>
      <c r="AY99" s="158" t="s">
        <v>116</v>
      </c>
    </row>
    <row r="100" spans="2:65" s="1" customFormat="1" ht="16.5" customHeight="1">
      <c r="B100" s="33"/>
      <c r="C100" s="171" t="s">
        <v>166</v>
      </c>
      <c r="D100" s="171" t="s">
        <v>279</v>
      </c>
      <c r="E100" s="172" t="s">
        <v>1087</v>
      </c>
      <c r="F100" s="173" t="s">
        <v>1088</v>
      </c>
      <c r="G100" s="174" t="s">
        <v>358</v>
      </c>
      <c r="H100" s="175">
        <v>57.5</v>
      </c>
      <c r="I100" s="176"/>
      <c r="J100" s="177">
        <f>ROUND(I100*H100,2)</f>
        <v>0</v>
      </c>
      <c r="K100" s="173" t="s">
        <v>19</v>
      </c>
      <c r="L100" s="178"/>
      <c r="M100" s="179" t="s">
        <v>19</v>
      </c>
      <c r="N100" s="180" t="s">
        <v>43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393</v>
      </c>
      <c r="AT100" s="139" t="s">
        <v>279</v>
      </c>
      <c r="AU100" s="139" t="s">
        <v>81</v>
      </c>
      <c r="AY100" s="18" t="s">
        <v>116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8" t="s">
        <v>79</v>
      </c>
      <c r="BK100" s="140">
        <f>ROUND(I100*H100,2)</f>
        <v>0</v>
      </c>
      <c r="BL100" s="18" t="s">
        <v>302</v>
      </c>
      <c r="BM100" s="139" t="s">
        <v>1089</v>
      </c>
    </row>
    <row r="101" spans="2:51" s="13" customFormat="1" ht="11.25">
      <c r="B101" s="157"/>
      <c r="D101" s="151" t="s">
        <v>216</v>
      </c>
      <c r="E101" s="158" t="s">
        <v>19</v>
      </c>
      <c r="F101" s="159" t="s">
        <v>1090</v>
      </c>
      <c r="H101" s="160">
        <v>57.5</v>
      </c>
      <c r="I101" s="161"/>
      <c r="L101" s="157"/>
      <c r="M101" s="162"/>
      <c r="T101" s="163"/>
      <c r="AT101" s="158" t="s">
        <v>216</v>
      </c>
      <c r="AU101" s="158" t="s">
        <v>81</v>
      </c>
      <c r="AV101" s="13" t="s">
        <v>81</v>
      </c>
      <c r="AW101" s="13" t="s">
        <v>33</v>
      </c>
      <c r="AX101" s="13" t="s">
        <v>79</v>
      </c>
      <c r="AY101" s="158" t="s">
        <v>116</v>
      </c>
    </row>
    <row r="102" spans="2:65" s="1" customFormat="1" ht="24.2" customHeight="1">
      <c r="B102" s="33"/>
      <c r="C102" s="128" t="s">
        <v>173</v>
      </c>
      <c r="D102" s="128" t="s">
        <v>119</v>
      </c>
      <c r="E102" s="129" t="s">
        <v>1091</v>
      </c>
      <c r="F102" s="130" t="s">
        <v>1092</v>
      </c>
      <c r="G102" s="131" t="s">
        <v>358</v>
      </c>
      <c r="H102" s="132">
        <v>65</v>
      </c>
      <c r="I102" s="133"/>
      <c r="J102" s="134">
        <f>ROUND(I102*H102,2)</f>
        <v>0</v>
      </c>
      <c r="K102" s="130" t="s">
        <v>213</v>
      </c>
      <c r="L102" s="33"/>
      <c r="M102" s="135" t="s">
        <v>19</v>
      </c>
      <c r="N102" s="136" t="s">
        <v>43</v>
      </c>
      <c r="P102" s="137">
        <f>O102*H102</f>
        <v>0</v>
      </c>
      <c r="Q102" s="137">
        <v>0</v>
      </c>
      <c r="R102" s="137">
        <f>Q102*H102</f>
        <v>0</v>
      </c>
      <c r="S102" s="137">
        <v>0</v>
      </c>
      <c r="T102" s="138">
        <f>S102*H102</f>
        <v>0</v>
      </c>
      <c r="AR102" s="139" t="s">
        <v>302</v>
      </c>
      <c r="AT102" s="139" t="s">
        <v>119</v>
      </c>
      <c r="AU102" s="139" t="s">
        <v>81</v>
      </c>
      <c r="AY102" s="18" t="s">
        <v>116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8" t="s">
        <v>79</v>
      </c>
      <c r="BK102" s="140">
        <f>ROUND(I102*H102,2)</f>
        <v>0</v>
      </c>
      <c r="BL102" s="18" t="s">
        <v>302</v>
      </c>
      <c r="BM102" s="139" t="s">
        <v>1093</v>
      </c>
    </row>
    <row r="103" spans="2:47" s="1" customFormat="1" ht="11.25">
      <c r="B103" s="33"/>
      <c r="D103" s="141" t="s">
        <v>126</v>
      </c>
      <c r="F103" s="142" t="s">
        <v>1094</v>
      </c>
      <c r="I103" s="143"/>
      <c r="L103" s="33"/>
      <c r="M103" s="144"/>
      <c r="T103" s="54"/>
      <c r="AT103" s="18" t="s">
        <v>126</v>
      </c>
      <c r="AU103" s="18" t="s">
        <v>81</v>
      </c>
    </row>
    <row r="104" spans="2:65" s="1" customFormat="1" ht="16.5" customHeight="1">
      <c r="B104" s="33"/>
      <c r="C104" s="171" t="s">
        <v>8</v>
      </c>
      <c r="D104" s="171" t="s">
        <v>279</v>
      </c>
      <c r="E104" s="172" t="s">
        <v>1095</v>
      </c>
      <c r="F104" s="173" t="s">
        <v>1096</v>
      </c>
      <c r="G104" s="174" t="s">
        <v>358</v>
      </c>
      <c r="H104" s="175">
        <v>74.75</v>
      </c>
      <c r="I104" s="176"/>
      <c r="J104" s="177">
        <f>ROUND(I104*H104,2)</f>
        <v>0</v>
      </c>
      <c r="K104" s="173" t="s">
        <v>213</v>
      </c>
      <c r="L104" s="178"/>
      <c r="M104" s="179" t="s">
        <v>19</v>
      </c>
      <c r="N104" s="180" t="s">
        <v>43</v>
      </c>
      <c r="P104" s="137">
        <f>O104*H104</f>
        <v>0</v>
      </c>
      <c r="Q104" s="137">
        <v>0.00017</v>
      </c>
      <c r="R104" s="137">
        <f>Q104*H104</f>
        <v>0.0127075</v>
      </c>
      <c r="S104" s="137">
        <v>0</v>
      </c>
      <c r="T104" s="138">
        <f>S104*H104</f>
        <v>0</v>
      </c>
      <c r="AR104" s="139" t="s">
        <v>393</v>
      </c>
      <c r="AT104" s="139" t="s">
        <v>279</v>
      </c>
      <c r="AU104" s="139" t="s">
        <v>81</v>
      </c>
      <c r="AY104" s="18" t="s">
        <v>116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8" t="s">
        <v>79</v>
      </c>
      <c r="BK104" s="140">
        <f>ROUND(I104*H104,2)</f>
        <v>0</v>
      </c>
      <c r="BL104" s="18" t="s">
        <v>302</v>
      </c>
      <c r="BM104" s="139" t="s">
        <v>1097</v>
      </c>
    </row>
    <row r="105" spans="2:51" s="13" customFormat="1" ht="11.25">
      <c r="B105" s="157"/>
      <c r="D105" s="151" t="s">
        <v>216</v>
      </c>
      <c r="E105" s="158" t="s">
        <v>19</v>
      </c>
      <c r="F105" s="159" t="s">
        <v>1098</v>
      </c>
      <c r="H105" s="160">
        <v>74.75</v>
      </c>
      <c r="I105" s="161"/>
      <c r="L105" s="157"/>
      <c r="M105" s="162"/>
      <c r="T105" s="163"/>
      <c r="AT105" s="158" t="s">
        <v>216</v>
      </c>
      <c r="AU105" s="158" t="s">
        <v>81</v>
      </c>
      <c r="AV105" s="13" t="s">
        <v>81</v>
      </c>
      <c r="AW105" s="13" t="s">
        <v>33</v>
      </c>
      <c r="AX105" s="13" t="s">
        <v>79</v>
      </c>
      <c r="AY105" s="158" t="s">
        <v>116</v>
      </c>
    </row>
    <row r="106" spans="2:65" s="1" customFormat="1" ht="24.2" customHeight="1">
      <c r="B106" s="33"/>
      <c r="C106" s="128" t="s">
        <v>278</v>
      </c>
      <c r="D106" s="128" t="s">
        <v>119</v>
      </c>
      <c r="E106" s="129" t="s">
        <v>1099</v>
      </c>
      <c r="F106" s="130" t="s">
        <v>1100</v>
      </c>
      <c r="G106" s="131" t="s">
        <v>358</v>
      </c>
      <c r="H106" s="132">
        <v>10</v>
      </c>
      <c r="I106" s="133"/>
      <c r="J106" s="134">
        <f>ROUND(I106*H106,2)</f>
        <v>0</v>
      </c>
      <c r="K106" s="130" t="s">
        <v>213</v>
      </c>
      <c r="L106" s="33"/>
      <c r="M106" s="135" t="s">
        <v>19</v>
      </c>
      <c r="N106" s="136" t="s">
        <v>43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302</v>
      </c>
      <c r="AT106" s="139" t="s">
        <v>119</v>
      </c>
      <c r="AU106" s="139" t="s">
        <v>81</v>
      </c>
      <c r="AY106" s="18" t="s">
        <v>116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79</v>
      </c>
      <c r="BK106" s="140">
        <f>ROUND(I106*H106,2)</f>
        <v>0</v>
      </c>
      <c r="BL106" s="18" t="s">
        <v>302</v>
      </c>
      <c r="BM106" s="139" t="s">
        <v>1101</v>
      </c>
    </row>
    <row r="107" spans="2:47" s="1" customFormat="1" ht="11.25">
      <c r="B107" s="33"/>
      <c r="D107" s="141" t="s">
        <v>126</v>
      </c>
      <c r="F107" s="142" t="s">
        <v>1102</v>
      </c>
      <c r="I107" s="143"/>
      <c r="L107" s="33"/>
      <c r="M107" s="144"/>
      <c r="T107" s="54"/>
      <c r="AT107" s="18" t="s">
        <v>126</v>
      </c>
      <c r="AU107" s="18" t="s">
        <v>81</v>
      </c>
    </row>
    <row r="108" spans="2:65" s="1" customFormat="1" ht="16.5" customHeight="1">
      <c r="B108" s="33"/>
      <c r="C108" s="171" t="s">
        <v>284</v>
      </c>
      <c r="D108" s="171" t="s">
        <v>279</v>
      </c>
      <c r="E108" s="172" t="s">
        <v>1103</v>
      </c>
      <c r="F108" s="173" t="s">
        <v>1104</v>
      </c>
      <c r="G108" s="174" t="s">
        <v>358</v>
      </c>
      <c r="H108" s="175">
        <v>11.5</v>
      </c>
      <c r="I108" s="176"/>
      <c r="J108" s="177">
        <f>ROUND(I108*H108,2)</f>
        <v>0</v>
      </c>
      <c r="K108" s="173" t="s">
        <v>213</v>
      </c>
      <c r="L108" s="178"/>
      <c r="M108" s="179" t="s">
        <v>19</v>
      </c>
      <c r="N108" s="180" t="s">
        <v>43</v>
      </c>
      <c r="P108" s="137">
        <f>O108*H108</f>
        <v>0</v>
      </c>
      <c r="Q108" s="137">
        <v>0.0009</v>
      </c>
      <c r="R108" s="137">
        <f>Q108*H108</f>
        <v>0.01035</v>
      </c>
      <c r="S108" s="137">
        <v>0</v>
      </c>
      <c r="T108" s="138">
        <f>S108*H108</f>
        <v>0</v>
      </c>
      <c r="AR108" s="139" t="s">
        <v>393</v>
      </c>
      <c r="AT108" s="139" t="s">
        <v>279</v>
      </c>
      <c r="AU108" s="139" t="s">
        <v>81</v>
      </c>
      <c r="AY108" s="18" t="s">
        <v>116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8" t="s">
        <v>79</v>
      </c>
      <c r="BK108" s="140">
        <f>ROUND(I108*H108,2)</f>
        <v>0</v>
      </c>
      <c r="BL108" s="18" t="s">
        <v>302</v>
      </c>
      <c r="BM108" s="139" t="s">
        <v>1105</v>
      </c>
    </row>
    <row r="109" spans="2:51" s="13" customFormat="1" ht="11.25">
      <c r="B109" s="157"/>
      <c r="D109" s="151" t="s">
        <v>216</v>
      </c>
      <c r="E109" s="158" t="s">
        <v>19</v>
      </c>
      <c r="F109" s="159" t="s">
        <v>1086</v>
      </c>
      <c r="H109" s="160">
        <v>11.5</v>
      </c>
      <c r="I109" s="161"/>
      <c r="L109" s="157"/>
      <c r="M109" s="162"/>
      <c r="T109" s="163"/>
      <c r="AT109" s="158" t="s">
        <v>216</v>
      </c>
      <c r="AU109" s="158" t="s">
        <v>81</v>
      </c>
      <c r="AV109" s="13" t="s">
        <v>81</v>
      </c>
      <c r="AW109" s="13" t="s">
        <v>33</v>
      </c>
      <c r="AX109" s="13" t="s">
        <v>79</v>
      </c>
      <c r="AY109" s="158" t="s">
        <v>116</v>
      </c>
    </row>
    <row r="110" spans="2:65" s="1" customFormat="1" ht="24.2" customHeight="1">
      <c r="B110" s="33"/>
      <c r="C110" s="128" t="s">
        <v>297</v>
      </c>
      <c r="D110" s="128" t="s">
        <v>119</v>
      </c>
      <c r="E110" s="129" t="s">
        <v>1106</v>
      </c>
      <c r="F110" s="130" t="s">
        <v>1107</v>
      </c>
      <c r="G110" s="131" t="s">
        <v>358</v>
      </c>
      <c r="H110" s="132">
        <v>30</v>
      </c>
      <c r="I110" s="133"/>
      <c r="J110" s="134">
        <f>ROUND(I110*H110,2)</f>
        <v>0</v>
      </c>
      <c r="K110" s="130" t="s">
        <v>213</v>
      </c>
      <c r="L110" s="33"/>
      <c r="M110" s="135" t="s">
        <v>19</v>
      </c>
      <c r="N110" s="136" t="s">
        <v>43</v>
      </c>
      <c r="P110" s="137">
        <f>O110*H110</f>
        <v>0</v>
      </c>
      <c r="Q110" s="137">
        <v>0</v>
      </c>
      <c r="R110" s="137">
        <f>Q110*H110</f>
        <v>0</v>
      </c>
      <c r="S110" s="137">
        <v>0</v>
      </c>
      <c r="T110" s="138">
        <f>S110*H110</f>
        <v>0</v>
      </c>
      <c r="AR110" s="139" t="s">
        <v>302</v>
      </c>
      <c r="AT110" s="139" t="s">
        <v>119</v>
      </c>
      <c r="AU110" s="139" t="s">
        <v>81</v>
      </c>
      <c r="AY110" s="18" t="s">
        <v>116</v>
      </c>
      <c r="BE110" s="140">
        <f>IF(N110="základní",J110,0)</f>
        <v>0</v>
      </c>
      <c r="BF110" s="140">
        <f>IF(N110="snížená",J110,0)</f>
        <v>0</v>
      </c>
      <c r="BG110" s="140">
        <f>IF(N110="zákl. přenesená",J110,0)</f>
        <v>0</v>
      </c>
      <c r="BH110" s="140">
        <f>IF(N110="sníž. přenesená",J110,0)</f>
        <v>0</v>
      </c>
      <c r="BI110" s="140">
        <f>IF(N110="nulová",J110,0)</f>
        <v>0</v>
      </c>
      <c r="BJ110" s="18" t="s">
        <v>79</v>
      </c>
      <c r="BK110" s="140">
        <f>ROUND(I110*H110,2)</f>
        <v>0</v>
      </c>
      <c r="BL110" s="18" t="s">
        <v>302</v>
      </c>
      <c r="BM110" s="139" t="s">
        <v>1108</v>
      </c>
    </row>
    <row r="111" spans="2:47" s="1" customFormat="1" ht="11.25">
      <c r="B111" s="33"/>
      <c r="D111" s="141" t="s">
        <v>126</v>
      </c>
      <c r="F111" s="142" t="s">
        <v>1109</v>
      </c>
      <c r="I111" s="143"/>
      <c r="L111" s="33"/>
      <c r="M111" s="144"/>
      <c r="T111" s="54"/>
      <c r="AT111" s="18" t="s">
        <v>126</v>
      </c>
      <c r="AU111" s="18" t="s">
        <v>81</v>
      </c>
    </row>
    <row r="112" spans="2:65" s="1" customFormat="1" ht="16.5" customHeight="1">
      <c r="B112" s="33"/>
      <c r="C112" s="171" t="s">
        <v>302</v>
      </c>
      <c r="D112" s="171" t="s">
        <v>279</v>
      </c>
      <c r="E112" s="172" t="s">
        <v>1110</v>
      </c>
      <c r="F112" s="173" t="s">
        <v>1111</v>
      </c>
      <c r="G112" s="174" t="s">
        <v>358</v>
      </c>
      <c r="H112" s="175">
        <v>34.5</v>
      </c>
      <c r="I112" s="176"/>
      <c r="J112" s="177">
        <f>ROUND(I112*H112,2)</f>
        <v>0</v>
      </c>
      <c r="K112" s="173" t="s">
        <v>213</v>
      </c>
      <c r="L112" s="178"/>
      <c r="M112" s="179" t="s">
        <v>19</v>
      </c>
      <c r="N112" s="180" t="s">
        <v>43</v>
      </c>
      <c r="P112" s="137">
        <f>O112*H112</f>
        <v>0</v>
      </c>
      <c r="Q112" s="137">
        <v>0.00053</v>
      </c>
      <c r="R112" s="137">
        <f>Q112*H112</f>
        <v>0.018285</v>
      </c>
      <c r="S112" s="137">
        <v>0</v>
      </c>
      <c r="T112" s="138">
        <f>S112*H112</f>
        <v>0</v>
      </c>
      <c r="AR112" s="139" t="s">
        <v>393</v>
      </c>
      <c r="AT112" s="139" t="s">
        <v>279</v>
      </c>
      <c r="AU112" s="139" t="s">
        <v>81</v>
      </c>
      <c r="AY112" s="18" t="s">
        <v>116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8" t="s">
        <v>79</v>
      </c>
      <c r="BK112" s="140">
        <f>ROUND(I112*H112,2)</f>
        <v>0</v>
      </c>
      <c r="BL112" s="18" t="s">
        <v>302</v>
      </c>
      <c r="BM112" s="139" t="s">
        <v>1112</v>
      </c>
    </row>
    <row r="113" spans="2:51" s="13" customFormat="1" ht="11.25">
      <c r="B113" s="157"/>
      <c r="D113" s="151" t="s">
        <v>216</v>
      </c>
      <c r="E113" s="158" t="s">
        <v>19</v>
      </c>
      <c r="F113" s="159" t="s">
        <v>1113</v>
      </c>
      <c r="H113" s="160">
        <v>34.5</v>
      </c>
      <c r="I113" s="161"/>
      <c r="L113" s="157"/>
      <c r="M113" s="162"/>
      <c r="T113" s="163"/>
      <c r="AT113" s="158" t="s">
        <v>216</v>
      </c>
      <c r="AU113" s="158" t="s">
        <v>81</v>
      </c>
      <c r="AV113" s="13" t="s">
        <v>81</v>
      </c>
      <c r="AW113" s="13" t="s">
        <v>33</v>
      </c>
      <c r="AX113" s="13" t="s">
        <v>79</v>
      </c>
      <c r="AY113" s="158" t="s">
        <v>116</v>
      </c>
    </row>
    <row r="114" spans="2:65" s="1" customFormat="1" ht="21.75" customHeight="1">
      <c r="B114" s="33"/>
      <c r="C114" s="128" t="s">
        <v>312</v>
      </c>
      <c r="D114" s="128" t="s">
        <v>119</v>
      </c>
      <c r="E114" s="129" t="s">
        <v>1114</v>
      </c>
      <c r="F114" s="130" t="s">
        <v>1115</v>
      </c>
      <c r="G114" s="131" t="s">
        <v>590</v>
      </c>
      <c r="H114" s="132">
        <v>64</v>
      </c>
      <c r="I114" s="133"/>
      <c r="J114" s="134">
        <f>ROUND(I114*H114,2)</f>
        <v>0</v>
      </c>
      <c r="K114" s="130" t="s">
        <v>213</v>
      </c>
      <c r="L114" s="33"/>
      <c r="M114" s="135" t="s">
        <v>19</v>
      </c>
      <c r="N114" s="136" t="s">
        <v>43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302</v>
      </c>
      <c r="AT114" s="139" t="s">
        <v>119</v>
      </c>
      <c r="AU114" s="139" t="s">
        <v>81</v>
      </c>
      <c r="AY114" s="18" t="s">
        <v>116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8" t="s">
        <v>79</v>
      </c>
      <c r="BK114" s="140">
        <f>ROUND(I114*H114,2)</f>
        <v>0</v>
      </c>
      <c r="BL114" s="18" t="s">
        <v>302</v>
      </c>
      <c r="BM114" s="139" t="s">
        <v>1116</v>
      </c>
    </row>
    <row r="115" spans="2:47" s="1" customFormat="1" ht="11.25">
      <c r="B115" s="33"/>
      <c r="D115" s="141" t="s">
        <v>126</v>
      </c>
      <c r="F115" s="142" t="s">
        <v>1117</v>
      </c>
      <c r="I115" s="143"/>
      <c r="L115" s="33"/>
      <c r="M115" s="144"/>
      <c r="T115" s="54"/>
      <c r="AT115" s="18" t="s">
        <v>126</v>
      </c>
      <c r="AU115" s="18" t="s">
        <v>81</v>
      </c>
    </row>
    <row r="116" spans="2:65" s="1" customFormat="1" ht="21.75" customHeight="1">
      <c r="B116" s="33"/>
      <c r="C116" s="128" t="s">
        <v>320</v>
      </c>
      <c r="D116" s="128" t="s">
        <v>119</v>
      </c>
      <c r="E116" s="129" t="s">
        <v>1118</v>
      </c>
      <c r="F116" s="130" t="s">
        <v>1119</v>
      </c>
      <c r="G116" s="131" t="s">
        <v>590</v>
      </c>
      <c r="H116" s="132">
        <v>12</v>
      </c>
      <c r="I116" s="133"/>
      <c r="J116" s="134">
        <f>ROUND(I116*H116,2)</f>
        <v>0</v>
      </c>
      <c r="K116" s="130" t="s">
        <v>213</v>
      </c>
      <c r="L116" s="33"/>
      <c r="M116" s="135" t="s">
        <v>19</v>
      </c>
      <c r="N116" s="136" t="s">
        <v>43</v>
      </c>
      <c r="P116" s="137">
        <f>O116*H116</f>
        <v>0</v>
      </c>
      <c r="Q116" s="137">
        <v>0</v>
      </c>
      <c r="R116" s="137">
        <f>Q116*H116</f>
        <v>0</v>
      </c>
      <c r="S116" s="137">
        <v>0</v>
      </c>
      <c r="T116" s="138">
        <f>S116*H116</f>
        <v>0</v>
      </c>
      <c r="AR116" s="139" t="s">
        <v>302</v>
      </c>
      <c r="AT116" s="139" t="s">
        <v>119</v>
      </c>
      <c r="AU116" s="139" t="s">
        <v>81</v>
      </c>
      <c r="AY116" s="18" t="s">
        <v>116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8" t="s">
        <v>79</v>
      </c>
      <c r="BK116" s="140">
        <f>ROUND(I116*H116,2)</f>
        <v>0</v>
      </c>
      <c r="BL116" s="18" t="s">
        <v>302</v>
      </c>
      <c r="BM116" s="139" t="s">
        <v>1120</v>
      </c>
    </row>
    <row r="117" spans="2:47" s="1" customFormat="1" ht="11.25">
      <c r="B117" s="33"/>
      <c r="D117" s="141" t="s">
        <v>126</v>
      </c>
      <c r="F117" s="142" t="s">
        <v>1121</v>
      </c>
      <c r="I117" s="143"/>
      <c r="L117" s="33"/>
      <c r="M117" s="144"/>
      <c r="T117" s="54"/>
      <c r="AT117" s="18" t="s">
        <v>126</v>
      </c>
      <c r="AU117" s="18" t="s">
        <v>81</v>
      </c>
    </row>
    <row r="118" spans="2:65" s="1" customFormat="1" ht="21.75" customHeight="1">
      <c r="B118" s="33"/>
      <c r="C118" s="128" t="s">
        <v>325</v>
      </c>
      <c r="D118" s="128" t="s">
        <v>119</v>
      </c>
      <c r="E118" s="129" t="s">
        <v>1122</v>
      </c>
      <c r="F118" s="130" t="s">
        <v>1123</v>
      </c>
      <c r="G118" s="131" t="s">
        <v>590</v>
      </c>
      <c r="H118" s="132">
        <v>8</v>
      </c>
      <c r="I118" s="133"/>
      <c r="J118" s="134">
        <f>ROUND(I118*H118,2)</f>
        <v>0</v>
      </c>
      <c r="K118" s="130" t="s">
        <v>213</v>
      </c>
      <c r="L118" s="33"/>
      <c r="M118" s="135" t="s">
        <v>19</v>
      </c>
      <c r="N118" s="136" t="s">
        <v>43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302</v>
      </c>
      <c r="AT118" s="139" t="s">
        <v>119</v>
      </c>
      <c r="AU118" s="139" t="s">
        <v>81</v>
      </c>
      <c r="AY118" s="18" t="s">
        <v>116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79</v>
      </c>
      <c r="BK118" s="140">
        <f>ROUND(I118*H118,2)</f>
        <v>0</v>
      </c>
      <c r="BL118" s="18" t="s">
        <v>302</v>
      </c>
      <c r="BM118" s="139" t="s">
        <v>1124</v>
      </c>
    </row>
    <row r="119" spans="2:47" s="1" customFormat="1" ht="11.25">
      <c r="B119" s="33"/>
      <c r="D119" s="141" t="s">
        <v>126</v>
      </c>
      <c r="F119" s="142" t="s">
        <v>1125</v>
      </c>
      <c r="I119" s="143"/>
      <c r="L119" s="33"/>
      <c r="M119" s="144"/>
      <c r="T119" s="54"/>
      <c r="AT119" s="18" t="s">
        <v>126</v>
      </c>
      <c r="AU119" s="18" t="s">
        <v>81</v>
      </c>
    </row>
    <row r="120" spans="2:65" s="1" customFormat="1" ht="21.75" customHeight="1">
      <c r="B120" s="33"/>
      <c r="C120" s="128" t="s">
        <v>330</v>
      </c>
      <c r="D120" s="128" t="s">
        <v>119</v>
      </c>
      <c r="E120" s="129" t="s">
        <v>1126</v>
      </c>
      <c r="F120" s="130" t="s">
        <v>1127</v>
      </c>
      <c r="G120" s="131" t="s">
        <v>590</v>
      </c>
      <c r="H120" s="132">
        <v>1</v>
      </c>
      <c r="I120" s="133"/>
      <c r="J120" s="134">
        <f>ROUND(I120*H120,2)</f>
        <v>0</v>
      </c>
      <c r="K120" s="130" t="s">
        <v>213</v>
      </c>
      <c r="L120" s="33"/>
      <c r="M120" s="135" t="s">
        <v>19</v>
      </c>
      <c r="N120" s="136" t="s">
        <v>43</v>
      </c>
      <c r="P120" s="137">
        <f>O120*H120</f>
        <v>0</v>
      </c>
      <c r="Q120" s="137">
        <v>0</v>
      </c>
      <c r="R120" s="137">
        <f>Q120*H120</f>
        <v>0</v>
      </c>
      <c r="S120" s="137">
        <v>0</v>
      </c>
      <c r="T120" s="138">
        <f>S120*H120</f>
        <v>0</v>
      </c>
      <c r="AR120" s="139" t="s">
        <v>302</v>
      </c>
      <c r="AT120" s="139" t="s">
        <v>119</v>
      </c>
      <c r="AU120" s="139" t="s">
        <v>81</v>
      </c>
      <c r="AY120" s="18" t="s">
        <v>116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79</v>
      </c>
      <c r="BK120" s="140">
        <f>ROUND(I120*H120,2)</f>
        <v>0</v>
      </c>
      <c r="BL120" s="18" t="s">
        <v>302</v>
      </c>
      <c r="BM120" s="139" t="s">
        <v>1128</v>
      </c>
    </row>
    <row r="121" spans="2:47" s="1" customFormat="1" ht="11.25">
      <c r="B121" s="33"/>
      <c r="D121" s="141" t="s">
        <v>126</v>
      </c>
      <c r="F121" s="142" t="s">
        <v>1129</v>
      </c>
      <c r="I121" s="143"/>
      <c r="L121" s="33"/>
      <c r="M121" s="144"/>
      <c r="T121" s="54"/>
      <c r="AT121" s="18" t="s">
        <v>126</v>
      </c>
      <c r="AU121" s="18" t="s">
        <v>81</v>
      </c>
    </row>
    <row r="122" spans="2:65" s="1" customFormat="1" ht="16.5" customHeight="1">
      <c r="B122" s="33"/>
      <c r="C122" s="171" t="s">
        <v>7</v>
      </c>
      <c r="D122" s="171" t="s">
        <v>279</v>
      </c>
      <c r="E122" s="172" t="s">
        <v>1130</v>
      </c>
      <c r="F122" s="173" t="s">
        <v>1131</v>
      </c>
      <c r="G122" s="174" t="s">
        <v>590</v>
      </c>
      <c r="H122" s="175">
        <v>1</v>
      </c>
      <c r="I122" s="176"/>
      <c r="J122" s="177">
        <f>ROUND(I122*H122,2)</f>
        <v>0</v>
      </c>
      <c r="K122" s="173" t="s">
        <v>19</v>
      </c>
      <c r="L122" s="178"/>
      <c r="M122" s="179" t="s">
        <v>19</v>
      </c>
      <c r="N122" s="180" t="s">
        <v>43</v>
      </c>
      <c r="P122" s="137">
        <f>O122*H122</f>
        <v>0</v>
      </c>
      <c r="Q122" s="137">
        <v>0.00437</v>
      </c>
      <c r="R122" s="137">
        <f>Q122*H122</f>
        <v>0.00437</v>
      </c>
      <c r="S122" s="137">
        <v>0</v>
      </c>
      <c r="T122" s="138">
        <f>S122*H122</f>
        <v>0</v>
      </c>
      <c r="AR122" s="139" t="s">
        <v>393</v>
      </c>
      <c r="AT122" s="139" t="s">
        <v>279</v>
      </c>
      <c r="AU122" s="139" t="s">
        <v>81</v>
      </c>
      <c r="AY122" s="18" t="s">
        <v>116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8" t="s">
        <v>79</v>
      </c>
      <c r="BK122" s="140">
        <f>ROUND(I122*H122,2)</f>
        <v>0</v>
      </c>
      <c r="BL122" s="18" t="s">
        <v>302</v>
      </c>
      <c r="BM122" s="139" t="s">
        <v>1132</v>
      </c>
    </row>
    <row r="123" spans="2:65" s="1" customFormat="1" ht="21.75" customHeight="1">
      <c r="B123" s="33"/>
      <c r="C123" s="128" t="s">
        <v>339</v>
      </c>
      <c r="D123" s="128" t="s">
        <v>119</v>
      </c>
      <c r="E123" s="129" t="s">
        <v>1133</v>
      </c>
      <c r="F123" s="130" t="s">
        <v>1134</v>
      </c>
      <c r="G123" s="131" t="s">
        <v>590</v>
      </c>
      <c r="H123" s="132">
        <v>1</v>
      </c>
      <c r="I123" s="133"/>
      <c r="J123" s="134">
        <f>ROUND(I123*H123,2)</f>
        <v>0</v>
      </c>
      <c r="K123" s="130" t="s">
        <v>213</v>
      </c>
      <c r="L123" s="33"/>
      <c r="M123" s="135" t="s">
        <v>19</v>
      </c>
      <c r="N123" s="136" t="s">
        <v>43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302</v>
      </c>
      <c r="AT123" s="139" t="s">
        <v>119</v>
      </c>
      <c r="AU123" s="139" t="s">
        <v>81</v>
      </c>
      <c r="AY123" s="18" t="s">
        <v>116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8" t="s">
        <v>79</v>
      </c>
      <c r="BK123" s="140">
        <f>ROUND(I123*H123,2)</f>
        <v>0</v>
      </c>
      <c r="BL123" s="18" t="s">
        <v>302</v>
      </c>
      <c r="BM123" s="139" t="s">
        <v>1135</v>
      </c>
    </row>
    <row r="124" spans="2:47" s="1" customFormat="1" ht="11.25">
      <c r="B124" s="33"/>
      <c r="D124" s="141" t="s">
        <v>126</v>
      </c>
      <c r="F124" s="142" t="s">
        <v>1136</v>
      </c>
      <c r="I124" s="143"/>
      <c r="L124" s="33"/>
      <c r="M124" s="144"/>
      <c r="T124" s="54"/>
      <c r="AT124" s="18" t="s">
        <v>126</v>
      </c>
      <c r="AU124" s="18" t="s">
        <v>81</v>
      </c>
    </row>
    <row r="125" spans="2:65" s="1" customFormat="1" ht="16.5" customHeight="1">
      <c r="B125" s="33"/>
      <c r="C125" s="171" t="s">
        <v>344</v>
      </c>
      <c r="D125" s="171" t="s">
        <v>279</v>
      </c>
      <c r="E125" s="172" t="s">
        <v>1137</v>
      </c>
      <c r="F125" s="173" t="s">
        <v>1138</v>
      </c>
      <c r="G125" s="174" t="s">
        <v>590</v>
      </c>
      <c r="H125" s="175">
        <v>1</v>
      </c>
      <c r="I125" s="176"/>
      <c r="J125" s="177">
        <f>ROUND(I125*H125,2)</f>
        <v>0</v>
      </c>
      <c r="K125" s="173" t="s">
        <v>19</v>
      </c>
      <c r="L125" s="178"/>
      <c r="M125" s="179" t="s">
        <v>19</v>
      </c>
      <c r="N125" s="180" t="s">
        <v>43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393</v>
      </c>
      <c r="AT125" s="139" t="s">
        <v>279</v>
      </c>
      <c r="AU125" s="139" t="s">
        <v>81</v>
      </c>
      <c r="AY125" s="18" t="s">
        <v>116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79</v>
      </c>
      <c r="BK125" s="140">
        <f>ROUND(I125*H125,2)</f>
        <v>0</v>
      </c>
      <c r="BL125" s="18" t="s">
        <v>302</v>
      </c>
      <c r="BM125" s="139" t="s">
        <v>1139</v>
      </c>
    </row>
    <row r="126" spans="2:65" s="1" customFormat="1" ht="24.2" customHeight="1">
      <c r="B126" s="33"/>
      <c r="C126" s="128" t="s">
        <v>350</v>
      </c>
      <c r="D126" s="128" t="s">
        <v>119</v>
      </c>
      <c r="E126" s="129" t="s">
        <v>1140</v>
      </c>
      <c r="F126" s="130" t="s">
        <v>1141</v>
      </c>
      <c r="G126" s="131" t="s">
        <v>590</v>
      </c>
      <c r="H126" s="132">
        <v>1</v>
      </c>
      <c r="I126" s="133"/>
      <c r="J126" s="134">
        <f>ROUND(I126*H126,2)</f>
        <v>0</v>
      </c>
      <c r="K126" s="130" t="s">
        <v>213</v>
      </c>
      <c r="L126" s="33"/>
      <c r="M126" s="135" t="s">
        <v>19</v>
      </c>
      <c r="N126" s="136" t="s">
        <v>43</v>
      </c>
      <c r="P126" s="137">
        <f>O126*H126</f>
        <v>0</v>
      </c>
      <c r="Q126" s="137">
        <v>0</v>
      </c>
      <c r="R126" s="137">
        <f>Q126*H126</f>
        <v>0</v>
      </c>
      <c r="S126" s="137">
        <v>0</v>
      </c>
      <c r="T126" s="138">
        <f>S126*H126</f>
        <v>0</v>
      </c>
      <c r="AR126" s="139" t="s">
        <v>302</v>
      </c>
      <c r="AT126" s="139" t="s">
        <v>119</v>
      </c>
      <c r="AU126" s="139" t="s">
        <v>81</v>
      </c>
      <c r="AY126" s="18" t="s">
        <v>116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8" t="s">
        <v>79</v>
      </c>
      <c r="BK126" s="140">
        <f>ROUND(I126*H126,2)</f>
        <v>0</v>
      </c>
      <c r="BL126" s="18" t="s">
        <v>302</v>
      </c>
      <c r="BM126" s="139" t="s">
        <v>1142</v>
      </c>
    </row>
    <row r="127" spans="2:47" s="1" customFormat="1" ht="11.25">
      <c r="B127" s="33"/>
      <c r="D127" s="141" t="s">
        <v>126</v>
      </c>
      <c r="F127" s="142" t="s">
        <v>1143</v>
      </c>
      <c r="I127" s="143"/>
      <c r="L127" s="33"/>
      <c r="M127" s="144"/>
      <c r="T127" s="54"/>
      <c r="AT127" s="18" t="s">
        <v>126</v>
      </c>
      <c r="AU127" s="18" t="s">
        <v>81</v>
      </c>
    </row>
    <row r="128" spans="2:65" s="1" customFormat="1" ht="16.5" customHeight="1">
      <c r="B128" s="33"/>
      <c r="C128" s="171" t="s">
        <v>355</v>
      </c>
      <c r="D128" s="171" t="s">
        <v>279</v>
      </c>
      <c r="E128" s="172" t="s">
        <v>1144</v>
      </c>
      <c r="F128" s="173" t="s">
        <v>1145</v>
      </c>
      <c r="G128" s="174" t="s">
        <v>590</v>
      </c>
      <c r="H128" s="175">
        <v>1</v>
      </c>
      <c r="I128" s="176"/>
      <c r="J128" s="177">
        <f>ROUND(I128*H128,2)</f>
        <v>0</v>
      </c>
      <c r="K128" s="173" t="s">
        <v>213</v>
      </c>
      <c r="L128" s="178"/>
      <c r="M128" s="179" t="s">
        <v>19</v>
      </c>
      <c r="N128" s="180" t="s">
        <v>43</v>
      </c>
      <c r="P128" s="137">
        <f>O128*H128</f>
        <v>0</v>
      </c>
      <c r="Q128" s="137">
        <v>4E-05</v>
      </c>
      <c r="R128" s="137">
        <f>Q128*H128</f>
        <v>4E-05</v>
      </c>
      <c r="S128" s="137">
        <v>0</v>
      </c>
      <c r="T128" s="138">
        <f>S128*H128</f>
        <v>0</v>
      </c>
      <c r="AR128" s="139" t="s">
        <v>393</v>
      </c>
      <c r="AT128" s="139" t="s">
        <v>279</v>
      </c>
      <c r="AU128" s="139" t="s">
        <v>81</v>
      </c>
      <c r="AY128" s="18" t="s">
        <v>116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8" t="s">
        <v>79</v>
      </c>
      <c r="BK128" s="140">
        <f>ROUND(I128*H128,2)</f>
        <v>0</v>
      </c>
      <c r="BL128" s="18" t="s">
        <v>302</v>
      </c>
      <c r="BM128" s="139" t="s">
        <v>1146</v>
      </c>
    </row>
    <row r="129" spans="2:65" s="1" customFormat="1" ht="16.5" customHeight="1">
      <c r="B129" s="33"/>
      <c r="C129" s="171" t="s">
        <v>361</v>
      </c>
      <c r="D129" s="171" t="s">
        <v>279</v>
      </c>
      <c r="E129" s="172" t="s">
        <v>1147</v>
      </c>
      <c r="F129" s="173" t="s">
        <v>1148</v>
      </c>
      <c r="G129" s="174" t="s">
        <v>590</v>
      </c>
      <c r="H129" s="175">
        <v>1</v>
      </c>
      <c r="I129" s="176"/>
      <c r="J129" s="177">
        <f>ROUND(I129*H129,2)</f>
        <v>0</v>
      </c>
      <c r="K129" s="173" t="s">
        <v>213</v>
      </c>
      <c r="L129" s="178"/>
      <c r="M129" s="179" t="s">
        <v>19</v>
      </c>
      <c r="N129" s="180" t="s">
        <v>43</v>
      </c>
      <c r="P129" s="137">
        <f>O129*H129</f>
        <v>0</v>
      </c>
      <c r="Q129" s="137">
        <v>3E-05</v>
      </c>
      <c r="R129" s="137">
        <f>Q129*H129</f>
        <v>3E-05</v>
      </c>
      <c r="S129" s="137">
        <v>0</v>
      </c>
      <c r="T129" s="138">
        <f>S129*H129</f>
        <v>0</v>
      </c>
      <c r="AR129" s="139" t="s">
        <v>393</v>
      </c>
      <c r="AT129" s="139" t="s">
        <v>279</v>
      </c>
      <c r="AU129" s="139" t="s">
        <v>81</v>
      </c>
      <c r="AY129" s="18" t="s">
        <v>116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8" t="s">
        <v>79</v>
      </c>
      <c r="BK129" s="140">
        <f>ROUND(I129*H129,2)</f>
        <v>0</v>
      </c>
      <c r="BL129" s="18" t="s">
        <v>302</v>
      </c>
      <c r="BM129" s="139" t="s">
        <v>1149</v>
      </c>
    </row>
    <row r="130" spans="2:65" s="1" customFormat="1" ht="16.5" customHeight="1">
      <c r="B130" s="33"/>
      <c r="C130" s="171" t="s">
        <v>367</v>
      </c>
      <c r="D130" s="171" t="s">
        <v>279</v>
      </c>
      <c r="E130" s="172" t="s">
        <v>1150</v>
      </c>
      <c r="F130" s="173" t="s">
        <v>1151</v>
      </c>
      <c r="G130" s="174" t="s">
        <v>590</v>
      </c>
      <c r="H130" s="175">
        <v>1</v>
      </c>
      <c r="I130" s="176"/>
      <c r="J130" s="177">
        <f>ROUND(I130*H130,2)</f>
        <v>0</v>
      </c>
      <c r="K130" s="173" t="s">
        <v>213</v>
      </c>
      <c r="L130" s="178"/>
      <c r="M130" s="179" t="s">
        <v>19</v>
      </c>
      <c r="N130" s="180" t="s">
        <v>43</v>
      </c>
      <c r="P130" s="137">
        <f>O130*H130</f>
        <v>0</v>
      </c>
      <c r="Q130" s="137">
        <v>1E-05</v>
      </c>
      <c r="R130" s="137">
        <f>Q130*H130</f>
        <v>1E-05</v>
      </c>
      <c r="S130" s="137">
        <v>0</v>
      </c>
      <c r="T130" s="138">
        <f>S130*H130</f>
        <v>0</v>
      </c>
      <c r="AR130" s="139" t="s">
        <v>393</v>
      </c>
      <c r="AT130" s="139" t="s">
        <v>279</v>
      </c>
      <c r="AU130" s="139" t="s">
        <v>81</v>
      </c>
      <c r="AY130" s="18" t="s">
        <v>116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8" t="s">
        <v>79</v>
      </c>
      <c r="BK130" s="140">
        <f>ROUND(I130*H130,2)</f>
        <v>0</v>
      </c>
      <c r="BL130" s="18" t="s">
        <v>302</v>
      </c>
      <c r="BM130" s="139" t="s">
        <v>1152</v>
      </c>
    </row>
    <row r="131" spans="2:65" s="1" customFormat="1" ht="24.2" customHeight="1">
      <c r="B131" s="33"/>
      <c r="C131" s="128" t="s">
        <v>371</v>
      </c>
      <c r="D131" s="128" t="s">
        <v>119</v>
      </c>
      <c r="E131" s="129" t="s">
        <v>1153</v>
      </c>
      <c r="F131" s="130" t="s">
        <v>1154</v>
      </c>
      <c r="G131" s="131" t="s">
        <v>590</v>
      </c>
      <c r="H131" s="132">
        <v>4</v>
      </c>
      <c r="I131" s="133"/>
      <c r="J131" s="134">
        <f>ROUND(I131*H131,2)</f>
        <v>0</v>
      </c>
      <c r="K131" s="130" t="s">
        <v>213</v>
      </c>
      <c r="L131" s="33"/>
      <c r="M131" s="135" t="s">
        <v>19</v>
      </c>
      <c r="N131" s="136" t="s">
        <v>43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302</v>
      </c>
      <c r="AT131" s="139" t="s">
        <v>119</v>
      </c>
      <c r="AU131" s="139" t="s">
        <v>81</v>
      </c>
      <c r="AY131" s="18" t="s">
        <v>116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79</v>
      </c>
      <c r="BK131" s="140">
        <f>ROUND(I131*H131,2)</f>
        <v>0</v>
      </c>
      <c r="BL131" s="18" t="s">
        <v>302</v>
      </c>
      <c r="BM131" s="139" t="s">
        <v>1155</v>
      </c>
    </row>
    <row r="132" spans="2:47" s="1" customFormat="1" ht="11.25">
      <c r="B132" s="33"/>
      <c r="D132" s="141" t="s">
        <v>126</v>
      </c>
      <c r="F132" s="142" t="s">
        <v>1156</v>
      </c>
      <c r="I132" s="143"/>
      <c r="L132" s="33"/>
      <c r="M132" s="144"/>
      <c r="T132" s="54"/>
      <c r="AT132" s="18" t="s">
        <v>126</v>
      </c>
      <c r="AU132" s="18" t="s">
        <v>81</v>
      </c>
    </row>
    <row r="133" spans="2:65" s="1" customFormat="1" ht="16.5" customHeight="1">
      <c r="B133" s="33"/>
      <c r="C133" s="171" t="s">
        <v>378</v>
      </c>
      <c r="D133" s="171" t="s">
        <v>279</v>
      </c>
      <c r="E133" s="172" t="s">
        <v>1157</v>
      </c>
      <c r="F133" s="173" t="s">
        <v>1158</v>
      </c>
      <c r="G133" s="174" t="s">
        <v>590</v>
      </c>
      <c r="H133" s="175">
        <v>4</v>
      </c>
      <c r="I133" s="176"/>
      <c r="J133" s="177">
        <f>ROUND(I133*H133,2)</f>
        <v>0</v>
      </c>
      <c r="K133" s="173" t="s">
        <v>213</v>
      </c>
      <c r="L133" s="178"/>
      <c r="M133" s="179" t="s">
        <v>19</v>
      </c>
      <c r="N133" s="180" t="s">
        <v>43</v>
      </c>
      <c r="P133" s="137">
        <f>O133*H133</f>
        <v>0</v>
      </c>
      <c r="Q133" s="137">
        <v>0.0001</v>
      </c>
      <c r="R133" s="137">
        <f>Q133*H133</f>
        <v>0.0004</v>
      </c>
      <c r="S133" s="137">
        <v>0</v>
      </c>
      <c r="T133" s="138">
        <f>S133*H133</f>
        <v>0</v>
      </c>
      <c r="AR133" s="139" t="s">
        <v>393</v>
      </c>
      <c r="AT133" s="139" t="s">
        <v>279</v>
      </c>
      <c r="AU133" s="139" t="s">
        <v>81</v>
      </c>
      <c r="AY133" s="18" t="s">
        <v>116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8" t="s">
        <v>79</v>
      </c>
      <c r="BK133" s="140">
        <f>ROUND(I133*H133,2)</f>
        <v>0</v>
      </c>
      <c r="BL133" s="18" t="s">
        <v>302</v>
      </c>
      <c r="BM133" s="139" t="s">
        <v>1159</v>
      </c>
    </row>
    <row r="134" spans="2:65" s="1" customFormat="1" ht="21.75" customHeight="1">
      <c r="B134" s="33"/>
      <c r="C134" s="128" t="s">
        <v>383</v>
      </c>
      <c r="D134" s="128" t="s">
        <v>119</v>
      </c>
      <c r="E134" s="129" t="s">
        <v>1160</v>
      </c>
      <c r="F134" s="130" t="s">
        <v>1161</v>
      </c>
      <c r="G134" s="131" t="s">
        <v>590</v>
      </c>
      <c r="H134" s="132">
        <v>1</v>
      </c>
      <c r="I134" s="133"/>
      <c r="J134" s="134">
        <f>ROUND(I134*H134,2)</f>
        <v>0</v>
      </c>
      <c r="K134" s="130" t="s">
        <v>213</v>
      </c>
      <c r="L134" s="33"/>
      <c r="M134" s="135" t="s">
        <v>19</v>
      </c>
      <c r="N134" s="136" t="s">
        <v>43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302</v>
      </c>
      <c r="AT134" s="139" t="s">
        <v>119</v>
      </c>
      <c r="AU134" s="139" t="s">
        <v>81</v>
      </c>
      <c r="AY134" s="18" t="s">
        <v>116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79</v>
      </c>
      <c r="BK134" s="140">
        <f>ROUND(I134*H134,2)</f>
        <v>0</v>
      </c>
      <c r="BL134" s="18" t="s">
        <v>302</v>
      </c>
      <c r="BM134" s="139" t="s">
        <v>1162</v>
      </c>
    </row>
    <row r="135" spans="2:47" s="1" customFormat="1" ht="11.25">
      <c r="B135" s="33"/>
      <c r="D135" s="141" t="s">
        <v>126</v>
      </c>
      <c r="F135" s="142" t="s">
        <v>1163</v>
      </c>
      <c r="I135" s="143"/>
      <c r="L135" s="33"/>
      <c r="M135" s="144"/>
      <c r="T135" s="54"/>
      <c r="AT135" s="18" t="s">
        <v>126</v>
      </c>
      <c r="AU135" s="18" t="s">
        <v>81</v>
      </c>
    </row>
    <row r="136" spans="2:65" s="1" customFormat="1" ht="16.5" customHeight="1">
      <c r="B136" s="33"/>
      <c r="C136" s="171" t="s">
        <v>388</v>
      </c>
      <c r="D136" s="171" t="s">
        <v>279</v>
      </c>
      <c r="E136" s="172" t="s">
        <v>1164</v>
      </c>
      <c r="F136" s="173" t="s">
        <v>1165</v>
      </c>
      <c r="G136" s="174" t="s">
        <v>590</v>
      </c>
      <c r="H136" s="175">
        <v>1</v>
      </c>
      <c r="I136" s="176"/>
      <c r="J136" s="177">
        <f>ROUND(I136*H136,2)</f>
        <v>0</v>
      </c>
      <c r="K136" s="173" t="s">
        <v>213</v>
      </c>
      <c r="L136" s="178"/>
      <c r="M136" s="179" t="s">
        <v>19</v>
      </c>
      <c r="N136" s="180" t="s">
        <v>43</v>
      </c>
      <c r="P136" s="137">
        <f>O136*H136</f>
        <v>0</v>
      </c>
      <c r="Q136" s="137">
        <v>0.00013</v>
      </c>
      <c r="R136" s="137">
        <f>Q136*H136</f>
        <v>0.00013</v>
      </c>
      <c r="S136" s="137">
        <v>0</v>
      </c>
      <c r="T136" s="138">
        <f>S136*H136</f>
        <v>0</v>
      </c>
      <c r="AR136" s="139" t="s">
        <v>393</v>
      </c>
      <c r="AT136" s="139" t="s">
        <v>279</v>
      </c>
      <c r="AU136" s="139" t="s">
        <v>81</v>
      </c>
      <c r="AY136" s="18" t="s">
        <v>116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79</v>
      </c>
      <c r="BK136" s="140">
        <f>ROUND(I136*H136,2)</f>
        <v>0</v>
      </c>
      <c r="BL136" s="18" t="s">
        <v>302</v>
      </c>
      <c r="BM136" s="139" t="s">
        <v>1166</v>
      </c>
    </row>
    <row r="137" spans="2:65" s="1" customFormat="1" ht="16.5" customHeight="1">
      <c r="B137" s="33"/>
      <c r="C137" s="128" t="s">
        <v>393</v>
      </c>
      <c r="D137" s="128" t="s">
        <v>119</v>
      </c>
      <c r="E137" s="129" t="s">
        <v>1167</v>
      </c>
      <c r="F137" s="130" t="s">
        <v>1168</v>
      </c>
      <c r="G137" s="131" t="s">
        <v>590</v>
      </c>
      <c r="H137" s="132">
        <v>8</v>
      </c>
      <c r="I137" s="133"/>
      <c r="J137" s="134">
        <f>ROUND(I137*H137,2)</f>
        <v>0</v>
      </c>
      <c r="K137" s="130" t="s">
        <v>213</v>
      </c>
      <c r="L137" s="33"/>
      <c r="M137" s="135" t="s">
        <v>19</v>
      </c>
      <c r="N137" s="136" t="s">
        <v>43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302</v>
      </c>
      <c r="AT137" s="139" t="s">
        <v>119</v>
      </c>
      <c r="AU137" s="139" t="s">
        <v>81</v>
      </c>
      <c r="AY137" s="18" t="s">
        <v>116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8" t="s">
        <v>79</v>
      </c>
      <c r="BK137" s="140">
        <f>ROUND(I137*H137,2)</f>
        <v>0</v>
      </c>
      <c r="BL137" s="18" t="s">
        <v>302</v>
      </c>
      <c r="BM137" s="139" t="s">
        <v>1169</v>
      </c>
    </row>
    <row r="138" spans="2:47" s="1" customFormat="1" ht="11.25">
      <c r="B138" s="33"/>
      <c r="D138" s="141" t="s">
        <v>126</v>
      </c>
      <c r="F138" s="142" t="s">
        <v>1170</v>
      </c>
      <c r="I138" s="143"/>
      <c r="L138" s="33"/>
      <c r="M138" s="144"/>
      <c r="T138" s="54"/>
      <c r="AT138" s="18" t="s">
        <v>126</v>
      </c>
      <c r="AU138" s="18" t="s">
        <v>81</v>
      </c>
    </row>
    <row r="139" spans="2:65" s="1" customFormat="1" ht="16.5" customHeight="1">
      <c r="B139" s="33"/>
      <c r="C139" s="171" t="s">
        <v>398</v>
      </c>
      <c r="D139" s="171" t="s">
        <v>279</v>
      </c>
      <c r="E139" s="172" t="s">
        <v>1171</v>
      </c>
      <c r="F139" s="173" t="s">
        <v>1172</v>
      </c>
      <c r="G139" s="174" t="s">
        <v>590</v>
      </c>
      <c r="H139" s="175">
        <v>1</v>
      </c>
      <c r="I139" s="176"/>
      <c r="J139" s="177">
        <f>ROUND(I139*H139,2)</f>
        <v>0</v>
      </c>
      <c r="K139" s="173" t="s">
        <v>213</v>
      </c>
      <c r="L139" s="178"/>
      <c r="M139" s="179" t="s">
        <v>19</v>
      </c>
      <c r="N139" s="180" t="s">
        <v>43</v>
      </c>
      <c r="P139" s="137">
        <f>O139*H139</f>
        <v>0</v>
      </c>
      <c r="Q139" s="137">
        <v>0.0004</v>
      </c>
      <c r="R139" s="137">
        <f>Q139*H139</f>
        <v>0.0004</v>
      </c>
      <c r="S139" s="137">
        <v>0</v>
      </c>
      <c r="T139" s="138">
        <f>S139*H139</f>
        <v>0</v>
      </c>
      <c r="AR139" s="139" t="s">
        <v>393</v>
      </c>
      <c r="AT139" s="139" t="s">
        <v>279</v>
      </c>
      <c r="AU139" s="139" t="s">
        <v>81</v>
      </c>
      <c r="AY139" s="18" t="s">
        <v>116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8" t="s">
        <v>79</v>
      </c>
      <c r="BK139" s="140">
        <f>ROUND(I139*H139,2)</f>
        <v>0</v>
      </c>
      <c r="BL139" s="18" t="s">
        <v>302</v>
      </c>
      <c r="BM139" s="139" t="s">
        <v>1173</v>
      </c>
    </row>
    <row r="140" spans="2:65" s="1" customFormat="1" ht="16.5" customHeight="1">
      <c r="B140" s="33"/>
      <c r="C140" s="171" t="s">
        <v>403</v>
      </c>
      <c r="D140" s="171" t="s">
        <v>279</v>
      </c>
      <c r="E140" s="172" t="s">
        <v>1174</v>
      </c>
      <c r="F140" s="173" t="s">
        <v>1175</v>
      </c>
      <c r="G140" s="174" t="s">
        <v>590</v>
      </c>
      <c r="H140" s="175">
        <v>2</v>
      </c>
      <c r="I140" s="176"/>
      <c r="J140" s="177">
        <f>ROUND(I140*H140,2)</f>
        <v>0</v>
      </c>
      <c r="K140" s="173" t="s">
        <v>213</v>
      </c>
      <c r="L140" s="178"/>
      <c r="M140" s="179" t="s">
        <v>19</v>
      </c>
      <c r="N140" s="180" t="s">
        <v>43</v>
      </c>
      <c r="P140" s="137">
        <f>O140*H140</f>
        <v>0</v>
      </c>
      <c r="Q140" s="137">
        <v>0.0004</v>
      </c>
      <c r="R140" s="137">
        <f>Q140*H140</f>
        <v>0.0008</v>
      </c>
      <c r="S140" s="137">
        <v>0</v>
      </c>
      <c r="T140" s="138">
        <f>S140*H140</f>
        <v>0</v>
      </c>
      <c r="AR140" s="139" t="s">
        <v>393</v>
      </c>
      <c r="AT140" s="139" t="s">
        <v>279</v>
      </c>
      <c r="AU140" s="139" t="s">
        <v>81</v>
      </c>
      <c r="AY140" s="18" t="s">
        <v>116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8" t="s">
        <v>79</v>
      </c>
      <c r="BK140" s="140">
        <f>ROUND(I140*H140,2)</f>
        <v>0</v>
      </c>
      <c r="BL140" s="18" t="s">
        <v>302</v>
      </c>
      <c r="BM140" s="139" t="s">
        <v>1176</v>
      </c>
    </row>
    <row r="141" spans="2:65" s="1" customFormat="1" ht="16.5" customHeight="1">
      <c r="B141" s="33"/>
      <c r="C141" s="171" t="s">
        <v>408</v>
      </c>
      <c r="D141" s="171" t="s">
        <v>279</v>
      </c>
      <c r="E141" s="172" t="s">
        <v>1177</v>
      </c>
      <c r="F141" s="173" t="s">
        <v>1178</v>
      </c>
      <c r="G141" s="174" t="s">
        <v>590</v>
      </c>
      <c r="H141" s="175">
        <v>5</v>
      </c>
      <c r="I141" s="176"/>
      <c r="J141" s="177">
        <f>ROUND(I141*H141,2)</f>
        <v>0</v>
      </c>
      <c r="K141" s="173" t="s">
        <v>213</v>
      </c>
      <c r="L141" s="178"/>
      <c r="M141" s="179" t="s">
        <v>19</v>
      </c>
      <c r="N141" s="180" t="s">
        <v>43</v>
      </c>
      <c r="P141" s="137">
        <f>O141*H141</f>
        <v>0</v>
      </c>
      <c r="Q141" s="137">
        <v>0.0004</v>
      </c>
      <c r="R141" s="137">
        <f>Q141*H141</f>
        <v>0.002</v>
      </c>
      <c r="S141" s="137">
        <v>0</v>
      </c>
      <c r="T141" s="138">
        <f>S141*H141</f>
        <v>0</v>
      </c>
      <c r="AR141" s="139" t="s">
        <v>393</v>
      </c>
      <c r="AT141" s="139" t="s">
        <v>279</v>
      </c>
      <c r="AU141" s="139" t="s">
        <v>81</v>
      </c>
      <c r="AY141" s="18" t="s">
        <v>116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8" t="s">
        <v>79</v>
      </c>
      <c r="BK141" s="140">
        <f>ROUND(I141*H141,2)</f>
        <v>0</v>
      </c>
      <c r="BL141" s="18" t="s">
        <v>302</v>
      </c>
      <c r="BM141" s="139" t="s">
        <v>1179</v>
      </c>
    </row>
    <row r="142" spans="2:65" s="1" customFormat="1" ht="16.5" customHeight="1">
      <c r="B142" s="33"/>
      <c r="C142" s="128" t="s">
        <v>413</v>
      </c>
      <c r="D142" s="128" t="s">
        <v>119</v>
      </c>
      <c r="E142" s="129" t="s">
        <v>1180</v>
      </c>
      <c r="F142" s="130" t="s">
        <v>1181</v>
      </c>
      <c r="G142" s="131" t="s">
        <v>590</v>
      </c>
      <c r="H142" s="132">
        <v>1</v>
      </c>
      <c r="I142" s="133"/>
      <c r="J142" s="134">
        <f>ROUND(I142*H142,2)</f>
        <v>0</v>
      </c>
      <c r="K142" s="130" t="s">
        <v>213</v>
      </c>
      <c r="L142" s="33"/>
      <c r="M142" s="135" t="s">
        <v>19</v>
      </c>
      <c r="N142" s="136" t="s">
        <v>43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302</v>
      </c>
      <c r="AT142" s="139" t="s">
        <v>119</v>
      </c>
      <c r="AU142" s="139" t="s">
        <v>81</v>
      </c>
      <c r="AY142" s="18" t="s">
        <v>116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8" t="s">
        <v>79</v>
      </c>
      <c r="BK142" s="140">
        <f>ROUND(I142*H142,2)</f>
        <v>0</v>
      </c>
      <c r="BL142" s="18" t="s">
        <v>302</v>
      </c>
      <c r="BM142" s="139" t="s">
        <v>1182</v>
      </c>
    </row>
    <row r="143" spans="2:47" s="1" customFormat="1" ht="11.25">
      <c r="B143" s="33"/>
      <c r="D143" s="141" t="s">
        <v>126</v>
      </c>
      <c r="F143" s="142" t="s">
        <v>1183</v>
      </c>
      <c r="I143" s="143"/>
      <c r="L143" s="33"/>
      <c r="M143" s="144"/>
      <c r="T143" s="54"/>
      <c r="AT143" s="18" t="s">
        <v>126</v>
      </c>
      <c r="AU143" s="18" t="s">
        <v>81</v>
      </c>
    </row>
    <row r="144" spans="2:65" s="1" customFormat="1" ht="16.5" customHeight="1">
      <c r="B144" s="33"/>
      <c r="C144" s="171" t="s">
        <v>420</v>
      </c>
      <c r="D144" s="171" t="s">
        <v>279</v>
      </c>
      <c r="E144" s="172" t="s">
        <v>1184</v>
      </c>
      <c r="F144" s="173" t="s">
        <v>1185</v>
      </c>
      <c r="G144" s="174" t="s">
        <v>590</v>
      </c>
      <c r="H144" s="175">
        <v>1</v>
      </c>
      <c r="I144" s="176"/>
      <c r="J144" s="177">
        <f>ROUND(I144*H144,2)</f>
        <v>0</v>
      </c>
      <c r="K144" s="173" t="s">
        <v>19</v>
      </c>
      <c r="L144" s="178"/>
      <c r="M144" s="179" t="s">
        <v>19</v>
      </c>
      <c r="N144" s="180" t="s">
        <v>43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393</v>
      </c>
      <c r="AT144" s="139" t="s">
        <v>279</v>
      </c>
      <c r="AU144" s="139" t="s">
        <v>81</v>
      </c>
      <c r="AY144" s="18" t="s">
        <v>116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8" t="s">
        <v>79</v>
      </c>
      <c r="BK144" s="140">
        <f>ROUND(I144*H144,2)</f>
        <v>0</v>
      </c>
      <c r="BL144" s="18" t="s">
        <v>302</v>
      </c>
      <c r="BM144" s="139" t="s">
        <v>1186</v>
      </c>
    </row>
    <row r="145" spans="2:65" s="1" customFormat="1" ht="16.5" customHeight="1">
      <c r="B145" s="33"/>
      <c r="C145" s="128" t="s">
        <v>425</v>
      </c>
      <c r="D145" s="128" t="s">
        <v>119</v>
      </c>
      <c r="E145" s="129" t="s">
        <v>1187</v>
      </c>
      <c r="F145" s="130" t="s">
        <v>1188</v>
      </c>
      <c r="G145" s="131" t="s">
        <v>590</v>
      </c>
      <c r="H145" s="132">
        <v>1</v>
      </c>
      <c r="I145" s="133"/>
      <c r="J145" s="134">
        <f>ROUND(I145*H145,2)</f>
        <v>0</v>
      </c>
      <c r="K145" s="130" t="s">
        <v>213</v>
      </c>
      <c r="L145" s="33"/>
      <c r="M145" s="135" t="s">
        <v>19</v>
      </c>
      <c r="N145" s="136" t="s">
        <v>43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302</v>
      </c>
      <c r="AT145" s="139" t="s">
        <v>119</v>
      </c>
      <c r="AU145" s="139" t="s">
        <v>81</v>
      </c>
      <c r="AY145" s="18" t="s">
        <v>116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8" t="s">
        <v>79</v>
      </c>
      <c r="BK145" s="140">
        <f>ROUND(I145*H145,2)</f>
        <v>0</v>
      </c>
      <c r="BL145" s="18" t="s">
        <v>302</v>
      </c>
      <c r="BM145" s="139" t="s">
        <v>1189</v>
      </c>
    </row>
    <row r="146" spans="2:47" s="1" customFormat="1" ht="11.25">
      <c r="B146" s="33"/>
      <c r="D146" s="141" t="s">
        <v>126</v>
      </c>
      <c r="F146" s="142" t="s">
        <v>1190</v>
      </c>
      <c r="I146" s="143"/>
      <c r="L146" s="33"/>
      <c r="M146" s="144"/>
      <c r="T146" s="54"/>
      <c r="AT146" s="18" t="s">
        <v>126</v>
      </c>
      <c r="AU146" s="18" t="s">
        <v>81</v>
      </c>
    </row>
    <row r="147" spans="2:65" s="1" customFormat="1" ht="16.5" customHeight="1">
      <c r="B147" s="33"/>
      <c r="C147" s="171" t="s">
        <v>432</v>
      </c>
      <c r="D147" s="171" t="s">
        <v>279</v>
      </c>
      <c r="E147" s="172" t="s">
        <v>1191</v>
      </c>
      <c r="F147" s="173" t="s">
        <v>1192</v>
      </c>
      <c r="G147" s="174" t="s">
        <v>590</v>
      </c>
      <c r="H147" s="175">
        <v>1</v>
      </c>
      <c r="I147" s="176"/>
      <c r="J147" s="177">
        <f>ROUND(I147*H147,2)</f>
        <v>0</v>
      </c>
      <c r="K147" s="173" t="s">
        <v>213</v>
      </c>
      <c r="L147" s="178"/>
      <c r="M147" s="179" t="s">
        <v>19</v>
      </c>
      <c r="N147" s="180" t="s">
        <v>43</v>
      </c>
      <c r="P147" s="137">
        <f>O147*H147</f>
        <v>0</v>
      </c>
      <c r="Q147" s="137">
        <v>0.00047</v>
      </c>
      <c r="R147" s="137">
        <f>Q147*H147</f>
        <v>0.00047</v>
      </c>
      <c r="S147" s="137">
        <v>0</v>
      </c>
      <c r="T147" s="138">
        <f>S147*H147</f>
        <v>0</v>
      </c>
      <c r="AR147" s="139" t="s">
        <v>393</v>
      </c>
      <c r="AT147" s="139" t="s">
        <v>279</v>
      </c>
      <c r="AU147" s="139" t="s">
        <v>81</v>
      </c>
      <c r="AY147" s="18" t="s">
        <v>116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8" t="s">
        <v>79</v>
      </c>
      <c r="BK147" s="140">
        <f>ROUND(I147*H147,2)</f>
        <v>0</v>
      </c>
      <c r="BL147" s="18" t="s">
        <v>302</v>
      </c>
      <c r="BM147" s="139" t="s">
        <v>1193</v>
      </c>
    </row>
    <row r="148" spans="2:65" s="1" customFormat="1" ht="16.5" customHeight="1">
      <c r="B148" s="33"/>
      <c r="C148" s="128" t="s">
        <v>439</v>
      </c>
      <c r="D148" s="128" t="s">
        <v>119</v>
      </c>
      <c r="E148" s="129" t="s">
        <v>1194</v>
      </c>
      <c r="F148" s="130" t="s">
        <v>1195</v>
      </c>
      <c r="G148" s="131" t="s">
        <v>590</v>
      </c>
      <c r="H148" s="132">
        <v>2</v>
      </c>
      <c r="I148" s="133"/>
      <c r="J148" s="134">
        <f>ROUND(I148*H148,2)</f>
        <v>0</v>
      </c>
      <c r="K148" s="130" t="s">
        <v>213</v>
      </c>
      <c r="L148" s="33"/>
      <c r="M148" s="135" t="s">
        <v>19</v>
      </c>
      <c r="N148" s="136" t="s">
        <v>43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302</v>
      </c>
      <c r="AT148" s="139" t="s">
        <v>119</v>
      </c>
      <c r="AU148" s="139" t="s">
        <v>81</v>
      </c>
      <c r="AY148" s="18" t="s">
        <v>116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79</v>
      </c>
      <c r="BK148" s="140">
        <f>ROUND(I148*H148,2)</f>
        <v>0</v>
      </c>
      <c r="BL148" s="18" t="s">
        <v>302</v>
      </c>
      <c r="BM148" s="139" t="s">
        <v>1196</v>
      </c>
    </row>
    <row r="149" spans="2:47" s="1" customFormat="1" ht="11.25">
      <c r="B149" s="33"/>
      <c r="D149" s="141" t="s">
        <v>126</v>
      </c>
      <c r="F149" s="142" t="s">
        <v>1197</v>
      </c>
      <c r="I149" s="143"/>
      <c r="L149" s="33"/>
      <c r="M149" s="144"/>
      <c r="T149" s="54"/>
      <c r="AT149" s="18" t="s">
        <v>126</v>
      </c>
      <c r="AU149" s="18" t="s">
        <v>81</v>
      </c>
    </row>
    <row r="150" spans="2:65" s="1" customFormat="1" ht="16.5" customHeight="1">
      <c r="B150" s="33"/>
      <c r="C150" s="171" t="s">
        <v>444</v>
      </c>
      <c r="D150" s="171" t="s">
        <v>279</v>
      </c>
      <c r="E150" s="172" t="s">
        <v>1198</v>
      </c>
      <c r="F150" s="173" t="s">
        <v>1199</v>
      </c>
      <c r="G150" s="174" t="s">
        <v>590</v>
      </c>
      <c r="H150" s="175">
        <v>2</v>
      </c>
      <c r="I150" s="176"/>
      <c r="J150" s="177">
        <f>ROUND(I150*H150,2)</f>
        <v>0</v>
      </c>
      <c r="K150" s="173" t="s">
        <v>19</v>
      </c>
      <c r="L150" s="178"/>
      <c r="M150" s="179" t="s">
        <v>19</v>
      </c>
      <c r="N150" s="180" t="s">
        <v>43</v>
      </c>
      <c r="P150" s="137">
        <f>O150*H150</f>
        <v>0</v>
      </c>
      <c r="Q150" s="137">
        <v>0.00014</v>
      </c>
      <c r="R150" s="137">
        <f>Q150*H150</f>
        <v>0.00028</v>
      </c>
      <c r="S150" s="137">
        <v>0</v>
      </c>
      <c r="T150" s="138">
        <f>S150*H150</f>
        <v>0</v>
      </c>
      <c r="AR150" s="139" t="s">
        <v>393</v>
      </c>
      <c r="AT150" s="139" t="s">
        <v>279</v>
      </c>
      <c r="AU150" s="139" t="s">
        <v>81</v>
      </c>
      <c r="AY150" s="18" t="s">
        <v>116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8" t="s">
        <v>79</v>
      </c>
      <c r="BK150" s="140">
        <f>ROUND(I150*H150,2)</f>
        <v>0</v>
      </c>
      <c r="BL150" s="18" t="s">
        <v>302</v>
      </c>
      <c r="BM150" s="139" t="s">
        <v>1200</v>
      </c>
    </row>
    <row r="151" spans="2:65" s="1" customFormat="1" ht="16.5" customHeight="1">
      <c r="B151" s="33"/>
      <c r="C151" s="128" t="s">
        <v>448</v>
      </c>
      <c r="D151" s="128" t="s">
        <v>119</v>
      </c>
      <c r="E151" s="129" t="s">
        <v>1201</v>
      </c>
      <c r="F151" s="130" t="s">
        <v>1202</v>
      </c>
      <c r="G151" s="131" t="s">
        <v>590</v>
      </c>
      <c r="H151" s="132">
        <v>1</v>
      </c>
      <c r="I151" s="133"/>
      <c r="J151" s="134">
        <f>ROUND(I151*H151,2)</f>
        <v>0</v>
      </c>
      <c r="K151" s="130" t="s">
        <v>213</v>
      </c>
      <c r="L151" s="33"/>
      <c r="M151" s="135" t="s">
        <v>19</v>
      </c>
      <c r="N151" s="136" t="s">
        <v>43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302</v>
      </c>
      <c r="AT151" s="139" t="s">
        <v>119</v>
      </c>
      <c r="AU151" s="139" t="s">
        <v>81</v>
      </c>
      <c r="AY151" s="18" t="s">
        <v>116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8" t="s">
        <v>79</v>
      </c>
      <c r="BK151" s="140">
        <f>ROUND(I151*H151,2)</f>
        <v>0</v>
      </c>
      <c r="BL151" s="18" t="s">
        <v>302</v>
      </c>
      <c r="BM151" s="139" t="s">
        <v>1203</v>
      </c>
    </row>
    <row r="152" spans="2:47" s="1" customFormat="1" ht="11.25">
      <c r="B152" s="33"/>
      <c r="D152" s="141" t="s">
        <v>126</v>
      </c>
      <c r="F152" s="142" t="s">
        <v>1204</v>
      </c>
      <c r="I152" s="143"/>
      <c r="L152" s="33"/>
      <c r="M152" s="144"/>
      <c r="T152" s="54"/>
      <c r="AT152" s="18" t="s">
        <v>126</v>
      </c>
      <c r="AU152" s="18" t="s">
        <v>81</v>
      </c>
    </row>
    <row r="153" spans="2:65" s="1" customFormat="1" ht="16.5" customHeight="1">
      <c r="B153" s="33"/>
      <c r="C153" s="171" t="s">
        <v>453</v>
      </c>
      <c r="D153" s="171" t="s">
        <v>279</v>
      </c>
      <c r="E153" s="172" t="s">
        <v>1205</v>
      </c>
      <c r="F153" s="173" t="s">
        <v>1206</v>
      </c>
      <c r="G153" s="174" t="s">
        <v>590</v>
      </c>
      <c r="H153" s="175">
        <v>1</v>
      </c>
      <c r="I153" s="176"/>
      <c r="J153" s="177">
        <f>ROUND(I153*H153,2)</f>
        <v>0</v>
      </c>
      <c r="K153" s="173" t="s">
        <v>19</v>
      </c>
      <c r="L153" s="178"/>
      <c r="M153" s="179" t="s">
        <v>19</v>
      </c>
      <c r="N153" s="180" t="s">
        <v>43</v>
      </c>
      <c r="P153" s="137">
        <f>O153*H153</f>
        <v>0</v>
      </c>
      <c r="Q153" s="137">
        <v>0.00032</v>
      </c>
      <c r="R153" s="137">
        <f>Q153*H153</f>
        <v>0.00032</v>
      </c>
      <c r="S153" s="137">
        <v>0</v>
      </c>
      <c r="T153" s="138">
        <f>S153*H153</f>
        <v>0</v>
      </c>
      <c r="AR153" s="139" t="s">
        <v>393</v>
      </c>
      <c r="AT153" s="139" t="s">
        <v>279</v>
      </c>
      <c r="AU153" s="139" t="s">
        <v>81</v>
      </c>
      <c r="AY153" s="18" t="s">
        <v>116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8" t="s">
        <v>79</v>
      </c>
      <c r="BK153" s="140">
        <f>ROUND(I153*H153,2)</f>
        <v>0</v>
      </c>
      <c r="BL153" s="18" t="s">
        <v>302</v>
      </c>
      <c r="BM153" s="139" t="s">
        <v>1207</v>
      </c>
    </row>
    <row r="154" spans="2:65" s="1" customFormat="1" ht="16.5" customHeight="1">
      <c r="B154" s="33"/>
      <c r="C154" s="128" t="s">
        <v>459</v>
      </c>
      <c r="D154" s="128" t="s">
        <v>119</v>
      </c>
      <c r="E154" s="129" t="s">
        <v>1208</v>
      </c>
      <c r="F154" s="130" t="s">
        <v>1209</v>
      </c>
      <c r="G154" s="131" t="s">
        <v>590</v>
      </c>
      <c r="H154" s="132">
        <v>1</v>
      </c>
      <c r="I154" s="133"/>
      <c r="J154" s="134">
        <f>ROUND(I154*H154,2)</f>
        <v>0</v>
      </c>
      <c r="K154" s="130" t="s">
        <v>213</v>
      </c>
      <c r="L154" s="33"/>
      <c r="M154" s="135" t="s">
        <v>19</v>
      </c>
      <c r="N154" s="136" t="s">
        <v>43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302</v>
      </c>
      <c r="AT154" s="139" t="s">
        <v>119</v>
      </c>
      <c r="AU154" s="139" t="s">
        <v>81</v>
      </c>
      <c r="AY154" s="18" t="s">
        <v>116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8" t="s">
        <v>79</v>
      </c>
      <c r="BK154" s="140">
        <f>ROUND(I154*H154,2)</f>
        <v>0</v>
      </c>
      <c r="BL154" s="18" t="s">
        <v>302</v>
      </c>
      <c r="BM154" s="139" t="s">
        <v>1210</v>
      </c>
    </row>
    <row r="155" spans="2:47" s="1" customFormat="1" ht="11.25">
      <c r="B155" s="33"/>
      <c r="D155" s="141" t="s">
        <v>126</v>
      </c>
      <c r="F155" s="142" t="s">
        <v>1211</v>
      </c>
      <c r="I155" s="143"/>
      <c r="L155" s="33"/>
      <c r="M155" s="144"/>
      <c r="T155" s="54"/>
      <c r="AT155" s="18" t="s">
        <v>126</v>
      </c>
      <c r="AU155" s="18" t="s">
        <v>81</v>
      </c>
    </row>
    <row r="156" spans="2:65" s="1" customFormat="1" ht="16.5" customHeight="1">
      <c r="B156" s="33"/>
      <c r="C156" s="171" t="s">
        <v>464</v>
      </c>
      <c r="D156" s="171" t="s">
        <v>279</v>
      </c>
      <c r="E156" s="172" t="s">
        <v>1212</v>
      </c>
      <c r="F156" s="173" t="s">
        <v>1213</v>
      </c>
      <c r="G156" s="174" t="s">
        <v>590</v>
      </c>
      <c r="H156" s="175">
        <v>1</v>
      </c>
      <c r="I156" s="176"/>
      <c r="J156" s="177">
        <f>ROUND(I156*H156,2)</f>
        <v>0</v>
      </c>
      <c r="K156" s="173" t="s">
        <v>19</v>
      </c>
      <c r="L156" s="178"/>
      <c r="M156" s="179" t="s">
        <v>19</v>
      </c>
      <c r="N156" s="180" t="s">
        <v>43</v>
      </c>
      <c r="P156" s="137">
        <f>O156*H156</f>
        <v>0</v>
      </c>
      <c r="Q156" s="137">
        <v>0.00014</v>
      </c>
      <c r="R156" s="137">
        <f>Q156*H156</f>
        <v>0.00014</v>
      </c>
      <c r="S156" s="137">
        <v>0</v>
      </c>
      <c r="T156" s="138">
        <f>S156*H156</f>
        <v>0</v>
      </c>
      <c r="AR156" s="139" t="s">
        <v>393</v>
      </c>
      <c r="AT156" s="139" t="s">
        <v>279</v>
      </c>
      <c r="AU156" s="139" t="s">
        <v>81</v>
      </c>
      <c r="AY156" s="18" t="s">
        <v>116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8" t="s">
        <v>79</v>
      </c>
      <c r="BK156" s="140">
        <f>ROUND(I156*H156,2)</f>
        <v>0</v>
      </c>
      <c r="BL156" s="18" t="s">
        <v>302</v>
      </c>
      <c r="BM156" s="139" t="s">
        <v>1214</v>
      </c>
    </row>
    <row r="157" spans="2:65" s="1" customFormat="1" ht="24.2" customHeight="1">
      <c r="B157" s="33"/>
      <c r="C157" s="128" t="s">
        <v>469</v>
      </c>
      <c r="D157" s="128" t="s">
        <v>119</v>
      </c>
      <c r="E157" s="129" t="s">
        <v>1215</v>
      </c>
      <c r="F157" s="130" t="s">
        <v>1216</v>
      </c>
      <c r="G157" s="131" t="s">
        <v>590</v>
      </c>
      <c r="H157" s="132">
        <v>6</v>
      </c>
      <c r="I157" s="133"/>
      <c r="J157" s="134">
        <f>ROUND(I157*H157,2)</f>
        <v>0</v>
      </c>
      <c r="K157" s="130" t="s">
        <v>213</v>
      </c>
      <c r="L157" s="33"/>
      <c r="M157" s="135" t="s">
        <v>19</v>
      </c>
      <c r="N157" s="136" t="s">
        <v>43</v>
      </c>
      <c r="P157" s="137">
        <f>O157*H157</f>
        <v>0</v>
      </c>
      <c r="Q157" s="137">
        <v>0</v>
      </c>
      <c r="R157" s="137">
        <f>Q157*H157</f>
        <v>0</v>
      </c>
      <c r="S157" s="137">
        <v>0</v>
      </c>
      <c r="T157" s="138">
        <f>S157*H157</f>
        <v>0</v>
      </c>
      <c r="AR157" s="139" t="s">
        <v>302</v>
      </c>
      <c r="AT157" s="139" t="s">
        <v>119</v>
      </c>
      <c r="AU157" s="139" t="s">
        <v>81</v>
      </c>
      <c r="AY157" s="18" t="s">
        <v>116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79</v>
      </c>
      <c r="BK157" s="140">
        <f>ROUND(I157*H157,2)</f>
        <v>0</v>
      </c>
      <c r="BL157" s="18" t="s">
        <v>302</v>
      </c>
      <c r="BM157" s="139" t="s">
        <v>1217</v>
      </c>
    </row>
    <row r="158" spans="2:47" s="1" customFormat="1" ht="11.25">
      <c r="B158" s="33"/>
      <c r="D158" s="141" t="s">
        <v>126</v>
      </c>
      <c r="F158" s="142" t="s">
        <v>1218</v>
      </c>
      <c r="I158" s="143"/>
      <c r="L158" s="33"/>
      <c r="M158" s="144"/>
      <c r="T158" s="54"/>
      <c r="AT158" s="18" t="s">
        <v>126</v>
      </c>
      <c r="AU158" s="18" t="s">
        <v>81</v>
      </c>
    </row>
    <row r="159" spans="2:65" s="1" customFormat="1" ht="16.5" customHeight="1">
      <c r="B159" s="33"/>
      <c r="C159" s="171" t="s">
        <v>475</v>
      </c>
      <c r="D159" s="171" t="s">
        <v>279</v>
      </c>
      <c r="E159" s="172" t="s">
        <v>1219</v>
      </c>
      <c r="F159" s="173" t="s">
        <v>1220</v>
      </c>
      <c r="G159" s="174" t="s">
        <v>590</v>
      </c>
      <c r="H159" s="175">
        <v>6</v>
      </c>
      <c r="I159" s="176"/>
      <c r="J159" s="177">
        <f>ROUND(I159*H159,2)</f>
        <v>0</v>
      </c>
      <c r="K159" s="173" t="s">
        <v>19</v>
      </c>
      <c r="L159" s="178"/>
      <c r="M159" s="179" t="s">
        <v>19</v>
      </c>
      <c r="N159" s="180" t="s">
        <v>43</v>
      </c>
      <c r="P159" s="137">
        <f>O159*H159</f>
        <v>0</v>
      </c>
      <c r="Q159" s="137">
        <v>0</v>
      </c>
      <c r="R159" s="137">
        <f>Q159*H159</f>
        <v>0</v>
      </c>
      <c r="S159" s="137">
        <v>0</v>
      </c>
      <c r="T159" s="138">
        <f>S159*H159</f>
        <v>0</v>
      </c>
      <c r="AR159" s="139" t="s">
        <v>393</v>
      </c>
      <c r="AT159" s="139" t="s">
        <v>279</v>
      </c>
      <c r="AU159" s="139" t="s">
        <v>81</v>
      </c>
      <c r="AY159" s="18" t="s">
        <v>116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8" t="s">
        <v>79</v>
      </c>
      <c r="BK159" s="140">
        <f>ROUND(I159*H159,2)</f>
        <v>0</v>
      </c>
      <c r="BL159" s="18" t="s">
        <v>302</v>
      </c>
      <c r="BM159" s="139" t="s">
        <v>1221</v>
      </c>
    </row>
    <row r="160" spans="2:65" s="1" customFormat="1" ht="21.75" customHeight="1">
      <c r="B160" s="33"/>
      <c r="C160" s="128" t="s">
        <v>480</v>
      </c>
      <c r="D160" s="128" t="s">
        <v>119</v>
      </c>
      <c r="E160" s="129" t="s">
        <v>1222</v>
      </c>
      <c r="F160" s="130" t="s">
        <v>1223</v>
      </c>
      <c r="G160" s="131" t="s">
        <v>590</v>
      </c>
      <c r="H160" s="132">
        <v>2</v>
      </c>
      <c r="I160" s="133"/>
      <c r="J160" s="134">
        <f>ROUND(I160*H160,2)</f>
        <v>0</v>
      </c>
      <c r="K160" s="130" t="s">
        <v>213</v>
      </c>
      <c r="L160" s="33"/>
      <c r="M160" s="135" t="s">
        <v>19</v>
      </c>
      <c r="N160" s="136" t="s">
        <v>43</v>
      </c>
      <c r="P160" s="137">
        <f>O160*H160</f>
        <v>0</v>
      </c>
      <c r="Q160" s="137">
        <v>0</v>
      </c>
      <c r="R160" s="137">
        <f>Q160*H160</f>
        <v>0</v>
      </c>
      <c r="S160" s="137">
        <v>0</v>
      </c>
      <c r="T160" s="138">
        <f>S160*H160</f>
        <v>0</v>
      </c>
      <c r="AR160" s="139" t="s">
        <v>302</v>
      </c>
      <c r="AT160" s="139" t="s">
        <v>119</v>
      </c>
      <c r="AU160" s="139" t="s">
        <v>81</v>
      </c>
      <c r="AY160" s="18" t="s">
        <v>116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8" t="s">
        <v>79</v>
      </c>
      <c r="BK160" s="140">
        <f>ROUND(I160*H160,2)</f>
        <v>0</v>
      </c>
      <c r="BL160" s="18" t="s">
        <v>302</v>
      </c>
      <c r="BM160" s="139" t="s">
        <v>1224</v>
      </c>
    </row>
    <row r="161" spans="2:47" s="1" customFormat="1" ht="11.25">
      <c r="B161" s="33"/>
      <c r="D161" s="141" t="s">
        <v>126</v>
      </c>
      <c r="F161" s="142" t="s">
        <v>1225</v>
      </c>
      <c r="I161" s="143"/>
      <c r="L161" s="33"/>
      <c r="M161" s="144"/>
      <c r="T161" s="54"/>
      <c r="AT161" s="18" t="s">
        <v>126</v>
      </c>
      <c r="AU161" s="18" t="s">
        <v>81</v>
      </c>
    </row>
    <row r="162" spans="2:65" s="1" customFormat="1" ht="33" customHeight="1">
      <c r="B162" s="33"/>
      <c r="C162" s="171" t="s">
        <v>485</v>
      </c>
      <c r="D162" s="171" t="s">
        <v>279</v>
      </c>
      <c r="E162" s="172" t="s">
        <v>1226</v>
      </c>
      <c r="F162" s="173" t="s">
        <v>1227</v>
      </c>
      <c r="G162" s="174" t="s">
        <v>590</v>
      </c>
      <c r="H162" s="175">
        <v>2</v>
      </c>
      <c r="I162" s="176"/>
      <c r="J162" s="177">
        <f>ROUND(I162*H162,2)</f>
        <v>0</v>
      </c>
      <c r="K162" s="173" t="s">
        <v>19</v>
      </c>
      <c r="L162" s="178"/>
      <c r="M162" s="179" t="s">
        <v>19</v>
      </c>
      <c r="N162" s="180" t="s">
        <v>43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393</v>
      </c>
      <c r="AT162" s="139" t="s">
        <v>279</v>
      </c>
      <c r="AU162" s="139" t="s">
        <v>81</v>
      </c>
      <c r="AY162" s="18" t="s">
        <v>116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8" t="s">
        <v>79</v>
      </c>
      <c r="BK162" s="140">
        <f>ROUND(I162*H162,2)</f>
        <v>0</v>
      </c>
      <c r="BL162" s="18" t="s">
        <v>302</v>
      </c>
      <c r="BM162" s="139" t="s">
        <v>1228</v>
      </c>
    </row>
    <row r="163" spans="2:65" s="1" customFormat="1" ht="16.5" customHeight="1">
      <c r="B163" s="33"/>
      <c r="C163" s="128" t="s">
        <v>490</v>
      </c>
      <c r="D163" s="128" t="s">
        <v>119</v>
      </c>
      <c r="E163" s="129" t="s">
        <v>1229</v>
      </c>
      <c r="F163" s="130" t="s">
        <v>1230</v>
      </c>
      <c r="G163" s="131" t="s">
        <v>358</v>
      </c>
      <c r="H163" s="132">
        <v>30</v>
      </c>
      <c r="I163" s="133"/>
      <c r="J163" s="134">
        <f>ROUND(I163*H163,2)</f>
        <v>0</v>
      </c>
      <c r="K163" s="130" t="s">
        <v>213</v>
      </c>
      <c r="L163" s="33"/>
      <c r="M163" s="135" t="s">
        <v>19</v>
      </c>
      <c r="N163" s="136" t="s">
        <v>43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302</v>
      </c>
      <c r="AT163" s="139" t="s">
        <v>119</v>
      </c>
      <c r="AU163" s="139" t="s">
        <v>81</v>
      </c>
      <c r="AY163" s="18" t="s">
        <v>116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79</v>
      </c>
      <c r="BK163" s="140">
        <f>ROUND(I163*H163,2)</f>
        <v>0</v>
      </c>
      <c r="BL163" s="18" t="s">
        <v>302</v>
      </c>
      <c r="BM163" s="139" t="s">
        <v>1231</v>
      </c>
    </row>
    <row r="164" spans="2:47" s="1" customFormat="1" ht="11.25">
      <c r="B164" s="33"/>
      <c r="D164" s="141" t="s">
        <v>126</v>
      </c>
      <c r="F164" s="142" t="s">
        <v>1232</v>
      </c>
      <c r="I164" s="143"/>
      <c r="L164" s="33"/>
      <c r="M164" s="144"/>
      <c r="T164" s="54"/>
      <c r="AT164" s="18" t="s">
        <v>126</v>
      </c>
      <c r="AU164" s="18" t="s">
        <v>81</v>
      </c>
    </row>
    <row r="165" spans="2:65" s="1" customFormat="1" ht="16.5" customHeight="1">
      <c r="B165" s="33"/>
      <c r="C165" s="171" t="s">
        <v>495</v>
      </c>
      <c r="D165" s="171" t="s">
        <v>279</v>
      </c>
      <c r="E165" s="172" t="s">
        <v>1233</v>
      </c>
      <c r="F165" s="173" t="s">
        <v>1234</v>
      </c>
      <c r="G165" s="174" t="s">
        <v>984</v>
      </c>
      <c r="H165" s="175">
        <v>30</v>
      </c>
      <c r="I165" s="176"/>
      <c r="J165" s="177">
        <f>ROUND(I165*H165,2)</f>
        <v>0</v>
      </c>
      <c r="K165" s="173" t="s">
        <v>213</v>
      </c>
      <c r="L165" s="178"/>
      <c r="M165" s="179" t="s">
        <v>19</v>
      </c>
      <c r="N165" s="180" t="s">
        <v>43</v>
      </c>
      <c r="P165" s="137">
        <f>O165*H165</f>
        <v>0</v>
      </c>
      <c r="Q165" s="137">
        <v>0.001</v>
      </c>
      <c r="R165" s="137">
        <f>Q165*H165</f>
        <v>0.03</v>
      </c>
      <c r="S165" s="137">
        <v>0</v>
      </c>
      <c r="T165" s="138">
        <f>S165*H165</f>
        <v>0</v>
      </c>
      <c r="AR165" s="139" t="s">
        <v>393</v>
      </c>
      <c r="AT165" s="139" t="s">
        <v>279</v>
      </c>
      <c r="AU165" s="139" t="s">
        <v>81</v>
      </c>
      <c r="AY165" s="18" t="s">
        <v>116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8" t="s">
        <v>79</v>
      </c>
      <c r="BK165" s="140">
        <f>ROUND(I165*H165,2)</f>
        <v>0</v>
      </c>
      <c r="BL165" s="18" t="s">
        <v>302</v>
      </c>
      <c r="BM165" s="139" t="s">
        <v>1235</v>
      </c>
    </row>
    <row r="166" spans="2:65" s="1" customFormat="1" ht="16.5" customHeight="1">
      <c r="B166" s="33"/>
      <c r="C166" s="171" t="s">
        <v>501</v>
      </c>
      <c r="D166" s="171" t="s">
        <v>279</v>
      </c>
      <c r="E166" s="172" t="s">
        <v>1236</v>
      </c>
      <c r="F166" s="173" t="s">
        <v>1237</v>
      </c>
      <c r="G166" s="174" t="s">
        <v>590</v>
      </c>
      <c r="H166" s="175">
        <v>16</v>
      </c>
      <c r="I166" s="176"/>
      <c r="J166" s="177">
        <f>ROUND(I166*H166,2)</f>
        <v>0</v>
      </c>
      <c r="K166" s="173" t="s">
        <v>213</v>
      </c>
      <c r="L166" s="178"/>
      <c r="M166" s="179" t="s">
        <v>19</v>
      </c>
      <c r="N166" s="180" t="s">
        <v>43</v>
      </c>
      <c r="P166" s="137">
        <f>O166*H166</f>
        <v>0</v>
      </c>
      <c r="Q166" s="137">
        <v>0.0003</v>
      </c>
      <c r="R166" s="137">
        <f>Q166*H166</f>
        <v>0.0048</v>
      </c>
      <c r="S166" s="137">
        <v>0</v>
      </c>
      <c r="T166" s="138">
        <f>S166*H166</f>
        <v>0</v>
      </c>
      <c r="AR166" s="139" t="s">
        <v>393</v>
      </c>
      <c r="AT166" s="139" t="s">
        <v>279</v>
      </c>
      <c r="AU166" s="139" t="s">
        <v>81</v>
      </c>
      <c r="AY166" s="18" t="s">
        <v>116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8" t="s">
        <v>79</v>
      </c>
      <c r="BK166" s="140">
        <f>ROUND(I166*H166,2)</f>
        <v>0</v>
      </c>
      <c r="BL166" s="18" t="s">
        <v>302</v>
      </c>
      <c r="BM166" s="139" t="s">
        <v>1238</v>
      </c>
    </row>
    <row r="167" spans="2:65" s="1" customFormat="1" ht="16.5" customHeight="1">
      <c r="B167" s="33"/>
      <c r="C167" s="171" t="s">
        <v>506</v>
      </c>
      <c r="D167" s="171" t="s">
        <v>279</v>
      </c>
      <c r="E167" s="172" t="s">
        <v>1239</v>
      </c>
      <c r="F167" s="173" t="s">
        <v>1240</v>
      </c>
      <c r="G167" s="174" t="s">
        <v>590</v>
      </c>
      <c r="H167" s="175">
        <v>10</v>
      </c>
      <c r="I167" s="176"/>
      <c r="J167" s="177">
        <f>ROUND(I167*H167,2)</f>
        <v>0</v>
      </c>
      <c r="K167" s="173" t="s">
        <v>213</v>
      </c>
      <c r="L167" s="178"/>
      <c r="M167" s="179" t="s">
        <v>19</v>
      </c>
      <c r="N167" s="180" t="s">
        <v>43</v>
      </c>
      <c r="P167" s="137">
        <f>O167*H167</f>
        <v>0</v>
      </c>
      <c r="Q167" s="137">
        <v>0.00021</v>
      </c>
      <c r="R167" s="137">
        <f>Q167*H167</f>
        <v>0.0021000000000000003</v>
      </c>
      <c r="S167" s="137">
        <v>0</v>
      </c>
      <c r="T167" s="138">
        <f>S167*H167</f>
        <v>0</v>
      </c>
      <c r="AR167" s="139" t="s">
        <v>393</v>
      </c>
      <c r="AT167" s="139" t="s">
        <v>279</v>
      </c>
      <c r="AU167" s="139" t="s">
        <v>81</v>
      </c>
      <c r="AY167" s="18" t="s">
        <v>116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79</v>
      </c>
      <c r="BK167" s="140">
        <f>ROUND(I167*H167,2)</f>
        <v>0</v>
      </c>
      <c r="BL167" s="18" t="s">
        <v>302</v>
      </c>
      <c r="BM167" s="139" t="s">
        <v>1241</v>
      </c>
    </row>
    <row r="168" spans="2:65" s="1" customFormat="1" ht="16.5" customHeight="1">
      <c r="B168" s="33"/>
      <c r="C168" s="128" t="s">
        <v>510</v>
      </c>
      <c r="D168" s="128" t="s">
        <v>119</v>
      </c>
      <c r="E168" s="129" t="s">
        <v>1242</v>
      </c>
      <c r="F168" s="130" t="s">
        <v>1243</v>
      </c>
      <c r="G168" s="131" t="s">
        <v>590</v>
      </c>
      <c r="H168" s="132">
        <v>2</v>
      </c>
      <c r="I168" s="133"/>
      <c r="J168" s="134">
        <f>ROUND(I168*H168,2)</f>
        <v>0</v>
      </c>
      <c r="K168" s="130" t="s">
        <v>213</v>
      </c>
      <c r="L168" s="33"/>
      <c r="M168" s="135" t="s">
        <v>19</v>
      </c>
      <c r="N168" s="136" t="s">
        <v>43</v>
      </c>
      <c r="P168" s="137">
        <f>O168*H168</f>
        <v>0</v>
      </c>
      <c r="Q168" s="137">
        <v>0</v>
      </c>
      <c r="R168" s="137">
        <f>Q168*H168</f>
        <v>0</v>
      </c>
      <c r="S168" s="137">
        <v>0</v>
      </c>
      <c r="T168" s="138">
        <f>S168*H168</f>
        <v>0</v>
      </c>
      <c r="AR168" s="139" t="s">
        <v>302</v>
      </c>
      <c r="AT168" s="139" t="s">
        <v>119</v>
      </c>
      <c r="AU168" s="139" t="s">
        <v>81</v>
      </c>
      <c r="AY168" s="18" t="s">
        <v>116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8" t="s">
        <v>79</v>
      </c>
      <c r="BK168" s="140">
        <f>ROUND(I168*H168,2)</f>
        <v>0</v>
      </c>
      <c r="BL168" s="18" t="s">
        <v>302</v>
      </c>
      <c r="BM168" s="139" t="s">
        <v>1244</v>
      </c>
    </row>
    <row r="169" spans="2:47" s="1" customFormat="1" ht="11.25">
      <c r="B169" s="33"/>
      <c r="D169" s="141" t="s">
        <v>126</v>
      </c>
      <c r="F169" s="142" t="s">
        <v>1245</v>
      </c>
      <c r="I169" s="143"/>
      <c r="L169" s="33"/>
      <c r="M169" s="144"/>
      <c r="T169" s="54"/>
      <c r="AT169" s="18" t="s">
        <v>126</v>
      </c>
      <c r="AU169" s="18" t="s">
        <v>81</v>
      </c>
    </row>
    <row r="170" spans="2:65" s="1" customFormat="1" ht="16.5" customHeight="1">
      <c r="B170" s="33"/>
      <c r="C170" s="171" t="s">
        <v>515</v>
      </c>
      <c r="D170" s="171" t="s">
        <v>279</v>
      </c>
      <c r="E170" s="172" t="s">
        <v>1246</v>
      </c>
      <c r="F170" s="173" t="s">
        <v>1247</v>
      </c>
      <c r="G170" s="174" t="s">
        <v>590</v>
      </c>
      <c r="H170" s="175">
        <v>2</v>
      </c>
      <c r="I170" s="176"/>
      <c r="J170" s="177">
        <f>ROUND(I170*H170,2)</f>
        <v>0</v>
      </c>
      <c r="K170" s="173" t="s">
        <v>213</v>
      </c>
      <c r="L170" s="178"/>
      <c r="M170" s="179" t="s">
        <v>19</v>
      </c>
      <c r="N170" s="180" t="s">
        <v>43</v>
      </c>
      <c r="P170" s="137">
        <f>O170*H170</f>
        <v>0</v>
      </c>
      <c r="Q170" s="137">
        <v>0.00026</v>
      </c>
      <c r="R170" s="137">
        <f>Q170*H170</f>
        <v>0.00052</v>
      </c>
      <c r="S170" s="137">
        <v>0</v>
      </c>
      <c r="T170" s="138">
        <f>S170*H170</f>
        <v>0</v>
      </c>
      <c r="AR170" s="139" t="s">
        <v>393</v>
      </c>
      <c r="AT170" s="139" t="s">
        <v>279</v>
      </c>
      <c r="AU170" s="139" t="s">
        <v>81</v>
      </c>
      <c r="AY170" s="18" t="s">
        <v>116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8" t="s">
        <v>79</v>
      </c>
      <c r="BK170" s="140">
        <f>ROUND(I170*H170,2)</f>
        <v>0</v>
      </c>
      <c r="BL170" s="18" t="s">
        <v>302</v>
      </c>
      <c r="BM170" s="139" t="s">
        <v>1248</v>
      </c>
    </row>
    <row r="171" spans="2:65" s="1" customFormat="1" ht="16.5" customHeight="1">
      <c r="B171" s="33"/>
      <c r="C171" s="128" t="s">
        <v>519</v>
      </c>
      <c r="D171" s="128" t="s">
        <v>119</v>
      </c>
      <c r="E171" s="129" t="s">
        <v>1249</v>
      </c>
      <c r="F171" s="130" t="s">
        <v>1250</v>
      </c>
      <c r="G171" s="131" t="s">
        <v>590</v>
      </c>
      <c r="H171" s="132">
        <v>3</v>
      </c>
      <c r="I171" s="133"/>
      <c r="J171" s="134">
        <f>ROUND(I171*H171,2)</f>
        <v>0</v>
      </c>
      <c r="K171" s="130" t="s">
        <v>213</v>
      </c>
      <c r="L171" s="33"/>
      <c r="M171" s="135" t="s">
        <v>19</v>
      </c>
      <c r="N171" s="136" t="s">
        <v>43</v>
      </c>
      <c r="P171" s="137">
        <f>O171*H171</f>
        <v>0</v>
      </c>
      <c r="Q171" s="137">
        <v>0</v>
      </c>
      <c r="R171" s="137">
        <f>Q171*H171</f>
        <v>0</v>
      </c>
      <c r="S171" s="137">
        <v>0</v>
      </c>
      <c r="T171" s="138">
        <f>S171*H171</f>
        <v>0</v>
      </c>
      <c r="AR171" s="139" t="s">
        <v>302</v>
      </c>
      <c r="AT171" s="139" t="s">
        <v>119</v>
      </c>
      <c r="AU171" s="139" t="s">
        <v>81</v>
      </c>
      <c r="AY171" s="18" t="s">
        <v>116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8" t="s">
        <v>79</v>
      </c>
      <c r="BK171" s="140">
        <f>ROUND(I171*H171,2)</f>
        <v>0</v>
      </c>
      <c r="BL171" s="18" t="s">
        <v>302</v>
      </c>
      <c r="BM171" s="139" t="s">
        <v>1251</v>
      </c>
    </row>
    <row r="172" spans="2:47" s="1" customFormat="1" ht="11.25">
      <c r="B172" s="33"/>
      <c r="D172" s="141" t="s">
        <v>126</v>
      </c>
      <c r="F172" s="142" t="s">
        <v>1252</v>
      </c>
      <c r="I172" s="143"/>
      <c r="L172" s="33"/>
      <c r="M172" s="144"/>
      <c r="T172" s="54"/>
      <c r="AT172" s="18" t="s">
        <v>126</v>
      </c>
      <c r="AU172" s="18" t="s">
        <v>81</v>
      </c>
    </row>
    <row r="173" spans="2:65" s="1" customFormat="1" ht="16.5" customHeight="1">
      <c r="B173" s="33"/>
      <c r="C173" s="171" t="s">
        <v>523</v>
      </c>
      <c r="D173" s="171" t="s">
        <v>279</v>
      </c>
      <c r="E173" s="172" t="s">
        <v>1253</v>
      </c>
      <c r="F173" s="173" t="s">
        <v>1254</v>
      </c>
      <c r="G173" s="174" t="s">
        <v>590</v>
      </c>
      <c r="H173" s="175">
        <v>1</v>
      </c>
      <c r="I173" s="176"/>
      <c r="J173" s="177">
        <f>ROUND(I173*H173,2)</f>
        <v>0</v>
      </c>
      <c r="K173" s="173" t="s">
        <v>213</v>
      </c>
      <c r="L173" s="178"/>
      <c r="M173" s="179" t="s">
        <v>19</v>
      </c>
      <c r="N173" s="180" t="s">
        <v>43</v>
      </c>
      <c r="P173" s="137">
        <f>O173*H173</f>
        <v>0</v>
      </c>
      <c r="Q173" s="137">
        <v>0.0007</v>
      </c>
      <c r="R173" s="137">
        <f>Q173*H173</f>
        <v>0.0007</v>
      </c>
      <c r="S173" s="137">
        <v>0</v>
      </c>
      <c r="T173" s="138">
        <f>S173*H173</f>
        <v>0</v>
      </c>
      <c r="AR173" s="139" t="s">
        <v>393</v>
      </c>
      <c r="AT173" s="139" t="s">
        <v>279</v>
      </c>
      <c r="AU173" s="139" t="s">
        <v>81</v>
      </c>
      <c r="AY173" s="18" t="s">
        <v>116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8" t="s">
        <v>79</v>
      </c>
      <c r="BK173" s="140">
        <f>ROUND(I173*H173,2)</f>
        <v>0</v>
      </c>
      <c r="BL173" s="18" t="s">
        <v>302</v>
      </c>
      <c r="BM173" s="139" t="s">
        <v>1255</v>
      </c>
    </row>
    <row r="174" spans="2:65" s="1" customFormat="1" ht="16.5" customHeight="1">
      <c r="B174" s="33"/>
      <c r="C174" s="171" t="s">
        <v>531</v>
      </c>
      <c r="D174" s="171" t="s">
        <v>279</v>
      </c>
      <c r="E174" s="172" t="s">
        <v>1256</v>
      </c>
      <c r="F174" s="173" t="s">
        <v>1257</v>
      </c>
      <c r="G174" s="174" t="s">
        <v>590</v>
      </c>
      <c r="H174" s="175">
        <v>2</v>
      </c>
      <c r="I174" s="176"/>
      <c r="J174" s="177">
        <f>ROUND(I174*H174,2)</f>
        <v>0</v>
      </c>
      <c r="K174" s="173" t="s">
        <v>19</v>
      </c>
      <c r="L174" s="178"/>
      <c r="M174" s="179" t="s">
        <v>19</v>
      </c>
      <c r="N174" s="180" t="s">
        <v>43</v>
      </c>
      <c r="P174" s="137">
        <f>O174*H174</f>
        <v>0</v>
      </c>
      <c r="Q174" s="137">
        <v>0</v>
      </c>
      <c r="R174" s="137">
        <f>Q174*H174</f>
        <v>0</v>
      </c>
      <c r="S174" s="137">
        <v>0</v>
      </c>
      <c r="T174" s="138">
        <f>S174*H174</f>
        <v>0</v>
      </c>
      <c r="AR174" s="139" t="s">
        <v>393</v>
      </c>
      <c r="AT174" s="139" t="s">
        <v>279</v>
      </c>
      <c r="AU174" s="139" t="s">
        <v>81</v>
      </c>
      <c r="AY174" s="18" t="s">
        <v>116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8" t="s">
        <v>79</v>
      </c>
      <c r="BK174" s="140">
        <f>ROUND(I174*H174,2)</f>
        <v>0</v>
      </c>
      <c r="BL174" s="18" t="s">
        <v>302</v>
      </c>
      <c r="BM174" s="139" t="s">
        <v>1258</v>
      </c>
    </row>
    <row r="175" spans="2:65" s="1" customFormat="1" ht="16.5" customHeight="1">
      <c r="B175" s="33"/>
      <c r="C175" s="128" t="s">
        <v>538</v>
      </c>
      <c r="D175" s="128" t="s">
        <v>119</v>
      </c>
      <c r="E175" s="129" t="s">
        <v>1259</v>
      </c>
      <c r="F175" s="130" t="s">
        <v>1260</v>
      </c>
      <c r="G175" s="131" t="s">
        <v>590</v>
      </c>
      <c r="H175" s="132">
        <v>2</v>
      </c>
      <c r="I175" s="133"/>
      <c r="J175" s="134">
        <f>ROUND(I175*H175,2)</f>
        <v>0</v>
      </c>
      <c r="K175" s="130" t="s">
        <v>213</v>
      </c>
      <c r="L175" s="33"/>
      <c r="M175" s="135" t="s">
        <v>19</v>
      </c>
      <c r="N175" s="136" t="s">
        <v>43</v>
      </c>
      <c r="P175" s="137">
        <f>O175*H175</f>
        <v>0</v>
      </c>
      <c r="Q175" s="137">
        <v>0</v>
      </c>
      <c r="R175" s="137">
        <f>Q175*H175</f>
        <v>0</v>
      </c>
      <c r="S175" s="137">
        <v>0</v>
      </c>
      <c r="T175" s="138">
        <f>S175*H175</f>
        <v>0</v>
      </c>
      <c r="AR175" s="139" t="s">
        <v>302</v>
      </c>
      <c r="AT175" s="139" t="s">
        <v>119</v>
      </c>
      <c r="AU175" s="139" t="s">
        <v>81</v>
      </c>
      <c r="AY175" s="18" t="s">
        <v>116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79</v>
      </c>
      <c r="BK175" s="140">
        <f>ROUND(I175*H175,2)</f>
        <v>0</v>
      </c>
      <c r="BL175" s="18" t="s">
        <v>302</v>
      </c>
      <c r="BM175" s="139" t="s">
        <v>1261</v>
      </c>
    </row>
    <row r="176" spans="2:47" s="1" customFormat="1" ht="11.25">
      <c r="B176" s="33"/>
      <c r="D176" s="141" t="s">
        <v>126</v>
      </c>
      <c r="F176" s="142" t="s">
        <v>1262</v>
      </c>
      <c r="I176" s="143"/>
      <c r="L176" s="33"/>
      <c r="M176" s="144"/>
      <c r="T176" s="54"/>
      <c r="AT176" s="18" t="s">
        <v>126</v>
      </c>
      <c r="AU176" s="18" t="s">
        <v>81</v>
      </c>
    </row>
    <row r="177" spans="2:65" s="1" customFormat="1" ht="16.5" customHeight="1">
      <c r="B177" s="33"/>
      <c r="C177" s="171" t="s">
        <v>545</v>
      </c>
      <c r="D177" s="171" t="s">
        <v>279</v>
      </c>
      <c r="E177" s="172" t="s">
        <v>1263</v>
      </c>
      <c r="F177" s="173" t="s">
        <v>1264</v>
      </c>
      <c r="G177" s="174" t="s">
        <v>590</v>
      </c>
      <c r="H177" s="175">
        <v>2</v>
      </c>
      <c r="I177" s="176"/>
      <c r="J177" s="177">
        <f>ROUND(I177*H177,2)</f>
        <v>0</v>
      </c>
      <c r="K177" s="173" t="s">
        <v>213</v>
      </c>
      <c r="L177" s="178"/>
      <c r="M177" s="179" t="s">
        <v>19</v>
      </c>
      <c r="N177" s="180" t="s">
        <v>43</v>
      </c>
      <c r="P177" s="137">
        <f>O177*H177</f>
        <v>0</v>
      </c>
      <c r="Q177" s="137">
        <v>0.00017</v>
      </c>
      <c r="R177" s="137">
        <f>Q177*H177</f>
        <v>0.00034</v>
      </c>
      <c r="S177" s="137">
        <v>0</v>
      </c>
      <c r="T177" s="138">
        <f>S177*H177</f>
        <v>0</v>
      </c>
      <c r="AR177" s="139" t="s">
        <v>393</v>
      </c>
      <c r="AT177" s="139" t="s">
        <v>279</v>
      </c>
      <c r="AU177" s="139" t="s">
        <v>81</v>
      </c>
      <c r="AY177" s="18" t="s">
        <v>116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8" t="s">
        <v>79</v>
      </c>
      <c r="BK177" s="140">
        <f>ROUND(I177*H177,2)</f>
        <v>0</v>
      </c>
      <c r="BL177" s="18" t="s">
        <v>302</v>
      </c>
      <c r="BM177" s="139" t="s">
        <v>1265</v>
      </c>
    </row>
    <row r="178" spans="2:65" s="1" customFormat="1" ht="16.5" customHeight="1">
      <c r="B178" s="33"/>
      <c r="C178" s="128" t="s">
        <v>552</v>
      </c>
      <c r="D178" s="128" t="s">
        <v>119</v>
      </c>
      <c r="E178" s="129" t="s">
        <v>1266</v>
      </c>
      <c r="F178" s="130" t="s">
        <v>1267</v>
      </c>
      <c r="G178" s="131" t="s">
        <v>590</v>
      </c>
      <c r="H178" s="132">
        <v>2</v>
      </c>
      <c r="I178" s="133"/>
      <c r="J178" s="134">
        <f>ROUND(I178*H178,2)</f>
        <v>0</v>
      </c>
      <c r="K178" s="130" t="s">
        <v>213</v>
      </c>
      <c r="L178" s="33"/>
      <c r="M178" s="135" t="s">
        <v>19</v>
      </c>
      <c r="N178" s="136" t="s">
        <v>43</v>
      </c>
      <c r="P178" s="137">
        <f>O178*H178</f>
        <v>0</v>
      </c>
      <c r="Q178" s="137">
        <v>0</v>
      </c>
      <c r="R178" s="137">
        <f>Q178*H178</f>
        <v>0</v>
      </c>
      <c r="S178" s="137">
        <v>0</v>
      </c>
      <c r="T178" s="138">
        <f>S178*H178</f>
        <v>0</v>
      </c>
      <c r="AR178" s="139" t="s">
        <v>302</v>
      </c>
      <c r="AT178" s="139" t="s">
        <v>119</v>
      </c>
      <c r="AU178" s="139" t="s">
        <v>81</v>
      </c>
      <c r="AY178" s="18" t="s">
        <v>116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8" t="s">
        <v>79</v>
      </c>
      <c r="BK178" s="140">
        <f>ROUND(I178*H178,2)</f>
        <v>0</v>
      </c>
      <c r="BL178" s="18" t="s">
        <v>302</v>
      </c>
      <c r="BM178" s="139" t="s">
        <v>1268</v>
      </c>
    </row>
    <row r="179" spans="2:47" s="1" customFormat="1" ht="11.25">
      <c r="B179" s="33"/>
      <c r="D179" s="141" t="s">
        <v>126</v>
      </c>
      <c r="F179" s="142" t="s">
        <v>1269</v>
      </c>
      <c r="I179" s="143"/>
      <c r="L179" s="33"/>
      <c r="M179" s="144"/>
      <c r="T179" s="54"/>
      <c r="AT179" s="18" t="s">
        <v>126</v>
      </c>
      <c r="AU179" s="18" t="s">
        <v>81</v>
      </c>
    </row>
    <row r="180" spans="2:65" s="1" customFormat="1" ht="16.5" customHeight="1">
      <c r="B180" s="33"/>
      <c r="C180" s="171" t="s">
        <v>559</v>
      </c>
      <c r="D180" s="171" t="s">
        <v>279</v>
      </c>
      <c r="E180" s="172" t="s">
        <v>1270</v>
      </c>
      <c r="F180" s="173" t="s">
        <v>1271</v>
      </c>
      <c r="G180" s="174" t="s">
        <v>590</v>
      </c>
      <c r="H180" s="175">
        <v>2</v>
      </c>
      <c r="I180" s="176"/>
      <c r="J180" s="177">
        <f>ROUND(I180*H180,2)</f>
        <v>0</v>
      </c>
      <c r="K180" s="173" t="s">
        <v>213</v>
      </c>
      <c r="L180" s="178"/>
      <c r="M180" s="179" t="s">
        <v>19</v>
      </c>
      <c r="N180" s="180" t="s">
        <v>43</v>
      </c>
      <c r="P180" s="137">
        <f>O180*H180</f>
        <v>0</v>
      </c>
      <c r="Q180" s="137">
        <v>0</v>
      </c>
      <c r="R180" s="137">
        <f>Q180*H180</f>
        <v>0</v>
      </c>
      <c r="S180" s="137">
        <v>0</v>
      </c>
      <c r="T180" s="138">
        <f>S180*H180</f>
        <v>0</v>
      </c>
      <c r="AR180" s="139" t="s">
        <v>393</v>
      </c>
      <c r="AT180" s="139" t="s">
        <v>279</v>
      </c>
      <c r="AU180" s="139" t="s">
        <v>81</v>
      </c>
      <c r="AY180" s="18" t="s">
        <v>116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8" t="s">
        <v>79</v>
      </c>
      <c r="BK180" s="140">
        <f>ROUND(I180*H180,2)</f>
        <v>0</v>
      </c>
      <c r="BL180" s="18" t="s">
        <v>302</v>
      </c>
      <c r="BM180" s="139" t="s">
        <v>1272</v>
      </c>
    </row>
    <row r="181" spans="2:65" s="1" customFormat="1" ht="16.5" customHeight="1">
      <c r="B181" s="33"/>
      <c r="C181" s="128" t="s">
        <v>564</v>
      </c>
      <c r="D181" s="128" t="s">
        <v>119</v>
      </c>
      <c r="E181" s="129" t="s">
        <v>1273</v>
      </c>
      <c r="F181" s="130" t="s">
        <v>1274</v>
      </c>
      <c r="G181" s="131" t="s">
        <v>590</v>
      </c>
      <c r="H181" s="132">
        <v>1</v>
      </c>
      <c r="I181" s="133"/>
      <c r="J181" s="134">
        <f>ROUND(I181*H181,2)</f>
        <v>0</v>
      </c>
      <c r="K181" s="130" t="s">
        <v>213</v>
      </c>
      <c r="L181" s="33"/>
      <c r="M181" s="135" t="s">
        <v>19</v>
      </c>
      <c r="N181" s="136" t="s">
        <v>43</v>
      </c>
      <c r="P181" s="137">
        <f>O181*H181</f>
        <v>0</v>
      </c>
      <c r="Q181" s="137">
        <v>0</v>
      </c>
      <c r="R181" s="137">
        <f>Q181*H181</f>
        <v>0</v>
      </c>
      <c r="S181" s="137">
        <v>0</v>
      </c>
      <c r="T181" s="138">
        <f>S181*H181</f>
        <v>0</v>
      </c>
      <c r="AR181" s="139" t="s">
        <v>302</v>
      </c>
      <c r="AT181" s="139" t="s">
        <v>119</v>
      </c>
      <c r="AU181" s="139" t="s">
        <v>81</v>
      </c>
      <c r="AY181" s="18" t="s">
        <v>116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8" t="s">
        <v>79</v>
      </c>
      <c r="BK181" s="140">
        <f>ROUND(I181*H181,2)</f>
        <v>0</v>
      </c>
      <c r="BL181" s="18" t="s">
        <v>302</v>
      </c>
      <c r="BM181" s="139" t="s">
        <v>1275</v>
      </c>
    </row>
    <row r="182" spans="2:47" s="1" customFormat="1" ht="11.25">
      <c r="B182" s="33"/>
      <c r="D182" s="141" t="s">
        <v>126</v>
      </c>
      <c r="F182" s="142" t="s">
        <v>1276</v>
      </c>
      <c r="I182" s="143"/>
      <c r="L182" s="33"/>
      <c r="M182" s="144"/>
      <c r="T182" s="54"/>
      <c r="AT182" s="18" t="s">
        <v>126</v>
      </c>
      <c r="AU182" s="18" t="s">
        <v>81</v>
      </c>
    </row>
    <row r="183" spans="2:65" s="1" customFormat="1" ht="16.5" customHeight="1">
      <c r="B183" s="33"/>
      <c r="C183" s="171" t="s">
        <v>569</v>
      </c>
      <c r="D183" s="171" t="s">
        <v>279</v>
      </c>
      <c r="E183" s="172" t="s">
        <v>1277</v>
      </c>
      <c r="F183" s="173" t="s">
        <v>1278</v>
      </c>
      <c r="G183" s="174" t="s">
        <v>590</v>
      </c>
      <c r="H183" s="175">
        <v>1</v>
      </c>
      <c r="I183" s="176"/>
      <c r="J183" s="177">
        <f>ROUND(I183*H183,2)</f>
        <v>0</v>
      </c>
      <c r="K183" s="173" t="s">
        <v>213</v>
      </c>
      <c r="L183" s="178"/>
      <c r="M183" s="179" t="s">
        <v>19</v>
      </c>
      <c r="N183" s="180" t="s">
        <v>43</v>
      </c>
      <c r="P183" s="137">
        <f>O183*H183</f>
        <v>0</v>
      </c>
      <c r="Q183" s="137">
        <v>0.002</v>
      </c>
      <c r="R183" s="137">
        <f>Q183*H183</f>
        <v>0.002</v>
      </c>
      <c r="S183" s="137">
        <v>0</v>
      </c>
      <c r="T183" s="138">
        <f>S183*H183</f>
        <v>0</v>
      </c>
      <c r="AR183" s="139" t="s">
        <v>393</v>
      </c>
      <c r="AT183" s="139" t="s">
        <v>279</v>
      </c>
      <c r="AU183" s="139" t="s">
        <v>81</v>
      </c>
      <c r="AY183" s="18" t="s">
        <v>116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79</v>
      </c>
      <c r="BK183" s="140">
        <f>ROUND(I183*H183,2)</f>
        <v>0</v>
      </c>
      <c r="BL183" s="18" t="s">
        <v>302</v>
      </c>
      <c r="BM183" s="139" t="s">
        <v>1279</v>
      </c>
    </row>
    <row r="184" spans="2:65" s="1" customFormat="1" ht="24.2" customHeight="1">
      <c r="B184" s="33"/>
      <c r="C184" s="128" t="s">
        <v>576</v>
      </c>
      <c r="D184" s="128" t="s">
        <v>119</v>
      </c>
      <c r="E184" s="129" t="s">
        <v>1280</v>
      </c>
      <c r="F184" s="130" t="s">
        <v>1281</v>
      </c>
      <c r="G184" s="131" t="s">
        <v>590</v>
      </c>
      <c r="H184" s="132">
        <v>1</v>
      </c>
      <c r="I184" s="133"/>
      <c r="J184" s="134">
        <f>ROUND(I184*H184,2)</f>
        <v>0</v>
      </c>
      <c r="K184" s="130" t="s">
        <v>213</v>
      </c>
      <c r="L184" s="33"/>
      <c r="M184" s="135" t="s">
        <v>19</v>
      </c>
      <c r="N184" s="136" t="s">
        <v>43</v>
      </c>
      <c r="P184" s="137">
        <f>O184*H184</f>
        <v>0</v>
      </c>
      <c r="Q184" s="137">
        <v>0</v>
      </c>
      <c r="R184" s="137">
        <f>Q184*H184</f>
        <v>0</v>
      </c>
      <c r="S184" s="137">
        <v>0</v>
      </c>
      <c r="T184" s="138">
        <f>S184*H184</f>
        <v>0</v>
      </c>
      <c r="AR184" s="139" t="s">
        <v>302</v>
      </c>
      <c r="AT184" s="139" t="s">
        <v>119</v>
      </c>
      <c r="AU184" s="139" t="s">
        <v>81</v>
      </c>
      <c r="AY184" s="18" t="s">
        <v>116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8" t="s">
        <v>79</v>
      </c>
      <c r="BK184" s="140">
        <f>ROUND(I184*H184,2)</f>
        <v>0</v>
      </c>
      <c r="BL184" s="18" t="s">
        <v>302</v>
      </c>
      <c r="BM184" s="139" t="s">
        <v>1282</v>
      </c>
    </row>
    <row r="185" spans="2:47" s="1" customFormat="1" ht="11.25">
      <c r="B185" s="33"/>
      <c r="D185" s="141" t="s">
        <v>126</v>
      </c>
      <c r="F185" s="142" t="s">
        <v>1283</v>
      </c>
      <c r="I185" s="143"/>
      <c r="L185" s="33"/>
      <c r="M185" s="144"/>
      <c r="T185" s="54"/>
      <c r="AT185" s="18" t="s">
        <v>126</v>
      </c>
      <c r="AU185" s="18" t="s">
        <v>81</v>
      </c>
    </row>
    <row r="186" spans="2:65" s="1" customFormat="1" ht="16.5" customHeight="1">
      <c r="B186" s="33"/>
      <c r="C186" s="128" t="s">
        <v>582</v>
      </c>
      <c r="D186" s="128" t="s">
        <v>119</v>
      </c>
      <c r="E186" s="129" t="s">
        <v>1284</v>
      </c>
      <c r="F186" s="130" t="s">
        <v>1285</v>
      </c>
      <c r="G186" s="131" t="s">
        <v>590</v>
      </c>
      <c r="H186" s="132">
        <v>1</v>
      </c>
      <c r="I186" s="133"/>
      <c r="J186" s="134">
        <f>ROUND(I186*H186,2)</f>
        <v>0</v>
      </c>
      <c r="K186" s="130" t="s">
        <v>213</v>
      </c>
      <c r="L186" s="33"/>
      <c r="M186" s="135" t="s">
        <v>19</v>
      </c>
      <c r="N186" s="136" t="s">
        <v>43</v>
      </c>
      <c r="P186" s="137">
        <f>O186*H186</f>
        <v>0</v>
      </c>
      <c r="Q186" s="137">
        <v>0</v>
      </c>
      <c r="R186" s="137">
        <f>Q186*H186</f>
        <v>0</v>
      </c>
      <c r="S186" s="137">
        <v>0</v>
      </c>
      <c r="T186" s="138">
        <f>S186*H186</f>
        <v>0</v>
      </c>
      <c r="AR186" s="139" t="s">
        <v>302</v>
      </c>
      <c r="AT186" s="139" t="s">
        <v>119</v>
      </c>
      <c r="AU186" s="139" t="s">
        <v>81</v>
      </c>
      <c r="AY186" s="18" t="s">
        <v>116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8" t="s">
        <v>79</v>
      </c>
      <c r="BK186" s="140">
        <f>ROUND(I186*H186,2)</f>
        <v>0</v>
      </c>
      <c r="BL186" s="18" t="s">
        <v>302</v>
      </c>
      <c r="BM186" s="139" t="s">
        <v>1286</v>
      </c>
    </row>
    <row r="187" spans="2:47" s="1" customFormat="1" ht="11.25">
      <c r="B187" s="33"/>
      <c r="D187" s="141" t="s">
        <v>126</v>
      </c>
      <c r="F187" s="142" t="s">
        <v>1287</v>
      </c>
      <c r="I187" s="143"/>
      <c r="L187" s="33"/>
      <c r="M187" s="144"/>
      <c r="T187" s="54"/>
      <c r="AT187" s="18" t="s">
        <v>126</v>
      </c>
      <c r="AU187" s="18" t="s">
        <v>81</v>
      </c>
    </row>
    <row r="188" spans="2:65" s="1" customFormat="1" ht="24.2" customHeight="1">
      <c r="B188" s="33"/>
      <c r="C188" s="128" t="s">
        <v>587</v>
      </c>
      <c r="D188" s="128" t="s">
        <v>119</v>
      </c>
      <c r="E188" s="129" t="s">
        <v>1288</v>
      </c>
      <c r="F188" s="130" t="s">
        <v>1289</v>
      </c>
      <c r="G188" s="131" t="s">
        <v>269</v>
      </c>
      <c r="H188" s="132">
        <v>0.092</v>
      </c>
      <c r="I188" s="133"/>
      <c r="J188" s="134">
        <f>ROUND(I188*H188,2)</f>
        <v>0</v>
      </c>
      <c r="K188" s="130" t="s">
        <v>213</v>
      </c>
      <c r="L188" s="33"/>
      <c r="M188" s="135" t="s">
        <v>19</v>
      </c>
      <c r="N188" s="136" t="s">
        <v>43</v>
      </c>
      <c r="P188" s="137">
        <f>O188*H188</f>
        <v>0</v>
      </c>
      <c r="Q188" s="137">
        <v>0</v>
      </c>
      <c r="R188" s="137">
        <f>Q188*H188</f>
        <v>0</v>
      </c>
      <c r="S188" s="137">
        <v>0</v>
      </c>
      <c r="T188" s="138">
        <f>S188*H188</f>
        <v>0</v>
      </c>
      <c r="AR188" s="139" t="s">
        <v>302</v>
      </c>
      <c r="AT188" s="139" t="s">
        <v>119</v>
      </c>
      <c r="AU188" s="139" t="s">
        <v>81</v>
      </c>
      <c r="AY188" s="18" t="s">
        <v>116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8" t="s">
        <v>79</v>
      </c>
      <c r="BK188" s="140">
        <f>ROUND(I188*H188,2)</f>
        <v>0</v>
      </c>
      <c r="BL188" s="18" t="s">
        <v>302</v>
      </c>
      <c r="BM188" s="139" t="s">
        <v>1290</v>
      </c>
    </row>
    <row r="189" spans="2:47" s="1" customFormat="1" ht="11.25">
      <c r="B189" s="33"/>
      <c r="D189" s="141" t="s">
        <v>126</v>
      </c>
      <c r="F189" s="142" t="s">
        <v>1291</v>
      </c>
      <c r="I189" s="143"/>
      <c r="L189" s="33"/>
      <c r="M189" s="144"/>
      <c r="T189" s="54"/>
      <c r="AT189" s="18" t="s">
        <v>126</v>
      </c>
      <c r="AU189" s="18" t="s">
        <v>81</v>
      </c>
    </row>
    <row r="190" spans="2:65" s="1" customFormat="1" ht="16.5" customHeight="1">
      <c r="B190" s="33"/>
      <c r="C190" s="128" t="s">
        <v>592</v>
      </c>
      <c r="D190" s="128" t="s">
        <v>119</v>
      </c>
      <c r="E190" s="129" t="s">
        <v>1292</v>
      </c>
      <c r="F190" s="130" t="s">
        <v>1293</v>
      </c>
      <c r="G190" s="131" t="s">
        <v>590</v>
      </c>
      <c r="H190" s="132">
        <v>2</v>
      </c>
      <c r="I190" s="133"/>
      <c r="J190" s="134">
        <f>ROUND(I190*H190,2)</f>
        <v>0</v>
      </c>
      <c r="K190" s="130" t="s">
        <v>19</v>
      </c>
      <c r="L190" s="33"/>
      <c r="M190" s="135" t="s">
        <v>19</v>
      </c>
      <c r="N190" s="136" t="s">
        <v>43</v>
      </c>
      <c r="P190" s="137">
        <f>O190*H190</f>
        <v>0</v>
      </c>
      <c r="Q190" s="137">
        <v>0</v>
      </c>
      <c r="R190" s="137">
        <f>Q190*H190</f>
        <v>0</v>
      </c>
      <c r="S190" s="137">
        <v>0</v>
      </c>
      <c r="T190" s="138">
        <f>S190*H190</f>
        <v>0</v>
      </c>
      <c r="AR190" s="139" t="s">
        <v>302</v>
      </c>
      <c r="AT190" s="139" t="s">
        <v>119</v>
      </c>
      <c r="AU190" s="139" t="s">
        <v>81</v>
      </c>
      <c r="AY190" s="18" t="s">
        <v>116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79</v>
      </c>
      <c r="BK190" s="140">
        <f>ROUND(I190*H190,2)</f>
        <v>0</v>
      </c>
      <c r="BL190" s="18" t="s">
        <v>302</v>
      </c>
      <c r="BM190" s="139" t="s">
        <v>1294</v>
      </c>
    </row>
    <row r="191" spans="2:65" s="1" customFormat="1" ht="16.5" customHeight="1">
      <c r="B191" s="33"/>
      <c r="C191" s="171" t="s">
        <v>596</v>
      </c>
      <c r="D191" s="171" t="s">
        <v>279</v>
      </c>
      <c r="E191" s="172" t="s">
        <v>1295</v>
      </c>
      <c r="F191" s="173" t="s">
        <v>1296</v>
      </c>
      <c r="G191" s="174" t="s">
        <v>590</v>
      </c>
      <c r="H191" s="175">
        <v>2</v>
      </c>
      <c r="I191" s="176"/>
      <c r="J191" s="177">
        <f>ROUND(I191*H191,2)</f>
        <v>0</v>
      </c>
      <c r="K191" s="173" t="s">
        <v>19</v>
      </c>
      <c r="L191" s="178"/>
      <c r="M191" s="179" t="s">
        <v>19</v>
      </c>
      <c r="N191" s="180" t="s">
        <v>43</v>
      </c>
      <c r="P191" s="137">
        <f>O191*H191</f>
        <v>0</v>
      </c>
      <c r="Q191" s="137">
        <v>0</v>
      </c>
      <c r="R191" s="137">
        <f>Q191*H191</f>
        <v>0</v>
      </c>
      <c r="S191" s="137">
        <v>0</v>
      </c>
      <c r="T191" s="138">
        <f>S191*H191</f>
        <v>0</v>
      </c>
      <c r="AR191" s="139" t="s">
        <v>393</v>
      </c>
      <c r="AT191" s="139" t="s">
        <v>279</v>
      </c>
      <c r="AU191" s="139" t="s">
        <v>81</v>
      </c>
      <c r="AY191" s="18" t="s">
        <v>116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8" t="s">
        <v>79</v>
      </c>
      <c r="BK191" s="140">
        <f>ROUND(I191*H191,2)</f>
        <v>0</v>
      </c>
      <c r="BL191" s="18" t="s">
        <v>302</v>
      </c>
      <c r="BM191" s="139" t="s">
        <v>1297</v>
      </c>
    </row>
    <row r="192" spans="2:63" s="11" customFormat="1" ht="25.9" customHeight="1">
      <c r="B192" s="116"/>
      <c r="D192" s="117" t="s">
        <v>71</v>
      </c>
      <c r="E192" s="118" t="s">
        <v>279</v>
      </c>
      <c r="F192" s="118" t="s">
        <v>1298</v>
      </c>
      <c r="I192" s="119"/>
      <c r="J192" s="120">
        <f>BK192</f>
        <v>0</v>
      </c>
      <c r="L192" s="116"/>
      <c r="M192" s="121"/>
      <c r="P192" s="122">
        <f>P193</f>
        <v>0</v>
      </c>
      <c r="R192" s="122">
        <f>R193</f>
        <v>0.5344453</v>
      </c>
      <c r="T192" s="123">
        <f>T193</f>
        <v>0</v>
      </c>
      <c r="AR192" s="117" t="s">
        <v>131</v>
      </c>
      <c r="AT192" s="124" t="s">
        <v>71</v>
      </c>
      <c r="AU192" s="124" t="s">
        <v>72</v>
      </c>
      <c r="AY192" s="117" t="s">
        <v>116</v>
      </c>
      <c r="BK192" s="125">
        <f>BK193</f>
        <v>0</v>
      </c>
    </row>
    <row r="193" spans="2:63" s="11" customFormat="1" ht="22.9" customHeight="1">
      <c r="B193" s="116"/>
      <c r="D193" s="117" t="s">
        <v>71</v>
      </c>
      <c r="E193" s="126" t="s">
        <v>1299</v>
      </c>
      <c r="F193" s="126" t="s">
        <v>1300</v>
      </c>
      <c r="I193" s="119"/>
      <c r="J193" s="127">
        <f>BK193</f>
        <v>0</v>
      </c>
      <c r="L193" s="116"/>
      <c r="M193" s="121"/>
      <c r="P193" s="122">
        <f>SUM(P194:P240)</f>
        <v>0</v>
      </c>
      <c r="R193" s="122">
        <f>SUM(R194:R240)</f>
        <v>0.5344453</v>
      </c>
      <c r="T193" s="123">
        <f>SUM(T194:T240)</f>
        <v>0</v>
      </c>
      <c r="AR193" s="117" t="s">
        <v>131</v>
      </c>
      <c r="AT193" s="124" t="s">
        <v>71</v>
      </c>
      <c r="AU193" s="124" t="s">
        <v>79</v>
      </c>
      <c r="AY193" s="117" t="s">
        <v>116</v>
      </c>
      <c r="BK193" s="125">
        <f>SUM(BK194:BK240)</f>
        <v>0</v>
      </c>
    </row>
    <row r="194" spans="2:65" s="1" customFormat="1" ht="16.5" customHeight="1">
      <c r="B194" s="33"/>
      <c r="C194" s="128" t="s">
        <v>601</v>
      </c>
      <c r="D194" s="128" t="s">
        <v>119</v>
      </c>
      <c r="E194" s="129" t="s">
        <v>1301</v>
      </c>
      <c r="F194" s="130" t="s">
        <v>1302</v>
      </c>
      <c r="G194" s="131" t="s">
        <v>1303</v>
      </c>
      <c r="H194" s="132">
        <v>0.031</v>
      </c>
      <c r="I194" s="133"/>
      <c r="J194" s="134">
        <f>ROUND(I194*H194,2)</f>
        <v>0</v>
      </c>
      <c r="K194" s="130" t="s">
        <v>213</v>
      </c>
      <c r="L194" s="33"/>
      <c r="M194" s="135" t="s">
        <v>19</v>
      </c>
      <c r="N194" s="136" t="s">
        <v>43</v>
      </c>
      <c r="P194" s="137">
        <f>O194*H194</f>
        <v>0</v>
      </c>
      <c r="Q194" s="137">
        <v>0.0088</v>
      </c>
      <c r="R194" s="137">
        <f>Q194*H194</f>
        <v>0.0002728</v>
      </c>
      <c r="S194" s="137">
        <v>0</v>
      </c>
      <c r="T194" s="138">
        <f>S194*H194</f>
        <v>0</v>
      </c>
      <c r="AR194" s="139" t="s">
        <v>569</v>
      </c>
      <c r="AT194" s="139" t="s">
        <v>119</v>
      </c>
      <c r="AU194" s="139" t="s">
        <v>81</v>
      </c>
      <c r="AY194" s="18" t="s">
        <v>116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8" t="s">
        <v>79</v>
      </c>
      <c r="BK194" s="140">
        <f>ROUND(I194*H194,2)</f>
        <v>0</v>
      </c>
      <c r="BL194" s="18" t="s">
        <v>569</v>
      </c>
      <c r="BM194" s="139" t="s">
        <v>1304</v>
      </c>
    </row>
    <row r="195" spans="2:47" s="1" customFormat="1" ht="11.25">
      <c r="B195" s="33"/>
      <c r="D195" s="141" t="s">
        <v>126</v>
      </c>
      <c r="F195" s="142" t="s">
        <v>1305</v>
      </c>
      <c r="I195" s="143"/>
      <c r="L195" s="33"/>
      <c r="M195" s="144"/>
      <c r="T195" s="54"/>
      <c r="AT195" s="18" t="s">
        <v>126</v>
      </c>
      <c r="AU195" s="18" t="s">
        <v>81</v>
      </c>
    </row>
    <row r="196" spans="2:65" s="1" customFormat="1" ht="24.2" customHeight="1">
      <c r="B196" s="33"/>
      <c r="C196" s="128" t="s">
        <v>606</v>
      </c>
      <c r="D196" s="128" t="s">
        <v>119</v>
      </c>
      <c r="E196" s="129" t="s">
        <v>1306</v>
      </c>
      <c r="F196" s="130" t="s">
        <v>1307</v>
      </c>
      <c r="G196" s="131" t="s">
        <v>305</v>
      </c>
      <c r="H196" s="132">
        <v>9.45</v>
      </c>
      <c r="I196" s="133"/>
      <c r="J196" s="134">
        <f>ROUND(I196*H196,2)</f>
        <v>0</v>
      </c>
      <c r="K196" s="130" t="s">
        <v>213</v>
      </c>
      <c r="L196" s="33"/>
      <c r="M196" s="135" t="s">
        <v>19</v>
      </c>
      <c r="N196" s="136" t="s">
        <v>43</v>
      </c>
      <c r="P196" s="137">
        <f>O196*H196</f>
        <v>0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569</v>
      </c>
      <c r="AT196" s="139" t="s">
        <v>119</v>
      </c>
      <c r="AU196" s="139" t="s">
        <v>81</v>
      </c>
      <c r="AY196" s="18" t="s">
        <v>116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8" t="s">
        <v>79</v>
      </c>
      <c r="BK196" s="140">
        <f>ROUND(I196*H196,2)</f>
        <v>0</v>
      </c>
      <c r="BL196" s="18" t="s">
        <v>569</v>
      </c>
      <c r="BM196" s="139" t="s">
        <v>1308</v>
      </c>
    </row>
    <row r="197" spans="2:47" s="1" customFormat="1" ht="11.25">
      <c r="B197" s="33"/>
      <c r="D197" s="141" t="s">
        <v>126</v>
      </c>
      <c r="F197" s="142" t="s">
        <v>1309</v>
      </c>
      <c r="I197" s="143"/>
      <c r="L197" s="33"/>
      <c r="M197" s="144"/>
      <c r="T197" s="54"/>
      <c r="AT197" s="18" t="s">
        <v>126</v>
      </c>
      <c r="AU197" s="18" t="s">
        <v>81</v>
      </c>
    </row>
    <row r="198" spans="2:51" s="13" customFormat="1" ht="11.25">
      <c r="B198" s="157"/>
      <c r="D198" s="151" t="s">
        <v>216</v>
      </c>
      <c r="E198" s="158" t="s">
        <v>19</v>
      </c>
      <c r="F198" s="159" t="s">
        <v>1310</v>
      </c>
      <c r="H198" s="160">
        <v>9.45</v>
      </c>
      <c r="I198" s="161"/>
      <c r="L198" s="157"/>
      <c r="M198" s="162"/>
      <c r="T198" s="163"/>
      <c r="AT198" s="158" t="s">
        <v>216</v>
      </c>
      <c r="AU198" s="158" t="s">
        <v>81</v>
      </c>
      <c r="AV198" s="13" t="s">
        <v>81</v>
      </c>
      <c r="AW198" s="13" t="s">
        <v>33</v>
      </c>
      <c r="AX198" s="13" t="s">
        <v>79</v>
      </c>
      <c r="AY198" s="158" t="s">
        <v>116</v>
      </c>
    </row>
    <row r="199" spans="2:65" s="1" customFormat="1" ht="37.9" customHeight="1">
      <c r="B199" s="33"/>
      <c r="C199" s="128" t="s">
        <v>611</v>
      </c>
      <c r="D199" s="128" t="s">
        <v>119</v>
      </c>
      <c r="E199" s="129" t="s">
        <v>1311</v>
      </c>
      <c r="F199" s="130" t="s">
        <v>1312</v>
      </c>
      <c r="G199" s="131" t="s">
        <v>358</v>
      </c>
      <c r="H199" s="132">
        <v>27</v>
      </c>
      <c r="I199" s="133"/>
      <c r="J199" s="134">
        <f>ROUND(I199*H199,2)</f>
        <v>0</v>
      </c>
      <c r="K199" s="130" t="s">
        <v>213</v>
      </c>
      <c r="L199" s="33"/>
      <c r="M199" s="135" t="s">
        <v>19</v>
      </c>
      <c r="N199" s="136" t="s">
        <v>43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569</v>
      </c>
      <c r="AT199" s="139" t="s">
        <v>119</v>
      </c>
      <c r="AU199" s="139" t="s">
        <v>81</v>
      </c>
      <c r="AY199" s="18" t="s">
        <v>116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8" t="s">
        <v>79</v>
      </c>
      <c r="BK199" s="140">
        <f>ROUND(I199*H199,2)</f>
        <v>0</v>
      </c>
      <c r="BL199" s="18" t="s">
        <v>569</v>
      </c>
      <c r="BM199" s="139" t="s">
        <v>1313</v>
      </c>
    </row>
    <row r="200" spans="2:47" s="1" customFormat="1" ht="11.25">
      <c r="B200" s="33"/>
      <c r="D200" s="141" t="s">
        <v>126</v>
      </c>
      <c r="F200" s="142" t="s">
        <v>1314</v>
      </c>
      <c r="I200" s="143"/>
      <c r="L200" s="33"/>
      <c r="M200" s="144"/>
      <c r="T200" s="54"/>
      <c r="AT200" s="18" t="s">
        <v>126</v>
      </c>
      <c r="AU200" s="18" t="s">
        <v>81</v>
      </c>
    </row>
    <row r="201" spans="2:65" s="1" customFormat="1" ht="37.9" customHeight="1">
      <c r="B201" s="33"/>
      <c r="C201" s="128" t="s">
        <v>617</v>
      </c>
      <c r="D201" s="128" t="s">
        <v>119</v>
      </c>
      <c r="E201" s="129" t="s">
        <v>1315</v>
      </c>
      <c r="F201" s="130" t="s">
        <v>1316</v>
      </c>
      <c r="G201" s="131" t="s">
        <v>358</v>
      </c>
      <c r="H201" s="132">
        <v>4</v>
      </c>
      <c r="I201" s="133"/>
      <c r="J201" s="134">
        <f>ROUND(I201*H201,2)</f>
        <v>0</v>
      </c>
      <c r="K201" s="130" t="s">
        <v>213</v>
      </c>
      <c r="L201" s="33"/>
      <c r="M201" s="135" t="s">
        <v>19</v>
      </c>
      <c r="N201" s="136" t="s">
        <v>43</v>
      </c>
      <c r="P201" s="137">
        <f>O201*H201</f>
        <v>0</v>
      </c>
      <c r="Q201" s="137">
        <v>0</v>
      </c>
      <c r="R201" s="137">
        <f>Q201*H201</f>
        <v>0</v>
      </c>
      <c r="S201" s="137">
        <v>0</v>
      </c>
      <c r="T201" s="138">
        <f>S201*H201</f>
        <v>0</v>
      </c>
      <c r="AR201" s="139" t="s">
        <v>569</v>
      </c>
      <c r="AT201" s="139" t="s">
        <v>119</v>
      </c>
      <c r="AU201" s="139" t="s">
        <v>81</v>
      </c>
      <c r="AY201" s="18" t="s">
        <v>116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8" t="s">
        <v>79</v>
      </c>
      <c r="BK201" s="140">
        <f>ROUND(I201*H201,2)</f>
        <v>0</v>
      </c>
      <c r="BL201" s="18" t="s">
        <v>569</v>
      </c>
      <c r="BM201" s="139" t="s">
        <v>1317</v>
      </c>
    </row>
    <row r="202" spans="2:47" s="1" customFormat="1" ht="11.25">
      <c r="B202" s="33"/>
      <c r="D202" s="141" t="s">
        <v>126</v>
      </c>
      <c r="F202" s="142" t="s">
        <v>1318</v>
      </c>
      <c r="I202" s="143"/>
      <c r="L202" s="33"/>
      <c r="M202" s="144"/>
      <c r="T202" s="54"/>
      <c r="AT202" s="18" t="s">
        <v>126</v>
      </c>
      <c r="AU202" s="18" t="s">
        <v>81</v>
      </c>
    </row>
    <row r="203" spans="2:65" s="1" customFormat="1" ht="24.2" customHeight="1">
      <c r="B203" s="33"/>
      <c r="C203" s="128" t="s">
        <v>623</v>
      </c>
      <c r="D203" s="128" t="s">
        <v>119</v>
      </c>
      <c r="E203" s="129" t="s">
        <v>1319</v>
      </c>
      <c r="F203" s="130" t="s">
        <v>1320</v>
      </c>
      <c r="G203" s="131" t="s">
        <v>212</v>
      </c>
      <c r="H203" s="132">
        <v>0.627</v>
      </c>
      <c r="I203" s="133"/>
      <c r="J203" s="134">
        <f>ROUND(I203*H203,2)</f>
        <v>0</v>
      </c>
      <c r="K203" s="130" t="s">
        <v>213</v>
      </c>
      <c r="L203" s="33"/>
      <c r="M203" s="135" t="s">
        <v>19</v>
      </c>
      <c r="N203" s="136" t="s">
        <v>43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569</v>
      </c>
      <c r="AT203" s="139" t="s">
        <v>119</v>
      </c>
      <c r="AU203" s="139" t="s">
        <v>81</v>
      </c>
      <c r="AY203" s="18" t="s">
        <v>116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79</v>
      </c>
      <c r="BK203" s="140">
        <f>ROUND(I203*H203,2)</f>
        <v>0</v>
      </c>
      <c r="BL203" s="18" t="s">
        <v>569</v>
      </c>
      <c r="BM203" s="139" t="s">
        <v>1321</v>
      </c>
    </row>
    <row r="204" spans="2:47" s="1" customFormat="1" ht="11.25">
      <c r="B204" s="33"/>
      <c r="D204" s="141" t="s">
        <v>126</v>
      </c>
      <c r="F204" s="142" t="s">
        <v>1322</v>
      </c>
      <c r="I204" s="143"/>
      <c r="L204" s="33"/>
      <c r="M204" s="144"/>
      <c r="T204" s="54"/>
      <c r="AT204" s="18" t="s">
        <v>126</v>
      </c>
      <c r="AU204" s="18" t="s">
        <v>81</v>
      </c>
    </row>
    <row r="205" spans="2:65" s="1" customFormat="1" ht="33" customHeight="1">
      <c r="B205" s="33"/>
      <c r="C205" s="128" t="s">
        <v>628</v>
      </c>
      <c r="D205" s="128" t="s">
        <v>119</v>
      </c>
      <c r="E205" s="129" t="s">
        <v>1323</v>
      </c>
      <c r="F205" s="130" t="s">
        <v>1324</v>
      </c>
      <c r="G205" s="131" t="s">
        <v>212</v>
      </c>
      <c r="H205" s="132">
        <v>6.27</v>
      </c>
      <c r="I205" s="133"/>
      <c r="J205" s="134">
        <f>ROUND(I205*H205,2)</f>
        <v>0</v>
      </c>
      <c r="K205" s="130" t="s">
        <v>213</v>
      </c>
      <c r="L205" s="33"/>
      <c r="M205" s="135" t="s">
        <v>19</v>
      </c>
      <c r="N205" s="136" t="s">
        <v>43</v>
      </c>
      <c r="P205" s="137">
        <f>O205*H205</f>
        <v>0</v>
      </c>
      <c r="Q205" s="137">
        <v>0</v>
      </c>
      <c r="R205" s="137">
        <f>Q205*H205</f>
        <v>0</v>
      </c>
      <c r="S205" s="137">
        <v>0</v>
      </c>
      <c r="T205" s="138">
        <f>S205*H205</f>
        <v>0</v>
      </c>
      <c r="AR205" s="139" t="s">
        <v>569</v>
      </c>
      <c r="AT205" s="139" t="s">
        <v>119</v>
      </c>
      <c r="AU205" s="139" t="s">
        <v>81</v>
      </c>
      <c r="AY205" s="18" t="s">
        <v>116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8" t="s">
        <v>79</v>
      </c>
      <c r="BK205" s="140">
        <f>ROUND(I205*H205,2)</f>
        <v>0</v>
      </c>
      <c r="BL205" s="18" t="s">
        <v>569</v>
      </c>
      <c r="BM205" s="139" t="s">
        <v>1325</v>
      </c>
    </row>
    <row r="206" spans="2:47" s="1" customFormat="1" ht="11.25">
      <c r="B206" s="33"/>
      <c r="D206" s="141" t="s">
        <v>126</v>
      </c>
      <c r="F206" s="142" t="s">
        <v>1326</v>
      </c>
      <c r="I206" s="143"/>
      <c r="L206" s="33"/>
      <c r="M206" s="144"/>
      <c r="T206" s="54"/>
      <c r="AT206" s="18" t="s">
        <v>126</v>
      </c>
      <c r="AU206" s="18" t="s">
        <v>81</v>
      </c>
    </row>
    <row r="207" spans="2:51" s="13" customFormat="1" ht="11.25">
      <c r="B207" s="157"/>
      <c r="D207" s="151" t="s">
        <v>216</v>
      </c>
      <c r="E207" s="158" t="s">
        <v>19</v>
      </c>
      <c r="F207" s="159" t="s">
        <v>1327</v>
      </c>
      <c r="H207" s="160">
        <v>6.27</v>
      </c>
      <c r="I207" s="161"/>
      <c r="L207" s="157"/>
      <c r="M207" s="162"/>
      <c r="T207" s="163"/>
      <c r="AT207" s="158" t="s">
        <v>216</v>
      </c>
      <c r="AU207" s="158" t="s">
        <v>81</v>
      </c>
      <c r="AV207" s="13" t="s">
        <v>81</v>
      </c>
      <c r="AW207" s="13" t="s">
        <v>33</v>
      </c>
      <c r="AX207" s="13" t="s">
        <v>79</v>
      </c>
      <c r="AY207" s="158" t="s">
        <v>116</v>
      </c>
    </row>
    <row r="208" spans="2:65" s="1" customFormat="1" ht="21.75" customHeight="1">
      <c r="B208" s="33"/>
      <c r="C208" s="128" t="s">
        <v>633</v>
      </c>
      <c r="D208" s="128" t="s">
        <v>119</v>
      </c>
      <c r="E208" s="129" t="s">
        <v>1328</v>
      </c>
      <c r="F208" s="130" t="s">
        <v>1329</v>
      </c>
      <c r="G208" s="131" t="s">
        <v>269</v>
      </c>
      <c r="H208" s="132">
        <v>0.627</v>
      </c>
      <c r="I208" s="133"/>
      <c r="J208" s="134">
        <f>ROUND(I208*H208,2)</f>
        <v>0</v>
      </c>
      <c r="K208" s="130" t="s">
        <v>213</v>
      </c>
      <c r="L208" s="33"/>
      <c r="M208" s="135" t="s">
        <v>19</v>
      </c>
      <c r="N208" s="136" t="s">
        <v>43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569</v>
      </c>
      <c r="AT208" s="139" t="s">
        <v>119</v>
      </c>
      <c r="AU208" s="139" t="s">
        <v>81</v>
      </c>
      <c r="AY208" s="18" t="s">
        <v>116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8" t="s">
        <v>79</v>
      </c>
      <c r="BK208" s="140">
        <f>ROUND(I208*H208,2)</f>
        <v>0</v>
      </c>
      <c r="BL208" s="18" t="s">
        <v>569</v>
      </c>
      <c r="BM208" s="139" t="s">
        <v>1330</v>
      </c>
    </row>
    <row r="209" spans="2:47" s="1" customFormat="1" ht="11.25">
      <c r="B209" s="33"/>
      <c r="D209" s="141" t="s">
        <v>126</v>
      </c>
      <c r="F209" s="142" t="s">
        <v>1331</v>
      </c>
      <c r="I209" s="143"/>
      <c r="L209" s="33"/>
      <c r="M209" s="144"/>
      <c r="T209" s="54"/>
      <c r="AT209" s="18" t="s">
        <v>126</v>
      </c>
      <c r="AU209" s="18" t="s">
        <v>81</v>
      </c>
    </row>
    <row r="210" spans="2:65" s="1" customFormat="1" ht="33" customHeight="1">
      <c r="B210" s="33"/>
      <c r="C210" s="128" t="s">
        <v>640</v>
      </c>
      <c r="D210" s="128" t="s">
        <v>119</v>
      </c>
      <c r="E210" s="129" t="s">
        <v>1332</v>
      </c>
      <c r="F210" s="130" t="s">
        <v>1333</v>
      </c>
      <c r="G210" s="131" t="s">
        <v>358</v>
      </c>
      <c r="H210" s="132">
        <v>27</v>
      </c>
      <c r="I210" s="133"/>
      <c r="J210" s="134">
        <f>ROUND(I210*H210,2)</f>
        <v>0</v>
      </c>
      <c r="K210" s="130" t="s">
        <v>213</v>
      </c>
      <c r="L210" s="33"/>
      <c r="M210" s="135" t="s">
        <v>19</v>
      </c>
      <c r="N210" s="136" t="s">
        <v>43</v>
      </c>
      <c r="P210" s="137">
        <f>O210*H210</f>
        <v>0</v>
      </c>
      <c r="Q210" s="137">
        <v>0</v>
      </c>
      <c r="R210" s="137">
        <f>Q210*H210</f>
        <v>0</v>
      </c>
      <c r="S210" s="137">
        <v>0</v>
      </c>
      <c r="T210" s="138">
        <f>S210*H210</f>
        <v>0</v>
      </c>
      <c r="AR210" s="139" t="s">
        <v>569</v>
      </c>
      <c r="AT210" s="139" t="s">
        <v>119</v>
      </c>
      <c r="AU210" s="139" t="s">
        <v>81</v>
      </c>
      <c r="AY210" s="18" t="s">
        <v>116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8" t="s">
        <v>79</v>
      </c>
      <c r="BK210" s="140">
        <f>ROUND(I210*H210,2)</f>
        <v>0</v>
      </c>
      <c r="BL210" s="18" t="s">
        <v>569</v>
      </c>
      <c r="BM210" s="139" t="s">
        <v>1334</v>
      </c>
    </row>
    <row r="211" spans="2:47" s="1" customFormat="1" ht="11.25">
      <c r="B211" s="33"/>
      <c r="D211" s="141" t="s">
        <v>126</v>
      </c>
      <c r="F211" s="142" t="s">
        <v>1335</v>
      </c>
      <c r="I211" s="143"/>
      <c r="L211" s="33"/>
      <c r="M211" s="144"/>
      <c r="T211" s="54"/>
      <c r="AT211" s="18" t="s">
        <v>126</v>
      </c>
      <c r="AU211" s="18" t="s">
        <v>81</v>
      </c>
    </row>
    <row r="212" spans="2:65" s="1" customFormat="1" ht="33" customHeight="1">
      <c r="B212" s="33"/>
      <c r="C212" s="128" t="s">
        <v>645</v>
      </c>
      <c r="D212" s="128" t="s">
        <v>119</v>
      </c>
      <c r="E212" s="129" t="s">
        <v>1336</v>
      </c>
      <c r="F212" s="130" t="s">
        <v>1337</v>
      </c>
      <c r="G212" s="131" t="s">
        <v>358</v>
      </c>
      <c r="H212" s="132">
        <v>4</v>
      </c>
      <c r="I212" s="133"/>
      <c r="J212" s="134">
        <f>ROUND(I212*H212,2)</f>
        <v>0</v>
      </c>
      <c r="K212" s="130" t="s">
        <v>213</v>
      </c>
      <c r="L212" s="33"/>
      <c r="M212" s="135" t="s">
        <v>19</v>
      </c>
      <c r="N212" s="136" t="s">
        <v>43</v>
      </c>
      <c r="P212" s="137">
        <f>O212*H212</f>
        <v>0</v>
      </c>
      <c r="Q212" s="137">
        <v>0</v>
      </c>
      <c r="R212" s="137">
        <f>Q212*H212</f>
        <v>0</v>
      </c>
      <c r="S212" s="137">
        <v>0</v>
      </c>
      <c r="T212" s="138">
        <f>S212*H212</f>
        <v>0</v>
      </c>
      <c r="AR212" s="139" t="s">
        <v>569</v>
      </c>
      <c r="AT212" s="139" t="s">
        <v>119</v>
      </c>
      <c r="AU212" s="139" t="s">
        <v>81</v>
      </c>
      <c r="AY212" s="18" t="s">
        <v>116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8" t="s">
        <v>79</v>
      </c>
      <c r="BK212" s="140">
        <f>ROUND(I212*H212,2)</f>
        <v>0</v>
      </c>
      <c r="BL212" s="18" t="s">
        <v>569</v>
      </c>
      <c r="BM212" s="139" t="s">
        <v>1338</v>
      </c>
    </row>
    <row r="213" spans="2:47" s="1" customFormat="1" ht="11.25">
      <c r="B213" s="33"/>
      <c r="D213" s="141" t="s">
        <v>126</v>
      </c>
      <c r="F213" s="142" t="s">
        <v>1339</v>
      </c>
      <c r="I213" s="143"/>
      <c r="L213" s="33"/>
      <c r="M213" s="144"/>
      <c r="T213" s="54"/>
      <c r="AT213" s="18" t="s">
        <v>126</v>
      </c>
      <c r="AU213" s="18" t="s">
        <v>81</v>
      </c>
    </row>
    <row r="214" spans="2:65" s="1" customFormat="1" ht="16.5" customHeight="1">
      <c r="B214" s="33"/>
      <c r="C214" s="128" t="s">
        <v>650</v>
      </c>
      <c r="D214" s="128" t="s">
        <v>119</v>
      </c>
      <c r="E214" s="129" t="s">
        <v>1340</v>
      </c>
      <c r="F214" s="130" t="s">
        <v>1341</v>
      </c>
      <c r="G214" s="131" t="s">
        <v>305</v>
      </c>
      <c r="H214" s="132">
        <v>9.45</v>
      </c>
      <c r="I214" s="133"/>
      <c r="J214" s="134">
        <f>ROUND(I214*H214,2)</f>
        <v>0</v>
      </c>
      <c r="K214" s="130" t="s">
        <v>213</v>
      </c>
      <c r="L214" s="33"/>
      <c r="M214" s="135" t="s">
        <v>19</v>
      </c>
      <c r="N214" s="136" t="s">
        <v>43</v>
      </c>
      <c r="P214" s="137">
        <f>O214*H214</f>
        <v>0</v>
      </c>
      <c r="Q214" s="137">
        <v>3E-05</v>
      </c>
      <c r="R214" s="137">
        <f>Q214*H214</f>
        <v>0.0002835</v>
      </c>
      <c r="S214" s="137">
        <v>0</v>
      </c>
      <c r="T214" s="138">
        <f>S214*H214</f>
        <v>0</v>
      </c>
      <c r="AR214" s="139" t="s">
        <v>569</v>
      </c>
      <c r="AT214" s="139" t="s">
        <v>119</v>
      </c>
      <c r="AU214" s="139" t="s">
        <v>81</v>
      </c>
      <c r="AY214" s="18" t="s">
        <v>116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8" t="s">
        <v>79</v>
      </c>
      <c r="BK214" s="140">
        <f>ROUND(I214*H214,2)</f>
        <v>0</v>
      </c>
      <c r="BL214" s="18" t="s">
        <v>569</v>
      </c>
      <c r="BM214" s="139" t="s">
        <v>1342</v>
      </c>
    </row>
    <row r="215" spans="2:47" s="1" customFormat="1" ht="11.25">
      <c r="B215" s="33"/>
      <c r="D215" s="141" t="s">
        <v>126</v>
      </c>
      <c r="F215" s="142" t="s">
        <v>1343</v>
      </c>
      <c r="I215" s="143"/>
      <c r="L215" s="33"/>
      <c r="M215" s="144"/>
      <c r="T215" s="54"/>
      <c r="AT215" s="18" t="s">
        <v>126</v>
      </c>
      <c r="AU215" s="18" t="s">
        <v>81</v>
      </c>
    </row>
    <row r="216" spans="2:51" s="13" customFormat="1" ht="11.25">
      <c r="B216" s="157"/>
      <c r="D216" s="151" t="s">
        <v>216</v>
      </c>
      <c r="E216" s="158" t="s">
        <v>19</v>
      </c>
      <c r="F216" s="159" t="s">
        <v>1310</v>
      </c>
      <c r="H216" s="160">
        <v>9.45</v>
      </c>
      <c r="I216" s="161"/>
      <c r="L216" s="157"/>
      <c r="M216" s="162"/>
      <c r="T216" s="163"/>
      <c r="AT216" s="158" t="s">
        <v>216</v>
      </c>
      <c r="AU216" s="158" t="s">
        <v>81</v>
      </c>
      <c r="AV216" s="13" t="s">
        <v>81</v>
      </c>
      <c r="AW216" s="13" t="s">
        <v>33</v>
      </c>
      <c r="AX216" s="13" t="s">
        <v>79</v>
      </c>
      <c r="AY216" s="158" t="s">
        <v>116</v>
      </c>
    </row>
    <row r="217" spans="2:65" s="1" customFormat="1" ht="16.5" customHeight="1">
      <c r="B217" s="33"/>
      <c r="C217" s="128" t="s">
        <v>655</v>
      </c>
      <c r="D217" s="128" t="s">
        <v>119</v>
      </c>
      <c r="E217" s="129" t="s">
        <v>1344</v>
      </c>
      <c r="F217" s="130" t="s">
        <v>1345</v>
      </c>
      <c r="G217" s="131" t="s">
        <v>212</v>
      </c>
      <c r="H217" s="132">
        <v>0.2</v>
      </c>
      <c r="I217" s="133"/>
      <c r="J217" s="134">
        <f>ROUND(I217*H217,2)</f>
        <v>0</v>
      </c>
      <c r="K217" s="130" t="s">
        <v>213</v>
      </c>
      <c r="L217" s="33"/>
      <c r="M217" s="135" t="s">
        <v>19</v>
      </c>
      <c r="N217" s="136" t="s">
        <v>43</v>
      </c>
      <c r="P217" s="137">
        <f>O217*H217</f>
        <v>0</v>
      </c>
      <c r="Q217" s="137">
        <v>0</v>
      </c>
      <c r="R217" s="137">
        <f>Q217*H217</f>
        <v>0</v>
      </c>
      <c r="S217" s="137">
        <v>0</v>
      </c>
      <c r="T217" s="138">
        <f>S217*H217</f>
        <v>0</v>
      </c>
      <c r="AR217" s="139" t="s">
        <v>569</v>
      </c>
      <c r="AT217" s="139" t="s">
        <v>119</v>
      </c>
      <c r="AU217" s="139" t="s">
        <v>81</v>
      </c>
      <c r="AY217" s="18" t="s">
        <v>116</v>
      </c>
      <c r="BE217" s="140">
        <f>IF(N217="základní",J217,0)</f>
        <v>0</v>
      </c>
      <c r="BF217" s="140">
        <f>IF(N217="snížená",J217,0)</f>
        <v>0</v>
      </c>
      <c r="BG217" s="140">
        <f>IF(N217="zákl. přenesená",J217,0)</f>
        <v>0</v>
      </c>
      <c r="BH217" s="140">
        <f>IF(N217="sníž. přenesená",J217,0)</f>
        <v>0</v>
      </c>
      <c r="BI217" s="140">
        <f>IF(N217="nulová",J217,0)</f>
        <v>0</v>
      </c>
      <c r="BJ217" s="18" t="s">
        <v>79</v>
      </c>
      <c r="BK217" s="140">
        <f>ROUND(I217*H217,2)</f>
        <v>0</v>
      </c>
      <c r="BL217" s="18" t="s">
        <v>569</v>
      </c>
      <c r="BM217" s="139" t="s">
        <v>1346</v>
      </c>
    </row>
    <row r="218" spans="2:47" s="1" customFormat="1" ht="11.25">
      <c r="B218" s="33"/>
      <c r="D218" s="141" t="s">
        <v>126</v>
      </c>
      <c r="F218" s="142" t="s">
        <v>1347</v>
      </c>
      <c r="I218" s="143"/>
      <c r="L218" s="33"/>
      <c r="M218" s="144"/>
      <c r="T218" s="54"/>
      <c r="AT218" s="18" t="s">
        <v>126</v>
      </c>
      <c r="AU218" s="18" t="s">
        <v>81</v>
      </c>
    </row>
    <row r="219" spans="2:51" s="13" customFormat="1" ht="11.25">
      <c r="B219" s="157"/>
      <c r="D219" s="151" t="s">
        <v>216</v>
      </c>
      <c r="E219" s="158" t="s">
        <v>19</v>
      </c>
      <c r="F219" s="159" t="s">
        <v>1348</v>
      </c>
      <c r="H219" s="160">
        <v>0.2</v>
      </c>
      <c r="I219" s="161"/>
      <c r="L219" s="157"/>
      <c r="M219" s="162"/>
      <c r="T219" s="163"/>
      <c r="AT219" s="158" t="s">
        <v>216</v>
      </c>
      <c r="AU219" s="158" t="s">
        <v>81</v>
      </c>
      <c r="AV219" s="13" t="s">
        <v>81</v>
      </c>
      <c r="AW219" s="13" t="s">
        <v>33</v>
      </c>
      <c r="AX219" s="13" t="s">
        <v>79</v>
      </c>
      <c r="AY219" s="158" t="s">
        <v>116</v>
      </c>
    </row>
    <row r="220" spans="2:65" s="1" customFormat="1" ht="21.75" customHeight="1">
      <c r="B220" s="33"/>
      <c r="C220" s="128" t="s">
        <v>661</v>
      </c>
      <c r="D220" s="128" t="s">
        <v>119</v>
      </c>
      <c r="E220" s="129" t="s">
        <v>1349</v>
      </c>
      <c r="F220" s="130" t="s">
        <v>1350</v>
      </c>
      <c r="G220" s="131" t="s">
        <v>358</v>
      </c>
      <c r="H220" s="132">
        <v>27</v>
      </c>
      <c r="I220" s="133"/>
      <c r="J220" s="134">
        <f>ROUND(I220*H220,2)</f>
        <v>0</v>
      </c>
      <c r="K220" s="130" t="s">
        <v>213</v>
      </c>
      <c r="L220" s="33"/>
      <c r="M220" s="135" t="s">
        <v>19</v>
      </c>
      <c r="N220" s="136" t="s">
        <v>43</v>
      </c>
      <c r="P220" s="137">
        <f>O220*H220</f>
        <v>0</v>
      </c>
      <c r="Q220" s="137">
        <v>0</v>
      </c>
      <c r="R220" s="137">
        <f>Q220*H220</f>
        <v>0</v>
      </c>
      <c r="S220" s="137">
        <v>0</v>
      </c>
      <c r="T220" s="138">
        <f>S220*H220</f>
        <v>0</v>
      </c>
      <c r="AR220" s="139" t="s">
        <v>569</v>
      </c>
      <c r="AT220" s="139" t="s">
        <v>119</v>
      </c>
      <c r="AU220" s="139" t="s">
        <v>81</v>
      </c>
      <c r="AY220" s="18" t="s">
        <v>116</v>
      </c>
      <c r="BE220" s="140">
        <f>IF(N220="základní",J220,0)</f>
        <v>0</v>
      </c>
      <c r="BF220" s="140">
        <f>IF(N220="snížená",J220,0)</f>
        <v>0</v>
      </c>
      <c r="BG220" s="140">
        <f>IF(N220="zákl. přenesená",J220,0)</f>
        <v>0</v>
      </c>
      <c r="BH220" s="140">
        <f>IF(N220="sníž. přenesená",J220,0)</f>
        <v>0</v>
      </c>
      <c r="BI220" s="140">
        <f>IF(N220="nulová",J220,0)</f>
        <v>0</v>
      </c>
      <c r="BJ220" s="18" t="s">
        <v>79</v>
      </c>
      <c r="BK220" s="140">
        <f>ROUND(I220*H220,2)</f>
        <v>0</v>
      </c>
      <c r="BL220" s="18" t="s">
        <v>569</v>
      </c>
      <c r="BM220" s="139" t="s">
        <v>1351</v>
      </c>
    </row>
    <row r="221" spans="2:47" s="1" customFormat="1" ht="11.25">
      <c r="B221" s="33"/>
      <c r="D221" s="141" t="s">
        <v>126</v>
      </c>
      <c r="F221" s="142" t="s">
        <v>1352</v>
      </c>
      <c r="I221" s="143"/>
      <c r="L221" s="33"/>
      <c r="M221" s="144"/>
      <c r="T221" s="54"/>
      <c r="AT221" s="18" t="s">
        <v>126</v>
      </c>
      <c r="AU221" s="18" t="s">
        <v>81</v>
      </c>
    </row>
    <row r="222" spans="2:65" s="1" customFormat="1" ht="21.75" customHeight="1">
      <c r="B222" s="33"/>
      <c r="C222" s="128" t="s">
        <v>668</v>
      </c>
      <c r="D222" s="128" t="s">
        <v>119</v>
      </c>
      <c r="E222" s="129" t="s">
        <v>1353</v>
      </c>
      <c r="F222" s="130" t="s">
        <v>1354</v>
      </c>
      <c r="G222" s="131" t="s">
        <v>358</v>
      </c>
      <c r="H222" s="132">
        <v>27</v>
      </c>
      <c r="I222" s="133"/>
      <c r="J222" s="134">
        <f>ROUND(I222*H222,2)</f>
        <v>0</v>
      </c>
      <c r="K222" s="130" t="s">
        <v>213</v>
      </c>
      <c r="L222" s="33"/>
      <c r="M222" s="135" t="s">
        <v>19</v>
      </c>
      <c r="N222" s="136" t="s">
        <v>43</v>
      </c>
      <c r="P222" s="137">
        <f>O222*H222</f>
        <v>0</v>
      </c>
      <c r="Q222" s="137">
        <v>7E-05</v>
      </c>
      <c r="R222" s="137">
        <f>Q222*H222</f>
        <v>0.0018899999999999998</v>
      </c>
      <c r="S222" s="137">
        <v>0</v>
      </c>
      <c r="T222" s="138">
        <f>S222*H222</f>
        <v>0</v>
      </c>
      <c r="AR222" s="139" t="s">
        <v>569</v>
      </c>
      <c r="AT222" s="139" t="s">
        <v>119</v>
      </c>
      <c r="AU222" s="139" t="s">
        <v>81</v>
      </c>
      <c r="AY222" s="18" t="s">
        <v>116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8" t="s">
        <v>79</v>
      </c>
      <c r="BK222" s="140">
        <f>ROUND(I222*H222,2)</f>
        <v>0</v>
      </c>
      <c r="BL222" s="18" t="s">
        <v>569</v>
      </c>
      <c r="BM222" s="139" t="s">
        <v>1355</v>
      </c>
    </row>
    <row r="223" spans="2:47" s="1" customFormat="1" ht="11.25">
      <c r="B223" s="33"/>
      <c r="D223" s="141" t="s">
        <v>126</v>
      </c>
      <c r="F223" s="142" t="s">
        <v>1356</v>
      </c>
      <c r="I223" s="143"/>
      <c r="L223" s="33"/>
      <c r="M223" s="144"/>
      <c r="T223" s="54"/>
      <c r="AT223" s="18" t="s">
        <v>126</v>
      </c>
      <c r="AU223" s="18" t="s">
        <v>81</v>
      </c>
    </row>
    <row r="224" spans="2:65" s="1" customFormat="1" ht="21.75" customHeight="1">
      <c r="B224" s="33"/>
      <c r="C224" s="128" t="s">
        <v>677</v>
      </c>
      <c r="D224" s="128" t="s">
        <v>119</v>
      </c>
      <c r="E224" s="129" t="s">
        <v>1357</v>
      </c>
      <c r="F224" s="130" t="s">
        <v>1358</v>
      </c>
      <c r="G224" s="131" t="s">
        <v>358</v>
      </c>
      <c r="H224" s="132">
        <v>4</v>
      </c>
      <c r="I224" s="133"/>
      <c r="J224" s="134">
        <f>ROUND(I224*H224,2)</f>
        <v>0</v>
      </c>
      <c r="K224" s="130" t="s">
        <v>213</v>
      </c>
      <c r="L224" s="33"/>
      <c r="M224" s="135" t="s">
        <v>19</v>
      </c>
      <c r="N224" s="136" t="s">
        <v>43</v>
      </c>
      <c r="P224" s="137">
        <f>O224*H224</f>
        <v>0</v>
      </c>
      <c r="Q224" s="137">
        <v>0</v>
      </c>
      <c r="R224" s="137">
        <f>Q224*H224</f>
        <v>0</v>
      </c>
      <c r="S224" s="137">
        <v>0</v>
      </c>
      <c r="T224" s="138">
        <f>S224*H224</f>
        <v>0</v>
      </c>
      <c r="AR224" s="139" t="s">
        <v>569</v>
      </c>
      <c r="AT224" s="139" t="s">
        <v>119</v>
      </c>
      <c r="AU224" s="139" t="s">
        <v>81</v>
      </c>
      <c r="AY224" s="18" t="s">
        <v>116</v>
      </c>
      <c r="BE224" s="140">
        <f>IF(N224="základní",J224,0)</f>
        <v>0</v>
      </c>
      <c r="BF224" s="140">
        <f>IF(N224="snížená",J224,0)</f>
        <v>0</v>
      </c>
      <c r="BG224" s="140">
        <f>IF(N224="zákl. přenesená",J224,0)</f>
        <v>0</v>
      </c>
      <c r="BH224" s="140">
        <f>IF(N224="sníž. přenesená",J224,0)</f>
        <v>0</v>
      </c>
      <c r="BI224" s="140">
        <f>IF(N224="nulová",J224,0)</f>
        <v>0</v>
      </c>
      <c r="BJ224" s="18" t="s">
        <v>79</v>
      </c>
      <c r="BK224" s="140">
        <f>ROUND(I224*H224,2)</f>
        <v>0</v>
      </c>
      <c r="BL224" s="18" t="s">
        <v>569</v>
      </c>
      <c r="BM224" s="139" t="s">
        <v>1359</v>
      </c>
    </row>
    <row r="225" spans="2:47" s="1" customFormat="1" ht="11.25">
      <c r="B225" s="33"/>
      <c r="D225" s="141" t="s">
        <v>126</v>
      </c>
      <c r="F225" s="142" t="s">
        <v>1360</v>
      </c>
      <c r="I225" s="143"/>
      <c r="L225" s="33"/>
      <c r="M225" s="144"/>
      <c r="T225" s="54"/>
      <c r="AT225" s="18" t="s">
        <v>126</v>
      </c>
      <c r="AU225" s="18" t="s">
        <v>81</v>
      </c>
    </row>
    <row r="226" spans="2:65" s="1" customFormat="1" ht="16.5" customHeight="1">
      <c r="B226" s="33"/>
      <c r="C226" s="171" t="s">
        <v>682</v>
      </c>
      <c r="D226" s="171" t="s">
        <v>279</v>
      </c>
      <c r="E226" s="172" t="s">
        <v>1361</v>
      </c>
      <c r="F226" s="173" t="s">
        <v>1362</v>
      </c>
      <c r="G226" s="174" t="s">
        <v>358</v>
      </c>
      <c r="H226" s="175">
        <v>4.2</v>
      </c>
      <c r="I226" s="176"/>
      <c r="J226" s="177">
        <f>ROUND(I226*H226,2)</f>
        <v>0</v>
      </c>
      <c r="K226" s="173" t="s">
        <v>213</v>
      </c>
      <c r="L226" s="178"/>
      <c r="M226" s="179" t="s">
        <v>19</v>
      </c>
      <c r="N226" s="180" t="s">
        <v>43</v>
      </c>
      <c r="P226" s="137">
        <f>O226*H226</f>
        <v>0</v>
      </c>
      <c r="Q226" s="137">
        <v>0.00069</v>
      </c>
      <c r="R226" s="137">
        <f>Q226*H226</f>
        <v>0.002898</v>
      </c>
      <c r="S226" s="137">
        <v>0</v>
      </c>
      <c r="T226" s="138">
        <f>S226*H226</f>
        <v>0</v>
      </c>
      <c r="AR226" s="139" t="s">
        <v>924</v>
      </c>
      <c r="AT226" s="139" t="s">
        <v>279</v>
      </c>
      <c r="AU226" s="139" t="s">
        <v>81</v>
      </c>
      <c r="AY226" s="18" t="s">
        <v>116</v>
      </c>
      <c r="BE226" s="140">
        <f>IF(N226="základní",J226,0)</f>
        <v>0</v>
      </c>
      <c r="BF226" s="140">
        <f>IF(N226="snížená",J226,0)</f>
        <v>0</v>
      </c>
      <c r="BG226" s="140">
        <f>IF(N226="zákl. přenesená",J226,0)</f>
        <v>0</v>
      </c>
      <c r="BH226" s="140">
        <f>IF(N226="sníž. přenesená",J226,0)</f>
        <v>0</v>
      </c>
      <c r="BI226" s="140">
        <f>IF(N226="nulová",J226,0)</f>
        <v>0</v>
      </c>
      <c r="BJ226" s="18" t="s">
        <v>79</v>
      </c>
      <c r="BK226" s="140">
        <f>ROUND(I226*H226,2)</f>
        <v>0</v>
      </c>
      <c r="BL226" s="18" t="s">
        <v>924</v>
      </c>
      <c r="BM226" s="139" t="s">
        <v>1363</v>
      </c>
    </row>
    <row r="227" spans="2:51" s="13" customFormat="1" ht="11.25">
      <c r="B227" s="157"/>
      <c r="D227" s="151" t="s">
        <v>216</v>
      </c>
      <c r="E227" s="158" t="s">
        <v>19</v>
      </c>
      <c r="F227" s="159" t="s">
        <v>1364</v>
      </c>
      <c r="H227" s="160">
        <v>4.2</v>
      </c>
      <c r="I227" s="161"/>
      <c r="L227" s="157"/>
      <c r="M227" s="162"/>
      <c r="T227" s="163"/>
      <c r="AT227" s="158" t="s">
        <v>216</v>
      </c>
      <c r="AU227" s="158" t="s">
        <v>81</v>
      </c>
      <c r="AV227" s="13" t="s">
        <v>81</v>
      </c>
      <c r="AW227" s="13" t="s">
        <v>33</v>
      </c>
      <c r="AX227" s="13" t="s">
        <v>79</v>
      </c>
      <c r="AY227" s="158" t="s">
        <v>116</v>
      </c>
    </row>
    <row r="228" spans="2:65" s="1" customFormat="1" ht="21.75" customHeight="1">
      <c r="B228" s="33"/>
      <c r="C228" s="128" t="s">
        <v>687</v>
      </c>
      <c r="D228" s="128" t="s">
        <v>119</v>
      </c>
      <c r="E228" s="129" t="s">
        <v>1365</v>
      </c>
      <c r="F228" s="130" t="s">
        <v>1366</v>
      </c>
      <c r="G228" s="131" t="s">
        <v>358</v>
      </c>
      <c r="H228" s="132">
        <v>27</v>
      </c>
      <c r="I228" s="133"/>
      <c r="J228" s="134">
        <f>ROUND(I228*H228,2)</f>
        <v>0</v>
      </c>
      <c r="K228" s="130" t="s">
        <v>213</v>
      </c>
      <c r="L228" s="33"/>
      <c r="M228" s="135" t="s">
        <v>19</v>
      </c>
      <c r="N228" s="136" t="s">
        <v>43</v>
      </c>
      <c r="P228" s="137">
        <f>O228*H228</f>
        <v>0</v>
      </c>
      <c r="Q228" s="137">
        <v>0</v>
      </c>
      <c r="R228" s="137">
        <f>Q228*H228</f>
        <v>0</v>
      </c>
      <c r="S228" s="137">
        <v>0</v>
      </c>
      <c r="T228" s="138">
        <f>S228*H228</f>
        <v>0</v>
      </c>
      <c r="AR228" s="139" t="s">
        <v>569</v>
      </c>
      <c r="AT228" s="139" t="s">
        <v>119</v>
      </c>
      <c r="AU228" s="139" t="s">
        <v>81</v>
      </c>
      <c r="AY228" s="18" t="s">
        <v>116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8" t="s">
        <v>79</v>
      </c>
      <c r="BK228" s="140">
        <f>ROUND(I228*H228,2)</f>
        <v>0</v>
      </c>
      <c r="BL228" s="18" t="s">
        <v>569</v>
      </c>
      <c r="BM228" s="139" t="s">
        <v>1367</v>
      </c>
    </row>
    <row r="229" spans="2:47" s="1" customFormat="1" ht="11.25">
      <c r="B229" s="33"/>
      <c r="D229" s="141" t="s">
        <v>126</v>
      </c>
      <c r="F229" s="142" t="s">
        <v>1368</v>
      </c>
      <c r="I229" s="143"/>
      <c r="L229" s="33"/>
      <c r="M229" s="144"/>
      <c r="T229" s="54"/>
      <c r="AT229" s="18" t="s">
        <v>126</v>
      </c>
      <c r="AU229" s="18" t="s">
        <v>81</v>
      </c>
    </row>
    <row r="230" spans="2:65" s="1" customFormat="1" ht="16.5" customHeight="1">
      <c r="B230" s="33"/>
      <c r="C230" s="171" t="s">
        <v>695</v>
      </c>
      <c r="D230" s="171" t="s">
        <v>279</v>
      </c>
      <c r="E230" s="172" t="s">
        <v>1369</v>
      </c>
      <c r="F230" s="173" t="s">
        <v>1370</v>
      </c>
      <c r="G230" s="174" t="s">
        <v>358</v>
      </c>
      <c r="H230" s="175">
        <v>28.35</v>
      </c>
      <c r="I230" s="176"/>
      <c r="J230" s="177">
        <f>ROUND(I230*H230,2)</f>
        <v>0</v>
      </c>
      <c r="K230" s="173" t="s">
        <v>213</v>
      </c>
      <c r="L230" s="178"/>
      <c r="M230" s="179" t="s">
        <v>19</v>
      </c>
      <c r="N230" s="180" t="s">
        <v>43</v>
      </c>
      <c r="P230" s="137">
        <f>O230*H230</f>
        <v>0</v>
      </c>
      <c r="Q230" s="137">
        <v>0.00026</v>
      </c>
      <c r="R230" s="137">
        <f>Q230*H230</f>
        <v>0.007371</v>
      </c>
      <c r="S230" s="137">
        <v>0</v>
      </c>
      <c r="T230" s="138">
        <f>S230*H230</f>
        <v>0</v>
      </c>
      <c r="AR230" s="139" t="s">
        <v>924</v>
      </c>
      <c r="AT230" s="139" t="s">
        <v>279</v>
      </c>
      <c r="AU230" s="139" t="s">
        <v>81</v>
      </c>
      <c r="AY230" s="18" t="s">
        <v>116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79</v>
      </c>
      <c r="BK230" s="140">
        <f>ROUND(I230*H230,2)</f>
        <v>0</v>
      </c>
      <c r="BL230" s="18" t="s">
        <v>924</v>
      </c>
      <c r="BM230" s="139" t="s">
        <v>1371</v>
      </c>
    </row>
    <row r="231" spans="2:51" s="13" customFormat="1" ht="11.25">
      <c r="B231" s="157"/>
      <c r="D231" s="151" t="s">
        <v>216</v>
      </c>
      <c r="E231" s="158" t="s">
        <v>19</v>
      </c>
      <c r="F231" s="159" t="s">
        <v>1372</v>
      </c>
      <c r="H231" s="160">
        <v>28.35</v>
      </c>
      <c r="I231" s="161"/>
      <c r="L231" s="157"/>
      <c r="M231" s="162"/>
      <c r="T231" s="163"/>
      <c r="AT231" s="158" t="s">
        <v>216</v>
      </c>
      <c r="AU231" s="158" t="s">
        <v>81</v>
      </c>
      <c r="AV231" s="13" t="s">
        <v>81</v>
      </c>
      <c r="AW231" s="13" t="s">
        <v>33</v>
      </c>
      <c r="AX231" s="13" t="s">
        <v>79</v>
      </c>
      <c r="AY231" s="158" t="s">
        <v>116</v>
      </c>
    </row>
    <row r="232" spans="2:65" s="1" customFormat="1" ht="24.2" customHeight="1">
      <c r="B232" s="33"/>
      <c r="C232" s="128" t="s">
        <v>702</v>
      </c>
      <c r="D232" s="128" t="s">
        <v>119</v>
      </c>
      <c r="E232" s="129" t="s">
        <v>1373</v>
      </c>
      <c r="F232" s="130" t="s">
        <v>1374</v>
      </c>
      <c r="G232" s="131" t="s">
        <v>590</v>
      </c>
      <c r="H232" s="132">
        <v>1</v>
      </c>
      <c r="I232" s="133"/>
      <c r="J232" s="134">
        <f>ROUND(I232*H232,2)</f>
        <v>0</v>
      </c>
      <c r="K232" s="130" t="s">
        <v>213</v>
      </c>
      <c r="L232" s="33"/>
      <c r="M232" s="135" t="s">
        <v>19</v>
      </c>
      <c r="N232" s="136" t="s">
        <v>43</v>
      </c>
      <c r="P232" s="137">
        <f>O232*H232</f>
        <v>0</v>
      </c>
      <c r="Q232" s="137">
        <v>0.23975</v>
      </c>
      <c r="R232" s="137">
        <f>Q232*H232</f>
        <v>0.23975</v>
      </c>
      <c r="S232" s="137">
        <v>0</v>
      </c>
      <c r="T232" s="138">
        <f>S232*H232</f>
        <v>0</v>
      </c>
      <c r="AR232" s="139" t="s">
        <v>569</v>
      </c>
      <c r="AT232" s="139" t="s">
        <v>119</v>
      </c>
      <c r="AU232" s="139" t="s">
        <v>81</v>
      </c>
      <c r="AY232" s="18" t="s">
        <v>116</v>
      </c>
      <c r="BE232" s="140">
        <f>IF(N232="základní",J232,0)</f>
        <v>0</v>
      </c>
      <c r="BF232" s="140">
        <f>IF(N232="snížená",J232,0)</f>
        <v>0</v>
      </c>
      <c r="BG232" s="140">
        <f>IF(N232="zákl. přenesená",J232,0)</f>
        <v>0</v>
      </c>
      <c r="BH232" s="140">
        <f>IF(N232="sníž. přenesená",J232,0)</f>
        <v>0</v>
      </c>
      <c r="BI232" s="140">
        <f>IF(N232="nulová",J232,0)</f>
        <v>0</v>
      </c>
      <c r="BJ232" s="18" t="s">
        <v>79</v>
      </c>
      <c r="BK232" s="140">
        <f>ROUND(I232*H232,2)</f>
        <v>0</v>
      </c>
      <c r="BL232" s="18" t="s">
        <v>569</v>
      </c>
      <c r="BM232" s="139" t="s">
        <v>1375</v>
      </c>
    </row>
    <row r="233" spans="2:47" s="1" customFormat="1" ht="11.25">
      <c r="B233" s="33"/>
      <c r="D233" s="141" t="s">
        <v>126</v>
      </c>
      <c r="F233" s="142" t="s">
        <v>1376</v>
      </c>
      <c r="I233" s="143"/>
      <c r="L233" s="33"/>
      <c r="M233" s="144"/>
      <c r="T233" s="54"/>
      <c r="AT233" s="18" t="s">
        <v>126</v>
      </c>
      <c r="AU233" s="18" t="s">
        <v>81</v>
      </c>
    </row>
    <row r="234" spans="2:65" s="1" customFormat="1" ht="16.5" customHeight="1">
      <c r="B234" s="33"/>
      <c r="C234" s="171" t="s">
        <v>707</v>
      </c>
      <c r="D234" s="171" t="s">
        <v>279</v>
      </c>
      <c r="E234" s="172" t="s">
        <v>1377</v>
      </c>
      <c r="F234" s="173" t="s">
        <v>1378</v>
      </c>
      <c r="G234" s="174" t="s">
        <v>590</v>
      </c>
      <c r="H234" s="175">
        <v>1</v>
      </c>
      <c r="I234" s="176"/>
      <c r="J234" s="177">
        <f>ROUND(I234*H234,2)</f>
        <v>0</v>
      </c>
      <c r="K234" s="173" t="s">
        <v>19</v>
      </c>
      <c r="L234" s="178"/>
      <c r="M234" s="179" t="s">
        <v>19</v>
      </c>
      <c r="N234" s="180" t="s">
        <v>43</v>
      </c>
      <c r="P234" s="137">
        <f>O234*H234</f>
        <v>0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924</v>
      </c>
      <c r="AT234" s="139" t="s">
        <v>279</v>
      </c>
      <c r="AU234" s="139" t="s">
        <v>81</v>
      </c>
      <c r="AY234" s="18" t="s">
        <v>116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8" t="s">
        <v>79</v>
      </c>
      <c r="BK234" s="140">
        <f>ROUND(I234*H234,2)</f>
        <v>0</v>
      </c>
      <c r="BL234" s="18" t="s">
        <v>924</v>
      </c>
      <c r="BM234" s="139" t="s">
        <v>1379</v>
      </c>
    </row>
    <row r="235" spans="2:65" s="1" customFormat="1" ht="24.2" customHeight="1">
      <c r="B235" s="33"/>
      <c r="C235" s="128" t="s">
        <v>712</v>
      </c>
      <c r="D235" s="128" t="s">
        <v>119</v>
      </c>
      <c r="E235" s="129" t="s">
        <v>1380</v>
      </c>
      <c r="F235" s="130" t="s">
        <v>1381</v>
      </c>
      <c r="G235" s="131" t="s">
        <v>305</v>
      </c>
      <c r="H235" s="132">
        <v>2</v>
      </c>
      <c r="I235" s="133"/>
      <c r="J235" s="134">
        <f>ROUND(I235*H235,2)</f>
        <v>0</v>
      </c>
      <c r="K235" s="130" t="s">
        <v>213</v>
      </c>
      <c r="L235" s="33"/>
      <c r="M235" s="135" t="s">
        <v>19</v>
      </c>
      <c r="N235" s="136" t="s">
        <v>43</v>
      </c>
      <c r="P235" s="137">
        <f>O235*H235</f>
        <v>0</v>
      </c>
      <c r="Q235" s="137">
        <v>0.06503</v>
      </c>
      <c r="R235" s="137">
        <f>Q235*H235</f>
        <v>0.13006</v>
      </c>
      <c r="S235" s="137">
        <v>0</v>
      </c>
      <c r="T235" s="138">
        <f>S235*H235</f>
        <v>0</v>
      </c>
      <c r="AR235" s="139" t="s">
        <v>569</v>
      </c>
      <c r="AT235" s="139" t="s">
        <v>119</v>
      </c>
      <c r="AU235" s="139" t="s">
        <v>81</v>
      </c>
      <c r="AY235" s="18" t="s">
        <v>116</v>
      </c>
      <c r="BE235" s="140">
        <f>IF(N235="základní",J235,0)</f>
        <v>0</v>
      </c>
      <c r="BF235" s="140">
        <f>IF(N235="snížená",J235,0)</f>
        <v>0</v>
      </c>
      <c r="BG235" s="140">
        <f>IF(N235="zákl. přenesená",J235,0)</f>
        <v>0</v>
      </c>
      <c r="BH235" s="140">
        <f>IF(N235="sníž. přenesená",J235,0)</f>
        <v>0</v>
      </c>
      <c r="BI235" s="140">
        <f>IF(N235="nulová",J235,0)</f>
        <v>0</v>
      </c>
      <c r="BJ235" s="18" t="s">
        <v>79</v>
      </c>
      <c r="BK235" s="140">
        <f>ROUND(I235*H235,2)</f>
        <v>0</v>
      </c>
      <c r="BL235" s="18" t="s">
        <v>569</v>
      </c>
      <c r="BM235" s="139" t="s">
        <v>1382</v>
      </c>
    </row>
    <row r="236" spans="2:47" s="1" customFormat="1" ht="11.25">
      <c r="B236" s="33"/>
      <c r="D236" s="141" t="s">
        <v>126</v>
      </c>
      <c r="F236" s="142" t="s">
        <v>1383</v>
      </c>
      <c r="I236" s="143"/>
      <c r="L236" s="33"/>
      <c r="M236" s="144"/>
      <c r="T236" s="54"/>
      <c r="AT236" s="18" t="s">
        <v>126</v>
      </c>
      <c r="AU236" s="18" t="s">
        <v>81</v>
      </c>
    </row>
    <row r="237" spans="2:51" s="13" customFormat="1" ht="11.25">
      <c r="B237" s="157"/>
      <c r="D237" s="151" t="s">
        <v>216</v>
      </c>
      <c r="E237" s="158" t="s">
        <v>19</v>
      </c>
      <c r="F237" s="159" t="s">
        <v>1384</v>
      </c>
      <c r="H237" s="160">
        <v>2</v>
      </c>
      <c r="I237" s="161"/>
      <c r="L237" s="157"/>
      <c r="M237" s="162"/>
      <c r="T237" s="163"/>
      <c r="AT237" s="158" t="s">
        <v>216</v>
      </c>
      <c r="AU237" s="158" t="s">
        <v>81</v>
      </c>
      <c r="AV237" s="13" t="s">
        <v>81</v>
      </c>
      <c r="AW237" s="13" t="s">
        <v>33</v>
      </c>
      <c r="AX237" s="13" t="s">
        <v>79</v>
      </c>
      <c r="AY237" s="158" t="s">
        <v>116</v>
      </c>
    </row>
    <row r="238" spans="2:65" s="1" customFormat="1" ht="24.2" customHeight="1">
      <c r="B238" s="33"/>
      <c r="C238" s="128" t="s">
        <v>717</v>
      </c>
      <c r="D238" s="128" t="s">
        <v>119</v>
      </c>
      <c r="E238" s="129" t="s">
        <v>1385</v>
      </c>
      <c r="F238" s="130" t="s">
        <v>1386</v>
      </c>
      <c r="G238" s="131" t="s">
        <v>305</v>
      </c>
      <c r="H238" s="132">
        <v>2</v>
      </c>
      <c r="I238" s="133"/>
      <c r="J238" s="134">
        <f>ROUND(I238*H238,2)</f>
        <v>0</v>
      </c>
      <c r="K238" s="130" t="s">
        <v>213</v>
      </c>
      <c r="L238" s="33"/>
      <c r="M238" s="135" t="s">
        <v>19</v>
      </c>
      <c r="N238" s="136" t="s">
        <v>43</v>
      </c>
      <c r="P238" s="137">
        <f>O238*H238</f>
        <v>0</v>
      </c>
      <c r="Q238" s="137">
        <v>0.07596</v>
      </c>
      <c r="R238" s="137">
        <f>Q238*H238</f>
        <v>0.15192</v>
      </c>
      <c r="S238" s="137">
        <v>0</v>
      </c>
      <c r="T238" s="138">
        <f>S238*H238</f>
        <v>0</v>
      </c>
      <c r="AR238" s="139" t="s">
        <v>569</v>
      </c>
      <c r="AT238" s="139" t="s">
        <v>119</v>
      </c>
      <c r="AU238" s="139" t="s">
        <v>81</v>
      </c>
      <c r="AY238" s="18" t="s">
        <v>116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8" t="s">
        <v>79</v>
      </c>
      <c r="BK238" s="140">
        <f>ROUND(I238*H238,2)</f>
        <v>0</v>
      </c>
      <c r="BL238" s="18" t="s">
        <v>569</v>
      </c>
      <c r="BM238" s="139" t="s">
        <v>1387</v>
      </c>
    </row>
    <row r="239" spans="2:47" s="1" customFormat="1" ht="11.25">
      <c r="B239" s="33"/>
      <c r="D239" s="141" t="s">
        <v>126</v>
      </c>
      <c r="F239" s="142" t="s">
        <v>1388</v>
      </c>
      <c r="I239" s="143"/>
      <c r="L239" s="33"/>
      <c r="M239" s="144"/>
      <c r="T239" s="54"/>
      <c r="AT239" s="18" t="s">
        <v>126</v>
      </c>
      <c r="AU239" s="18" t="s">
        <v>81</v>
      </c>
    </row>
    <row r="240" spans="2:51" s="13" customFormat="1" ht="11.25">
      <c r="B240" s="157"/>
      <c r="D240" s="151" t="s">
        <v>216</v>
      </c>
      <c r="E240" s="158" t="s">
        <v>19</v>
      </c>
      <c r="F240" s="159" t="s">
        <v>1384</v>
      </c>
      <c r="H240" s="160">
        <v>2</v>
      </c>
      <c r="I240" s="161"/>
      <c r="L240" s="157"/>
      <c r="M240" s="191"/>
      <c r="N240" s="192"/>
      <c r="O240" s="192"/>
      <c r="P240" s="192"/>
      <c r="Q240" s="192"/>
      <c r="R240" s="192"/>
      <c r="S240" s="192"/>
      <c r="T240" s="193"/>
      <c r="AT240" s="158" t="s">
        <v>216</v>
      </c>
      <c r="AU240" s="158" t="s">
        <v>81</v>
      </c>
      <c r="AV240" s="13" t="s">
        <v>81</v>
      </c>
      <c r="AW240" s="13" t="s">
        <v>33</v>
      </c>
      <c r="AX240" s="13" t="s">
        <v>79</v>
      </c>
      <c r="AY240" s="158" t="s">
        <v>116</v>
      </c>
    </row>
    <row r="241" spans="2:12" s="1" customFormat="1" ht="6.95" customHeight="1"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33"/>
    </row>
  </sheetData>
  <sheetProtection algorithmName="SHA-512" hashValue="Sp9NjCEbXC3kJlffVG19qVL8qIRvIDhZvFpNQrhaRC3C43eG4mOquCnYc4lf7138N8+B63pqznImCd564M5jgw==" saltValue="y/bP6+8+tNa622BLwwo8PQLG7cbOsBE5A9hsTquETSVpAaqzOWOh3FZPVUMBtyNUbb9m+/lqyo4gcSLgpH2hRQ==" spinCount="100000" sheet="1" objects="1" scenarios="1" formatColumns="0" formatRows="0" autoFilter="0"/>
  <autoFilter ref="C82:K24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4_01/741112061"/>
    <hyperlink ref="F90" r:id="rId2" display="https://podminky.urs.cz/item/CS_URS_2024_01/741112101"/>
    <hyperlink ref="F93" r:id="rId3" display="https://podminky.urs.cz/item/CS_URS_2024_01/741112111"/>
    <hyperlink ref="F97" r:id="rId4" display="https://podminky.urs.cz/item/CS_URS_2024_01/741122015"/>
    <hyperlink ref="F103" r:id="rId5" display="https://podminky.urs.cz/item/CS_URS_2024_01/741122016"/>
    <hyperlink ref="F107" r:id="rId6" display="https://podminky.urs.cz/item/CS_URS_2024_01/741122134"/>
    <hyperlink ref="F111" r:id="rId7" display="https://podminky.urs.cz/item/CS_URS_2024_01/741122143"/>
    <hyperlink ref="F115" r:id="rId8" display="https://podminky.urs.cz/item/CS_URS_2024_01/741130001"/>
    <hyperlink ref="F117" r:id="rId9" display="https://podminky.urs.cz/item/CS_URS_2024_01/741130004"/>
    <hyperlink ref="F119" r:id="rId10" display="https://podminky.urs.cz/item/CS_URS_2024_01/741130006"/>
    <hyperlink ref="F121" r:id="rId11" display="https://podminky.urs.cz/item/CS_URS_2024_01/741210001"/>
    <hyperlink ref="F124" r:id="rId12" display="https://podminky.urs.cz/item/CS_URS_2024_01/741231012"/>
    <hyperlink ref="F127" r:id="rId13" display="https://podminky.urs.cz/item/CS_URS_2024_01/741310121"/>
    <hyperlink ref="F132" r:id="rId14" display="https://podminky.urs.cz/item/CS_URS_2024_01/741313004"/>
    <hyperlink ref="F135" r:id="rId15" display="https://podminky.urs.cz/item/CS_URS_2024_01/741313082"/>
    <hyperlink ref="F138" r:id="rId16" display="https://podminky.urs.cz/item/CS_URS_2024_01/741320105"/>
    <hyperlink ref="F143" r:id="rId17" display="https://podminky.urs.cz/item/CS_URS_2024_01/741320165"/>
    <hyperlink ref="F146" r:id="rId18" display="https://podminky.urs.cz/item/CS_URS_2024_01/741321033"/>
    <hyperlink ref="F149" r:id="rId19" display="https://podminky.urs.cz/item/CS_URS_2024_01/741330032"/>
    <hyperlink ref="F152" r:id="rId20" display="https://podminky.urs.cz/item/CS_URS_2024_01/741330741"/>
    <hyperlink ref="F155" r:id="rId21" display="https://podminky.urs.cz/item/CS_URS_2024_01/741331075"/>
    <hyperlink ref="F158" r:id="rId22" display="https://podminky.urs.cz/item/CS_URS_2024_01/741372021"/>
    <hyperlink ref="F161" r:id="rId23" display="https://podminky.urs.cz/item/CS_URS_2024_01/741372131"/>
    <hyperlink ref="F164" r:id="rId24" display="https://podminky.urs.cz/item/CS_URS_2024_01/741420001"/>
    <hyperlink ref="F169" r:id="rId25" display="https://podminky.urs.cz/item/CS_URS_2024_01/741420020"/>
    <hyperlink ref="F172" r:id="rId26" display="https://podminky.urs.cz/item/CS_URS_2024_01/741420022"/>
    <hyperlink ref="F176" r:id="rId27" display="https://podminky.urs.cz/item/CS_URS_2024_01/741420023"/>
    <hyperlink ref="F179" r:id="rId28" display="https://podminky.urs.cz/item/CS_URS_2024_01/741420083"/>
    <hyperlink ref="F182" r:id="rId29" display="https://podminky.urs.cz/item/CS_URS_2024_01/741430003"/>
    <hyperlink ref="F185" r:id="rId30" display="https://podminky.urs.cz/item/CS_URS_2024_01/741810002"/>
    <hyperlink ref="F187" r:id="rId31" display="https://podminky.urs.cz/item/CS_URS_2024_01/741820011"/>
    <hyperlink ref="F189" r:id="rId32" display="https://podminky.urs.cz/item/CS_URS_2024_01/998741101"/>
    <hyperlink ref="F195" r:id="rId33" display="https://podminky.urs.cz/item/CS_URS_2024_01/460010023"/>
    <hyperlink ref="F197" r:id="rId34" display="https://podminky.urs.cz/item/CS_URS_2024_01/460030011"/>
    <hyperlink ref="F200" r:id="rId35" display="https://podminky.urs.cz/item/CS_URS_2024_01/460161172"/>
    <hyperlink ref="F202" r:id="rId36" display="https://podminky.urs.cz/item/CS_URS_2024_01/460161302"/>
    <hyperlink ref="F204" r:id="rId37" display="https://podminky.urs.cz/item/CS_URS_2024_01/460341113"/>
    <hyperlink ref="F206" r:id="rId38" display="https://podminky.urs.cz/item/CS_URS_2024_01/460341121"/>
    <hyperlink ref="F209" r:id="rId39" display="https://podminky.urs.cz/item/CS_URS_2024_01/460361111"/>
    <hyperlink ref="F211" r:id="rId40" display="https://podminky.urs.cz/item/CS_URS_2024_01/460431162"/>
    <hyperlink ref="F213" r:id="rId41" display="https://podminky.urs.cz/item/CS_URS_2024_01/460431312"/>
    <hyperlink ref="F215" r:id="rId42" display="https://podminky.urs.cz/item/CS_URS_2024_01/460581121"/>
    <hyperlink ref="F218" r:id="rId43" display="https://podminky.urs.cz/item/CS_URS_2024_01/460641113"/>
    <hyperlink ref="F221" r:id="rId44" display="https://podminky.urs.cz/item/CS_URS_2024_01/460661111"/>
    <hyperlink ref="F223" r:id="rId45" display="https://podminky.urs.cz/item/CS_URS_2024_01/460671112"/>
    <hyperlink ref="F225" r:id="rId46" display="https://podminky.urs.cz/item/CS_URS_2024_01/460791114"/>
    <hyperlink ref="F229" r:id="rId47" display="https://podminky.urs.cz/item/CS_URS_2024_01/460791212"/>
    <hyperlink ref="F233" r:id="rId48" display="https://podminky.urs.cz/item/CS_URS_2024_01/460905121"/>
    <hyperlink ref="F236" r:id="rId49" display="https://podminky.urs.cz/item/CS_URS_2024_01/460921111"/>
    <hyperlink ref="F239" r:id="rId50" display="https://podminky.urs.cz/item/CS_URS_2024_01/460921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94" customWidth="1"/>
    <col min="2" max="2" width="1.7109375" style="194" customWidth="1"/>
    <col min="3" max="4" width="5.00390625" style="194" customWidth="1"/>
    <col min="5" max="5" width="11.7109375" style="194" customWidth="1"/>
    <col min="6" max="6" width="9.140625" style="194" customWidth="1"/>
    <col min="7" max="7" width="5.00390625" style="194" customWidth="1"/>
    <col min="8" max="8" width="77.8515625" style="194" customWidth="1"/>
    <col min="9" max="10" width="20.00390625" style="194" customWidth="1"/>
    <col min="11" max="11" width="1.7109375" style="194" customWidth="1"/>
  </cols>
  <sheetData>
    <row r="1" ht="37.5" customHeight="1"/>
    <row r="2" spans="2:1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197"/>
    </row>
    <row r="3" spans="2:11" s="16" customFormat="1" ht="45" customHeight="1">
      <c r="B3" s="198"/>
      <c r="C3" s="322" t="s">
        <v>1389</v>
      </c>
      <c r="D3" s="322"/>
      <c r="E3" s="322"/>
      <c r="F3" s="322"/>
      <c r="G3" s="322"/>
      <c r="H3" s="322"/>
      <c r="I3" s="322"/>
      <c r="J3" s="322"/>
      <c r="K3" s="199"/>
    </row>
    <row r="4" spans="2:11" ht="25.5" customHeight="1">
      <c r="B4" s="200"/>
      <c r="C4" s="321" t="s">
        <v>1390</v>
      </c>
      <c r="D4" s="321"/>
      <c r="E4" s="321"/>
      <c r="F4" s="321"/>
      <c r="G4" s="321"/>
      <c r="H4" s="321"/>
      <c r="I4" s="321"/>
      <c r="J4" s="321"/>
      <c r="K4" s="201"/>
    </row>
    <row r="5" spans="2:11" ht="5.25" customHeight="1">
      <c r="B5" s="200"/>
      <c r="C5" s="202"/>
      <c r="D5" s="202"/>
      <c r="E5" s="202"/>
      <c r="F5" s="202"/>
      <c r="G5" s="202"/>
      <c r="H5" s="202"/>
      <c r="I5" s="202"/>
      <c r="J5" s="202"/>
      <c r="K5" s="201"/>
    </row>
    <row r="6" spans="2:11" ht="15" customHeight="1">
      <c r="B6" s="200"/>
      <c r="C6" s="320" t="s">
        <v>1391</v>
      </c>
      <c r="D6" s="320"/>
      <c r="E6" s="320"/>
      <c r="F6" s="320"/>
      <c r="G6" s="320"/>
      <c r="H6" s="320"/>
      <c r="I6" s="320"/>
      <c r="J6" s="320"/>
      <c r="K6" s="201"/>
    </row>
    <row r="7" spans="2:11" ht="15" customHeight="1">
      <c r="B7" s="204"/>
      <c r="C7" s="320" t="s">
        <v>1392</v>
      </c>
      <c r="D7" s="320"/>
      <c r="E7" s="320"/>
      <c r="F7" s="320"/>
      <c r="G7" s="320"/>
      <c r="H7" s="320"/>
      <c r="I7" s="320"/>
      <c r="J7" s="320"/>
      <c r="K7" s="201"/>
    </row>
    <row r="8" spans="2:11" ht="12.75" customHeight="1">
      <c r="B8" s="204"/>
      <c r="C8" s="203"/>
      <c r="D8" s="203"/>
      <c r="E8" s="203"/>
      <c r="F8" s="203"/>
      <c r="G8" s="203"/>
      <c r="H8" s="203"/>
      <c r="I8" s="203"/>
      <c r="J8" s="203"/>
      <c r="K8" s="201"/>
    </row>
    <row r="9" spans="2:11" ht="15" customHeight="1">
      <c r="B9" s="204"/>
      <c r="C9" s="320" t="s">
        <v>1393</v>
      </c>
      <c r="D9" s="320"/>
      <c r="E9" s="320"/>
      <c r="F9" s="320"/>
      <c r="G9" s="320"/>
      <c r="H9" s="320"/>
      <c r="I9" s="320"/>
      <c r="J9" s="320"/>
      <c r="K9" s="201"/>
    </row>
    <row r="10" spans="2:11" ht="15" customHeight="1">
      <c r="B10" s="204"/>
      <c r="C10" s="203"/>
      <c r="D10" s="320" t="s">
        <v>1394</v>
      </c>
      <c r="E10" s="320"/>
      <c r="F10" s="320"/>
      <c r="G10" s="320"/>
      <c r="H10" s="320"/>
      <c r="I10" s="320"/>
      <c r="J10" s="320"/>
      <c r="K10" s="201"/>
    </row>
    <row r="11" spans="2:11" ht="15" customHeight="1">
      <c r="B11" s="204"/>
      <c r="C11" s="205"/>
      <c r="D11" s="320" t="s">
        <v>1395</v>
      </c>
      <c r="E11" s="320"/>
      <c r="F11" s="320"/>
      <c r="G11" s="320"/>
      <c r="H11" s="320"/>
      <c r="I11" s="320"/>
      <c r="J11" s="320"/>
      <c r="K11" s="201"/>
    </row>
    <row r="12" spans="2:11" ht="15" customHeight="1">
      <c r="B12" s="204"/>
      <c r="C12" s="205"/>
      <c r="D12" s="203"/>
      <c r="E12" s="203"/>
      <c r="F12" s="203"/>
      <c r="G12" s="203"/>
      <c r="H12" s="203"/>
      <c r="I12" s="203"/>
      <c r="J12" s="203"/>
      <c r="K12" s="201"/>
    </row>
    <row r="13" spans="2:11" ht="15" customHeight="1">
      <c r="B13" s="204"/>
      <c r="C13" s="205"/>
      <c r="D13" s="206" t="s">
        <v>1396</v>
      </c>
      <c r="E13" s="203"/>
      <c r="F13" s="203"/>
      <c r="G13" s="203"/>
      <c r="H13" s="203"/>
      <c r="I13" s="203"/>
      <c r="J13" s="203"/>
      <c r="K13" s="201"/>
    </row>
    <row r="14" spans="2:11" ht="12.75" customHeight="1">
      <c r="B14" s="204"/>
      <c r="C14" s="205"/>
      <c r="D14" s="205"/>
      <c r="E14" s="205"/>
      <c r="F14" s="205"/>
      <c r="G14" s="205"/>
      <c r="H14" s="205"/>
      <c r="I14" s="205"/>
      <c r="J14" s="205"/>
      <c r="K14" s="201"/>
    </row>
    <row r="15" spans="2:11" ht="15" customHeight="1">
      <c r="B15" s="204"/>
      <c r="C15" s="205"/>
      <c r="D15" s="320" t="s">
        <v>1397</v>
      </c>
      <c r="E15" s="320"/>
      <c r="F15" s="320"/>
      <c r="G15" s="320"/>
      <c r="H15" s="320"/>
      <c r="I15" s="320"/>
      <c r="J15" s="320"/>
      <c r="K15" s="201"/>
    </row>
    <row r="16" spans="2:11" ht="15" customHeight="1">
      <c r="B16" s="204"/>
      <c r="C16" s="205"/>
      <c r="D16" s="320" t="s">
        <v>1398</v>
      </c>
      <c r="E16" s="320"/>
      <c r="F16" s="320"/>
      <c r="G16" s="320"/>
      <c r="H16" s="320"/>
      <c r="I16" s="320"/>
      <c r="J16" s="320"/>
      <c r="K16" s="201"/>
    </row>
    <row r="17" spans="2:11" ht="15" customHeight="1">
      <c r="B17" s="204"/>
      <c r="C17" s="205"/>
      <c r="D17" s="320" t="s">
        <v>1399</v>
      </c>
      <c r="E17" s="320"/>
      <c r="F17" s="320"/>
      <c r="G17" s="320"/>
      <c r="H17" s="320"/>
      <c r="I17" s="320"/>
      <c r="J17" s="320"/>
      <c r="K17" s="201"/>
    </row>
    <row r="18" spans="2:11" ht="15" customHeight="1">
      <c r="B18" s="204"/>
      <c r="C18" s="205"/>
      <c r="D18" s="205"/>
      <c r="E18" s="207" t="s">
        <v>78</v>
      </c>
      <c r="F18" s="320" t="s">
        <v>1400</v>
      </c>
      <c r="G18" s="320"/>
      <c r="H18" s="320"/>
      <c r="I18" s="320"/>
      <c r="J18" s="320"/>
      <c r="K18" s="201"/>
    </row>
    <row r="19" spans="2:11" ht="15" customHeight="1">
      <c r="B19" s="204"/>
      <c r="C19" s="205"/>
      <c r="D19" s="205"/>
      <c r="E19" s="207" t="s">
        <v>1401</v>
      </c>
      <c r="F19" s="320" t="s">
        <v>1402</v>
      </c>
      <c r="G19" s="320"/>
      <c r="H19" s="320"/>
      <c r="I19" s="320"/>
      <c r="J19" s="320"/>
      <c r="K19" s="201"/>
    </row>
    <row r="20" spans="2:11" ht="15" customHeight="1">
      <c r="B20" s="204"/>
      <c r="C20" s="205"/>
      <c r="D20" s="205"/>
      <c r="E20" s="207" t="s">
        <v>1403</v>
      </c>
      <c r="F20" s="320" t="s">
        <v>1404</v>
      </c>
      <c r="G20" s="320"/>
      <c r="H20" s="320"/>
      <c r="I20" s="320"/>
      <c r="J20" s="320"/>
      <c r="K20" s="201"/>
    </row>
    <row r="21" spans="2:11" ht="15" customHeight="1">
      <c r="B21" s="204"/>
      <c r="C21" s="205"/>
      <c r="D21" s="205"/>
      <c r="E21" s="207" t="s">
        <v>1405</v>
      </c>
      <c r="F21" s="320" t="s">
        <v>1406</v>
      </c>
      <c r="G21" s="320"/>
      <c r="H21" s="320"/>
      <c r="I21" s="320"/>
      <c r="J21" s="320"/>
      <c r="K21" s="201"/>
    </row>
    <row r="22" spans="2:11" ht="15" customHeight="1">
      <c r="B22" s="204"/>
      <c r="C22" s="205"/>
      <c r="D22" s="205"/>
      <c r="E22" s="207" t="s">
        <v>1407</v>
      </c>
      <c r="F22" s="320" t="s">
        <v>1408</v>
      </c>
      <c r="G22" s="320"/>
      <c r="H22" s="320"/>
      <c r="I22" s="320"/>
      <c r="J22" s="320"/>
      <c r="K22" s="201"/>
    </row>
    <row r="23" spans="2:11" ht="15" customHeight="1">
      <c r="B23" s="204"/>
      <c r="C23" s="205"/>
      <c r="D23" s="205"/>
      <c r="E23" s="207" t="s">
        <v>1409</v>
      </c>
      <c r="F23" s="320" t="s">
        <v>1410</v>
      </c>
      <c r="G23" s="320"/>
      <c r="H23" s="320"/>
      <c r="I23" s="320"/>
      <c r="J23" s="320"/>
      <c r="K23" s="201"/>
    </row>
    <row r="24" spans="2:11" ht="12.75" customHeight="1">
      <c r="B24" s="204"/>
      <c r="C24" s="205"/>
      <c r="D24" s="205"/>
      <c r="E24" s="205"/>
      <c r="F24" s="205"/>
      <c r="G24" s="205"/>
      <c r="H24" s="205"/>
      <c r="I24" s="205"/>
      <c r="J24" s="205"/>
      <c r="K24" s="201"/>
    </row>
    <row r="25" spans="2:11" ht="15" customHeight="1">
      <c r="B25" s="204"/>
      <c r="C25" s="320" t="s">
        <v>1411</v>
      </c>
      <c r="D25" s="320"/>
      <c r="E25" s="320"/>
      <c r="F25" s="320"/>
      <c r="G25" s="320"/>
      <c r="H25" s="320"/>
      <c r="I25" s="320"/>
      <c r="J25" s="320"/>
      <c r="K25" s="201"/>
    </row>
    <row r="26" spans="2:11" ht="15" customHeight="1">
      <c r="B26" s="204"/>
      <c r="C26" s="320" t="s">
        <v>1412</v>
      </c>
      <c r="D26" s="320"/>
      <c r="E26" s="320"/>
      <c r="F26" s="320"/>
      <c r="G26" s="320"/>
      <c r="H26" s="320"/>
      <c r="I26" s="320"/>
      <c r="J26" s="320"/>
      <c r="K26" s="201"/>
    </row>
    <row r="27" spans="2:11" ht="15" customHeight="1">
      <c r="B27" s="204"/>
      <c r="C27" s="203"/>
      <c r="D27" s="320" t="s">
        <v>1413</v>
      </c>
      <c r="E27" s="320"/>
      <c r="F27" s="320"/>
      <c r="G27" s="320"/>
      <c r="H27" s="320"/>
      <c r="I27" s="320"/>
      <c r="J27" s="320"/>
      <c r="K27" s="201"/>
    </row>
    <row r="28" spans="2:11" ht="15" customHeight="1">
      <c r="B28" s="204"/>
      <c r="C28" s="205"/>
      <c r="D28" s="320" t="s">
        <v>1414</v>
      </c>
      <c r="E28" s="320"/>
      <c r="F28" s="320"/>
      <c r="G28" s="320"/>
      <c r="H28" s="320"/>
      <c r="I28" s="320"/>
      <c r="J28" s="320"/>
      <c r="K28" s="201"/>
    </row>
    <row r="29" spans="2:11" ht="12.75" customHeight="1">
      <c r="B29" s="204"/>
      <c r="C29" s="205"/>
      <c r="D29" s="205"/>
      <c r="E29" s="205"/>
      <c r="F29" s="205"/>
      <c r="G29" s="205"/>
      <c r="H29" s="205"/>
      <c r="I29" s="205"/>
      <c r="J29" s="205"/>
      <c r="K29" s="201"/>
    </row>
    <row r="30" spans="2:11" ht="15" customHeight="1">
      <c r="B30" s="204"/>
      <c r="C30" s="205"/>
      <c r="D30" s="320" t="s">
        <v>1415</v>
      </c>
      <c r="E30" s="320"/>
      <c r="F30" s="320"/>
      <c r="G30" s="320"/>
      <c r="H30" s="320"/>
      <c r="I30" s="320"/>
      <c r="J30" s="320"/>
      <c r="K30" s="201"/>
    </row>
    <row r="31" spans="2:11" ht="15" customHeight="1">
      <c r="B31" s="204"/>
      <c r="C31" s="205"/>
      <c r="D31" s="320" t="s">
        <v>1416</v>
      </c>
      <c r="E31" s="320"/>
      <c r="F31" s="320"/>
      <c r="G31" s="320"/>
      <c r="H31" s="320"/>
      <c r="I31" s="320"/>
      <c r="J31" s="320"/>
      <c r="K31" s="201"/>
    </row>
    <row r="32" spans="2:11" ht="12.75" customHeight="1">
      <c r="B32" s="204"/>
      <c r="C32" s="205"/>
      <c r="D32" s="205"/>
      <c r="E32" s="205"/>
      <c r="F32" s="205"/>
      <c r="G32" s="205"/>
      <c r="H32" s="205"/>
      <c r="I32" s="205"/>
      <c r="J32" s="205"/>
      <c r="K32" s="201"/>
    </row>
    <row r="33" spans="2:11" ht="15" customHeight="1">
      <c r="B33" s="204"/>
      <c r="C33" s="205"/>
      <c r="D33" s="320" t="s">
        <v>1417</v>
      </c>
      <c r="E33" s="320"/>
      <c r="F33" s="320"/>
      <c r="G33" s="320"/>
      <c r="H33" s="320"/>
      <c r="I33" s="320"/>
      <c r="J33" s="320"/>
      <c r="K33" s="201"/>
    </row>
    <row r="34" spans="2:11" ht="15" customHeight="1">
      <c r="B34" s="204"/>
      <c r="C34" s="205"/>
      <c r="D34" s="320" t="s">
        <v>1418</v>
      </c>
      <c r="E34" s="320"/>
      <c r="F34" s="320"/>
      <c r="G34" s="320"/>
      <c r="H34" s="320"/>
      <c r="I34" s="320"/>
      <c r="J34" s="320"/>
      <c r="K34" s="201"/>
    </row>
    <row r="35" spans="2:11" ht="15" customHeight="1">
      <c r="B35" s="204"/>
      <c r="C35" s="205"/>
      <c r="D35" s="320" t="s">
        <v>1419</v>
      </c>
      <c r="E35" s="320"/>
      <c r="F35" s="320"/>
      <c r="G35" s="320"/>
      <c r="H35" s="320"/>
      <c r="I35" s="320"/>
      <c r="J35" s="320"/>
      <c r="K35" s="201"/>
    </row>
    <row r="36" spans="2:11" ht="15" customHeight="1">
      <c r="B36" s="204"/>
      <c r="C36" s="205"/>
      <c r="D36" s="203"/>
      <c r="E36" s="206" t="s">
        <v>102</v>
      </c>
      <c r="F36" s="203"/>
      <c r="G36" s="320" t="s">
        <v>1420</v>
      </c>
      <c r="H36" s="320"/>
      <c r="I36" s="320"/>
      <c r="J36" s="320"/>
      <c r="K36" s="201"/>
    </row>
    <row r="37" spans="2:11" ht="30.75" customHeight="1">
      <c r="B37" s="204"/>
      <c r="C37" s="205"/>
      <c r="D37" s="203"/>
      <c r="E37" s="206" t="s">
        <v>1421</v>
      </c>
      <c r="F37" s="203"/>
      <c r="G37" s="320" t="s">
        <v>1422</v>
      </c>
      <c r="H37" s="320"/>
      <c r="I37" s="320"/>
      <c r="J37" s="320"/>
      <c r="K37" s="201"/>
    </row>
    <row r="38" spans="2:11" ht="15" customHeight="1">
      <c r="B38" s="204"/>
      <c r="C38" s="205"/>
      <c r="D38" s="203"/>
      <c r="E38" s="206" t="s">
        <v>53</v>
      </c>
      <c r="F38" s="203"/>
      <c r="G38" s="320" t="s">
        <v>1423</v>
      </c>
      <c r="H38" s="320"/>
      <c r="I38" s="320"/>
      <c r="J38" s="320"/>
      <c r="K38" s="201"/>
    </row>
    <row r="39" spans="2:11" ht="15" customHeight="1">
      <c r="B39" s="204"/>
      <c r="C39" s="205"/>
      <c r="D39" s="203"/>
      <c r="E39" s="206" t="s">
        <v>54</v>
      </c>
      <c r="F39" s="203"/>
      <c r="G39" s="320" t="s">
        <v>1424</v>
      </c>
      <c r="H39" s="320"/>
      <c r="I39" s="320"/>
      <c r="J39" s="320"/>
      <c r="K39" s="201"/>
    </row>
    <row r="40" spans="2:11" ht="15" customHeight="1">
      <c r="B40" s="204"/>
      <c r="C40" s="205"/>
      <c r="D40" s="203"/>
      <c r="E40" s="206" t="s">
        <v>103</v>
      </c>
      <c r="F40" s="203"/>
      <c r="G40" s="320" t="s">
        <v>1425</v>
      </c>
      <c r="H40" s="320"/>
      <c r="I40" s="320"/>
      <c r="J40" s="320"/>
      <c r="K40" s="201"/>
    </row>
    <row r="41" spans="2:11" ht="15" customHeight="1">
      <c r="B41" s="204"/>
      <c r="C41" s="205"/>
      <c r="D41" s="203"/>
      <c r="E41" s="206" t="s">
        <v>104</v>
      </c>
      <c r="F41" s="203"/>
      <c r="G41" s="320" t="s">
        <v>1426</v>
      </c>
      <c r="H41" s="320"/>
      <c r="I41" s="320"/>
      <c r="J41" s="320"/>
      <c r="K41" s="201"/>
    </row>
    <row r="42" spans="2:11" ht="15" customHeight="1">
      <c r="B42" s="204"/>
      <c r="C42" s="205"/>
      <c r="D42" s="203"/>
      <c r="E42" s="206" t="s">
        <v>1427</v>
      </c>
      <c r="F42" s="203"/>
      <c r="G42" s="320" t="s">
        <v>1428</v>
      </c>
      <c r="H42" s="320"/>
      <c r="I42" s="320"/>
      <c r="J42" s="320"/>
      <c r="K42" s="201"/>
    </row>
    <row r="43" spans="2:11" ht="15" customHeight="1">
      <c r="B43" s="204"/>
      <c r="C43" s="205"/>
      <c r="D43" s="203"/>
      <c r="E43" s="206"/>
      <c r="F43" s="203"/>
      <c r="G43" s="320" t="s">
        <v>1429</v>
      </c>
      <c r="H43" s="320"/>
      <c r="I43" s="320"/>
      <c r="J43" s="320"/>
      <c r="K43" s="201"/>
    </row>
    <row r="44" spans="2:11" ht="15" customHeight="1">
      <c r="B44" s="204"/>
      <c r="C44" s="205"/>
      <c r="D44" s="203"/>
      <c r="E44" s="206" t="s">
        <v>1430</v>
      </c>
      <c r="F44" s="203"/>
      <c r="G44" s="320" t="s">
        <v>1431</v>
      </c>
      <c r="H44" s="320"/>
      <c r="I44" s="320"/>
      <c r="J44" s="320"/>
      <c r="K44" s="201"/>
    </row>
    <row r="45" spans="2:11" ht="15" customHeight="1">
      <c r="B45" s="204"/>
      <c r="C45" s="205"/>
      <c r="D45" s="203"/>
      <c r="E45" s="206" t="s">
        <v>106</v>
      </c>
      <c r="F45" s="203"/>
      <c r="G45" s="320" t="s">
        <v>1432</v>
      </c>
      <c r="H45" s="320"/>
      <c r="I45" s="320"/>
      <c r="J45" s="320"/>
      <c r="K45" s="201"/>
    </row>
    <row r="46" spans="2:11" ht="12.75" customHeight="1">
      <c r="B46" s="204"/>
      <c r="C46" s="205"/>
      <c r="D46" s="203"/>
      <c r="E46" s="203"/>
      <c r="F46" s="203"/>
      <c r="G46" s="203"/>
      <c r="H46" s="203"/>
      <c r="I46" s="203"/>
      <c r="J46" s="203"/>
      <c r="K46" s="201"/>
    </row>
    <row r="47" spans="2:11" ht="15" customHeight="1">
      <c r="B47" s="204"/>
      <c r="C47" s="205"/>
      <c r="D47" s="320" t="s">
        <v>1433</v>
      </c>
      <c r="E47" s="320"/>
      <c r="F47" s="320"/>
      <c r="G47" s="320"/>
      <c r="H47" s="320"/>
      <c r="I47" s="320"/>
      <c r="J47" s="320"/>
      <c r="K47" s="201"/>
    </row>
    <row r="48" spans="2:11" ht="15" customHeight="1">
      <c r="B48" s="204"/>
      <c r="C48" s="205"/>
      <c r="D48" s="205"/>
      <c r="E48" s="320" t="s">
        <v>1434</v>
      </c>
      <c r="F48" s="320"/>
      <c r="G48" s="320"/>
      <c r="H48" s="320"/>
      <c r="I48" s="320"/>
      <c r="J48" s="320"/>
      <c r="K48" s="201"/>
    </row>
    <row r="49" spans="2:11" ht="15" customHeight="1">
      <c r="B49" s="204"/>
      <c r="C49" s="205"/>
      <c r="D49" s="205"/>
      <c r="E49" s="320" t="s">
        <v>1435</v>
      </c>
      <c r="F49" s="320"/>
      <c r="G49" s="320"/>
      <c r="H49" s="320"/>
      <c r="I49" s="320"/>
      <c r="J49" s="320"/>
      <c r="K49" s="201"/>
    </row>
    <row r="50" spans="2:11" ht="15" customHeight="1">
      <c r="B50" s="204"/>
      <c r="C50" s="205"/>
      <c r="D50" s="205"/>
      <c r="E50" s="320" t="s">
        <v>1436</v>
      </c>
      <c r="F50" s="320"/>
      <c r="G50" s="320"/>
      <c r="H50" s="320"/>
      <c r="I50" s="320"/>
      <c r="J50" s="320"/>
      <c r="K50" s="201"/>
    </row>
    <row r="51" spans="2:11" ht="15" customHeight="1">
      <c r="B51" s="204"/>
      <c r="C51" s="205"/>
      <c r="D51" s="320" t="s">
        <v>1437</v>
      </c>
      <c r="E51" s="320"/>
      <c r="F51" s="320"/>
      <c r="G51" s="320"/>
      <c r="H51" s="320"/>
      <c r="I51" s="320"/>
      <c r="J51" s="320"/>
      <c r="K51" s="201"/>
    </row>
    <row r="52" spans="2:11" ht="25.5" customHeight="1">
      <c r="B52" s="200"/>
      <c r="C52" s="321" t="s">
        <v>1438</v>
      </c>
      <c r="D52" s="321"/>
      <c r="E52" s="321"/>
      <c r="F52" s="321"/>
      <c r="G52" s="321"/>
      <c r="H52" s="321"/>
      <c r="I52" s="321"/>
      <c r="J52" s="321"/>
      <c r="K52" s="201"/>
    </row>
    <row r="53" spans="2:11" ht="5.25" customHeight="1">
      <c r="B53" s="200"/>
      <c r="C53" s="202"/>
      <c r="D53" s="202"/>
      <c r="E53" s="202"/>
      <c r="F53" s="202"/>
      <c r="G53" s="202"/>
      <c r="H53" s="202"/>
      <c r="I53" s="202"/>
      <c r="J53" s="202"/>
      <c r="K53" s="201"/>
    </row>
    <row r="54" spans="2:11" ht="15" customHeight="1">
      <c r="B54" s="200"/>
      <c r="C54" s="320" t="s">
        <v>1439</v>
      </c>
      <c r="D54" s="320"/>
      <c r="E54" s="320"/>
      <c r="F54" s="320"/>
      <c r="G54" s="320"/>
      <c r="H54" s="320"/>
      <c r="I54" s="320"/>
      <c r="J54" s="320"/>
      <c r="K54" s="201"/>
    </row>
    <row r="55" spans="2:11" ht="15" customHeight="1">
      <c r="B55" s="200"/>
      <c r="C55" s="320" t="s">
        <v>1440</v>
      </c>
      <c r="D55" s="320"/>
      <c r="E55" s="320"/>
      <c r="F55" s="320"/>
      <c r="G55" s="320"/>
      <c r="H55" s="320"/>
      <c r="I55" s="320"/>
      <c r="J55" s="320"/>
      <c r="K55" s="201"/>
    </row>
    <row r="56" spans="2:11" ht="12.75" customHeight="1">
      <c r="B56" s="200"/>
      <c r="C56" s="203"/>
      <c r="D56" s="203"/>
      <c r="E56" s="203"/>
      <c r="F56" s="203"/>
      <c r="G56" s="203"/>
      <c r="H56" s="203"/>
      <c r="I56" s="203"/>
      <c r="J56" s="203"/>
      <c r="K56" s="201"/>
    </row>
    <row r="57" spans="2:11" ht="15" customHeight="1">
      <c r="B57" s="200"/>
      <c r="C57" s="320" t="s">
        <v>1441</v>
      </c>
      <c r="D57" s="320"/>
      <c r="E57" s="320"/>
      <c r="F57" s="320"/>
      <c r="G57" s="320"/>
      <c r="H57" s="320"/>
      <c r="I57" s="320"/>
      <c r="J57" s="320"/>
      <c r="K57" s="201"/>
    </row>
    <row r="58" spans="2:11" ht="15" customHeight="1">
      <c r="B58" s="200"/>
      <c r="C58" s="205"/>
      <c r="D58" s="320" t="s">
        <v>1442</v>
      </c>
      <c r="E58" s="320"/>
      <c r="F58" s="320"/>
      <c r="G58" s="320"/>
      <c r="H58" s="320"/>
      <c r="I58" s="320"/>
      <c r="J58" s="320"/>
      <c r="K58" s="201"/>
    </row>
    <row r="59" spans="2:11" ht="15" customHeight="1">
      <c r="B59" s="200"/>
      <c r="C59" s="205"/>
      <c r="D59" s="320" t="s">
        <v>1443</v>
      </c>
      <c r="E59" s="320"/>
      <c r="F59" s="320"/>
      <c r="G59" s="320"/>
      <c r="H59" s="320"/>
      <c r="I59" s="320"/>
      <c r="J59" s="320"/>
      <c r="K59" s="201"/>
    </row>
    <row r="60" spans="2:11" ht="15" customHeight="1">
      <c r="B60" s="200"/>
      <c r="C60" s="205"/>
      <c r="D60" s="320" t="s">
        <v>1444</v>
      </c>
      <c r="E60" s="320"/>
      <c r="F60" s="320"/>
      <c r="G60" s="320"/>
      <c r="H60" s="320"/>
      <c r="I60" s="320"/>
      <c r="J60" s="320"/>
      <c r="K60" s="201"/>
    </row>
    <row r="61" spans="2:11" ht="15" customHeight="1">
      <c r="B61" s="200"/>
      <c r="C61" s="205"/>
      <c r="D61" s="320" t="s">
        <v>1445</v>
      </c>
      <c r="E61" s="320"/>
      <c r="F61" s="320"/>
      <c r="G61" s="320"/>
      <c r="H61" s="320"/>
      <c r="I61" s="320"/>
      <c r="J61" s="320"/>
      <c r="K61" s="201"/>
    </row>
    <row r="62" spans="2:11" ht="15" customHeight="1">
      <c r="B62" s="200"/>
      <c r="C62" s="205"/>
      <c r="D62" s="323" t="s">
        <v>1446</v>
      </c>
      <c r="E62" s="323"/>
      <c r="F62" s="323"/>
      <c r="G62" s="323"/>
      <c r="H62" s="323"/>
      <c r="I62" s="323"/>
      <c r="J62" s="323"/>
      <c r="K62" s="201"/>
    </row>
    <row r="63" spans="2:11" ht="15" customHeight="1">
      <c r="B63" s="200"/>
      <c r="C63" s="205"/>
      <c r="D63" s="320" t="s">
        <v>1447</v>
      </c>
      <c r="E63" s="320"/>
      <c r="F63" s="320"/>
      <c r="G63" s="320"/>
      <c r="H63" s="320"/>
      <c r="I63" s="320"/>
      <c r="J63" s="320"/>
      <c r="K63" s="201"/>
    </row>
    <row r="64" spans="2:11" ht="12.75" customHeight="1">
      <c r="B64" s="200"/>
      <c r="C64" s="205"/>
      <c r="D64" s="205"/>
      <c r="E64" s="208"/>
      <c r="F64" s="205"/>
      <c r="G64" s="205"/>
      <c r="H64" s="205"/>
      <c r="I64" s="205"/>
      <c r="J64" s="205"/>
      <c r="K64" s="201"/>
    </row>
    <row r="65" spans="2:11" ht="15" customHeight="1">
      <c r="B65" s="200"/>
      <c r="C65" s="205"/>
      <c r="D65" s="320" t="s">
        <v>1448</v>
      </c>
      <c r="E65" s="320"/>
      <c r="F65" s="320"/>
      <c r="G65" s="320"/>
      <c r="H65" s="320"/>
      <c r="I65" s="320"/>
      <c r="J65" s="320"/>
      <c r="K65" s="201"/>
    </row>
    <row r="66" spans="2:11" ht="15" customHeight="1">
      <c r="B66" s="200"/>
      <c r="C66" s="205"/>
      <c r="D66" s="323" t="s">
        <v>1449</v>
      </c>
      <c r="E66" s="323"/>
      <c r="F66" s="323"/>
      <c r="G66" s="323"/>
      <c r="H66" s="323"/>
      <c r="I66" s="323"/>
      <c r="J66" s="323"/>
      <c r="K66" s="201"/>
    </row>
    <row r="67" spans="2:11" ht="15" customHeight="1">
      <c r="B67" s="200"/>
      <c r="C67" s="205"/>
      <c r="D67" s="320" t="s">
        <v>1450</v>
      </c>
      <c r="E67" s="320"/>
      <c r="F67" s="320"/>
      <c r="G67" s="320"/>
      <c r="H67" s="320"/>
      <c r="I67" s="320"/>
      <c r="J67" s="320"/>
      <c r="K67" s="201"/>
    </row>
    <row r="68" spans="2:11" ht="15" customHeight="1">
      <c r="B68" s="200"/>
      <c r="C68" s="205"/>
      <c r="D68" s="320" t="s">
        <v>1451</v>
      </c>
      <c r="E68" s="320"/>
      <c r="F68" s="320"/>
      <c r="G68" s="320"/>
      <c r="H68" s="320"/>
      <c r="I68" s="320"/>
      <c r="J68" s="320"/>
      <c r="K68" s="201"/>
    </row>
    <row r="69" spans="2:11" ht="15" customHeight="1">
      <c r="B69" s="200"/>
      <c r="C69" s="205"/>
      <c r="D69" s="320" t="s">
        <v>1452</v>
      </c>
      <c r="E69" s="320"/>
      <c r="F69" s="320"/>
      <c r="G69" s="320"/>
      <c r="H69" s="320"/>
      <c r="I69" s="320"/>
      <c r="J69" s="320"/>
      <c r="K69" s="201"/>
    </row>
    <row r="70" spans="2:11" ht="15" customHeight="1">
      <c r="B70" s="200"/>
      <c r="C70" s="205"/>
      <c r="D70" s="320" t="s">
        <v>1453</v>
      </c>
      <c r="E70" s="320"/>
      <c r="F70" s="320"/>
      <c r="G70" s="320"/>
      <c r="H70" s="320"/>
      <c r="I70" s="320"/>
      <c r="J70" s="320"/>
      <c r="K70" s="201"/>
    </row>
    <row r="71" spans="2:11" ht="12.75" customHeight="1">
      <c r="B71" s="209"/>
      <c r="C71" s="210"/>
      <c r="D71" s="210"/>
      <c r="E71" s="210"/>
      <c r="F71" s="210"/>
      <c r="G71" s="210"/>
      <c r="H71" s="210"/>
      <c r="I71" s="210"/>
      <c r="J71" s="210"/>
      <c r="K71" s="211"/>
    </row>
    <row r="72" spans="2:11" ht="18.75" customHeight="1">
      <c r="B72" s="212"/>
      <c r="C72" s="212"/>
      <c r="D72" s="212"/>
      <c r="E72" s="212"/>
      <c r="F72" s="212"/>
      <c r="G72" s="212"/>
      <c r="H72" s="212"/>
      <c r="I72" s="212"/>
      <c r="J72" s="212"/>
      <c r="K72" s="213"/>
    </row>
    <row r="73" spans="2:11" ht="18.75" customHeight="1">
      <c r="B73" s="213"/>
      <c r="C73" s="213"/>
      <c r="D73" s="213"/>
      <c r="E73" s="213"/>
      <c r="F73" s="213"/>
      <c r="G73" s="213"/>
      <c r="H73" s="213"/>
      <c r="I73" s="213"/>
      <c r="J73" s="213"/>
      <c r="K73" s="213"/>
    </row>
    <row r="74" spans="2:11" ht="7.5" customHeight="1">
      <c r="B74" s="214"/>
      <c r="C74" s="215"/>
      <c r="D74" s="215"/>
      <c r="E74" s="215"/>
      <c r="F74" s="215"/>
      <c r="G74" s="215"/>
      <c r="H74" s="215"/>
      <c r="I74" s="215"/>
      <c r="J74" s="215"/>
      <c r="K74" s="216"/>
    </row>
    <row r="75" spans="2:11" ht="45" customHeight="1">
      <c r="B75" s="217"/>
      <c r="C75" s="324" t="s">
        <v>1454</v>
      </c>
      <c r="D75" s="324"/>
      <c r="E75" s="324"/>
      <c r="F75" s="324"/>
      <c r="G75" s="324"/>
      <c r="H75" s="324"/>
      <c r="I75" s="324"/>
      <c r="J75" s="324"/>
      <c r="K75" s="218"/>
    </row>
    <row r="76" spans="2:11" ht="17.25" customHeight="1">
      <c r="B76" s="217"/>
      <c r="C76" s="219" t="s">
        <v>1455</v>
      </c>
      <c r="D76" s="219"/>
      <c r="E76" s="219"/>
      <c r="F76" s="219" t="s">
        <v>1456</v>
      </c>
      <c r="G76" s="220"/>
      <c r="H76" s="219" t="s">
        <v>54</v>
      </c>
      <c r="I76" s="219" t="s">
        <v>57</v>
      </c>
      <c r="J76" s="219" t="s">
        <v>1457</v>
      </c>
      <c r="K76" s="218"/>
    </row>
    <row r="77" spans="2:11" ht="17.25" customHeight="1">
      <c r="B77" s="217"/>
      <c r="C77" s="221" t="s">
        <v>1458</v>
      </c>
      <c r="D77" s="221"/>
      <c r="E77" s="221"/>
      <c r="F77" s="222" t="s">
        <v>1459</v>
      </c>
      <c r="G77" s="223"/>
      <c r="H77" s="221"/>
      <c r="I77" s="221"/>
      <c r="J77" s="221" t="s">
        <v>1460</v>
      </c>
      <c r="K77" s="218"/>
    </row>
    <row r="78" spans="2:11" ht="5.25" customHeight="1">
      <c r="B78" s="217"/>
      <c r="C78" s="224"/>
      <c r="D78" s="224"/>
      <c r="E78" s="224"/>
      <c r="F78" s="224"/>
      <c r="G78" s="225"/>
      <c r="H78" s="224"/>
      <c r="I78" s="224"/>
      <c r="J78" s="224"/>
      <c r="K78" s="218"/>
    </row>
    <row r="79" spans="2:11" ht="15" customHeight="1">
      <c r="B79" s="217"/>
      <c r="C79" s="206" t="s">
        <v>53</v>
      </c>
      <c r="D79" s="226"/>
      <c r="E79" s="226"/>
      <c r="F79" s="227" t="s">
        <v>1461</v>
      </c>
      <c r="G79" s="228"/>
      <c r="H79" s="206" t="s">
        <v>1462</v>
      </c>
      <c r="I79" s="206" t="s">
        <v>1463</v>
      </c>
      <c r="J79" s="206">
        <v>20</v>
      </c>
      <c r="K79" s="218"/>
    </row>
    <row r="80" spans="2:11" ht="15" customHeight="1">
      <c r="B80" s="217"/>
      <c r="C80" s="206" t="s">
        <v>1464</v>
      </c>
      <c r="D80" s="206"/>
      <c r="E80" s="206"/>
      <c r="F80" s="227" t="s">
        <v>1461</v>
      </c>
      <c r="G80" s="228"/>
      <c r="H80" s="206" t="s">
        <v>1465</v>
      </c>
      <c r="I80" s="206" t="s">
        <v>1463</v>
      </c>
      <c r="J80" s="206">
        <v>120</v>
      </c>
      <c r="K80" s="218"/>
    </row>
    <row r="81" spans="2:11" ht="15" customHeight="1">
      <c r="B81" s="229"/>
      <c r="C81" s="206" t="s">
        <v>1466</v>
      </c>
      <c r="D81" s="206"/>
      <c r="E81" s="206"/>
      <c r="F81" s="227" t="s">
        <v>1467</v>
      </c>
      <c r="G81" s="228"/>
      <c r="H81" s="206" t="s">
        <v>1468</v>
      </c>
      <c r="I81" s="206" t="s">
        <v>1463</v>
      </c>
      <c r="J81" s="206">
        <v>50</v>
      </c>
      <c r="K81" s="218"/>
    </row>
    <row r="82" spans="2:11" ht="15" customHeight="1">
      <c r="B82" s="229"/>
      <c r="C82" s="206" t="s">
        <v>1469</v>
      </c>
      <c r="D82" s="206"/>
      <c r="E82" s="206"/>
      <c r="F82" s="227" t="s">
        <v>1461</v>
      </c>
      <c r="G82" s="228"/>
      <c r="H82" s="206" t="s">
        <v>1470</v>
      </c>
      <c r="I82" s="206" t="s">
        <v>1471</v>
      </c>
      <c r="J82" s="206"/>
      <c r="K82" s="218"/>
    </row>
    <row r="83" spans="2:11" ht="15" customHeight="1">
      <c r="B83" s="229"/>
      <c r="C83" s="206" t="s">
        <v>1472</v>
      </c>
      <c r="D83" s="206"/>
      <c r="E83" s="206"/>
      <c r="F83" s="227" t="s">
        <v>1467</v>
      </c>
      <c r="G83" s="206"/>
      <c r="H83" s="206" t="s">
        <v>1473</v>
      </c>
      <c r="I83" s="206" t="s">
        <v>1463</v>
      </c>
      <c r="J83" s="206">
        <v>15</v>
      </c>
      <c r="K83" s="218"/>
    </row>
    <row r="84" spans="2:11" ht="15" customHeight="1">
      <c r="B84" s="229"/>
      <c r="C84" s="206" t="s">
        <v>1474</v>
      </c>
      <c r="D84" s="206"/>
      <c r="E84" s="206"/>
      <c r="F84" s="227" t="s">
        <v>1467</v>
      </c>
      <c r="G84" s="206"/>
      <c r="H84" s="206" t="s">
        <v>1475</v>
      </c>
      <c r="I84" s="206" t="s">
        <v>1463</v>
      </c>
      <c r="J84" s="206">
        <v>15</v>
      </c>
      <c r="K84" s="218"/>
    </row>
    <row r="85" spans="2:11" ht="15" customHeight="1">
      <c r="B85" s="229"/>
      <c r="C85" s="206" t="s">
        <v>1476</v>
      </c>
      <c r="D85" s="206"/>
      <c r="E85" s="206"/>
      <c r="F85" s="227" t="s">
        <v>1467</v>
      </c>
      <c r="G85" s="206"/>
      <c r="H85" s="206" t="s">
        <v>1477</v>
      </c>
      <c r="I85" s="206" t="s">
        <v>1463</v>
      </c>
      <c r="J85" s="206">
        <v>20</v>
      </c>
      <c r="K85" s="218"/>
    </row>
    <row r="86" spans="2:11" ht="15" customHeight="1">
      <c r="B86" s="229"/>
      <c r="C86" s="206" t="s">
        <v>1478</v>
      </c>
      <c r="D86" s="206"/>
      <c r="E86" s="206"/>
      <c r="F86" s="227" t="s">
        <v>1467</v>
      </c>
      <c r="G86" s="206"/>
      <c r="H86" s="206" t="s">
        <v>1479</v>
      </c>
      <c r="I86" s="206" t="s">
        <v>1463</v>
      </c>
      <c r="J86" s="206">
        <v>20</v>
      </c>
      <c r="K86" s="218"/>
    </row>
    <row r="87" spans="2:11" ht="15" customHeight="1">
      <c r="B87" s="229"/>
      <c r="C87" s="206" t="s">
        <v>1480</v>
      </c>
      <c r="D87" s="206"/>
      <c r="E87" s="206"/>
      <c r="F87" s="227" t="s">
        <v>1467</v>
      </c>
      <c r="G87" s="228"/>
      <c r="H87" s="206" t="s">
        <v>1481</v>
      </c>
      <c r="I87" s="206" t="s">
        <v>1463</v>
      </c>
      <c r="J87" s="206">
        <v>50</v>
      </c>
      <c r="K87" s="218"/>
    </row>
    <row r="88" spans="2:11" ht="15" customHeight="1">
      <c r="B88" s="229"/>
      <c r="C88" s="206" t="s">
        <v>1482</v>
      </c>
      <c r="D88" s="206"/>
      <c r="E88" s="206"/>
      <c r="F88" s="227" t="s">
        <v>1467</v>
      </c>
      <c r="G88" s="228"/>
      <c r="H88" s="206" t="s">
        <v>1483</v>
      </c>
      <c r="I88" s="206" t="s">
        <v>1463</v>
      </c>
      <c r="J88" s="206">
        <v>20</v>
      </c>
      <c r="K88" s="218"/>
    </row>
    <row r="89" spans="2:11" ht="15" customHeight="1">
      <c r="B89" s="229"/>
      <c r="C89" s="206" t="s">
        <v>1484</v>
      </c>
      <c r="D89" s="206"/>
      <c r="E89" s="206"/>
      <c r="F89" s="227" t="s">
        <v>1467</v>
      </c>
      <c r="G89" s="228"/>
      <c r="H89" s="206" t="s">
        <v>1485</v>
      </c>
      <c r="I89" s="206" t="s">
        <v>1463</v>
      </c>
      <c r="J89" s="206">
        <v>20</v>
      </c>
      <c r="K89" s="218"/>
    </row>
    <row r="90" spans="2:11" ht="15" customHeight="1">
      <c r="B90" s="229"/>
      <c r="C90" s="206" t="s">
        <v>1486</v>
      </c>
      <c r="D90" s="206"/>
      <c r="E90" s="206"/>
      <c r="F90" s="227" t="s">
        <v>1467</v>
      </c>
      <c r="G90" s="228"/>
      <c r="H90" s="206" t="s">
        <v>1487</v>
      </c>
      <c r="I90" s="206" t="s">
        <v>1463</v>
      </c>
      <c r="J90" s="206">
        <v>50</v>
      </c>
      <c r="K90" s="218"/>
    </row>
    <row r="91" spans="2:11" ht="15" customHeight="1">
      <c r="B91" s="229"/>
      <c r="C91" s="206" t="s">
        <v>1488</v>
      </c>
      <c r="D91" s="206"/>
      <c r="E91" s="206"/>
      <c r="F91" s="227" t="s">
        <v>1467</v>
      </c>
      <c r="G91" s="228"/>
      <c r="H91" s="206" t="s">
        <v>1488</v>
      </c>
      <c r="I91" s="206" t="s">
        <v>1463</v>
      </c>
      <c r="J91" s="206">
        <v>50</v>
      </c>
      <c r="K91" s="218"/>
    </row>
    <row r="92" spans="2:11" ht="15" customHeight="1">
      <c r="B92" s="229"/>
      <c r="C92" s="206" t="s">
        <v>1489</v>
      </c>
      <c r="D92" s="206"/>
      <c r="E92" s="206"/>
      <c r="F92" s="227" t="s">
        <v>1467</v>
      </c>
      <c r="G92" s="228"/>
      <c r="H92" s="206" t="s">
        <v>1490</v>
      </c>
      <c r="I92" s="206" t="s">
        <v>1463</v>
      </c>
      <c r="J92" s="206">
        <v>255</v>
      </c>
      <c r="K92" s="218"/>
    </row>
    <row r="93" spans="2:11" ht="15" customHeight="1">
      <c r="B93" s="229"/>
      <c r="C93" s="206" t="s">
        <v>1491</v>
      </c>
      <c r="D93" s="206"/>
      <c r="E93" s="206"/>
      <c r="F93" s="227" t="s">
        <v>1461</v>
      </c>
      <c r="G93" s="228"/>
      <c r="H93" s="206" t="s">
        <v>1492</v>
      </c>
      <c r="I93" s="206" t="s">
        <v>1493</v>
      </c>
      <c r="J93" s="206"/>
      <c r="K93" s="218"/>
    </row>
    <row r="94" spans="2:11" ht="15" customHeight="1">
      <c r="B94" s="229"/>
      <c r="C94" s="206" t="s">
        <v>1494</v>
      </c>
      <c r="D94" s="206"/>
      <c r="E94" s="206"/>
      <c r="F94" s="227" t="s">
        <v>1461</v>
      </c>
      <c r="G94" s="228"/>
      <c r="H94" s="206" t="s">
        <v>1495</v>
      </c>
      <c r="I94" s="206" t="s">
        <v>1496</v>
      </c>
      <c r="J94" s="206"/>
      <c r="K94" s="218"/>
    </row>
    <row r="95" spans="2:11" ht="15" customHeight="1">
      <c r="B95" s="229"/>
      <c r="C95" s="206" t="s">
        <v>1497</v>
      </c>
      <c r="D95" s="206"/>
      <c r="E95" s="206"/>
      <c r="F95" s="227" t="s">
        <v>1461</v>
      </c>
      <c r="G95" s="228"/>
      <c r="H95" s="206" t="s">
        <v>1497</v>
      </c>
      <c r="I95" s="206" t="s">
        <v>1496</v>
      </c>
      <c r="J95" s="206"/>
      <c r="K95" s="218"/>
    </row>
    <row r="96" spans="2:11" ht="15" customHeight="1">
      <c r="B96" s="229"/>
      <c r="C96" s="206" t="s">
        <v>38</v>
      </c>
      <c r="D96" s="206"/>
      <c r="E96" s="206"/>
      <c r="F96" s="227" t="s">
        <v>1461</v>
      </c>
      <c r="G96" s="228"/>
      <c r="H96" s="206" t="s">
        <v>1498</v>
      </c>
      <c r="I96" s="206" t="s">
        <v>1496</v>
      </c>
      <c r="J96" s="206"/>
      <c r="K96" s="218"/>
    </row>
    <row r="97" spans="2:11" ht="15" customHeight="1">
      <c r="B97" s="229"/>
      <c r="C97" s="206" t="s">
        <v>48</v>
      </c>
      <c r="D97" s="206"/>
      <c r="E97" s="206"/>
      <c r="F97" s="227" t="s">
        <v>1461</v>
      </c>
      <c r="G97" s="228"/>
      <c r="H97" s="206" t="s">
        <v>1499</v>
      </c>
      <c r="I97" s="206" t="s">
        <v>1496</v>
      </c>
      <c r="J97" s="206"/>
      <c r="K97" s="218"/>
    </row>
    <row r="98" spans="2:11" ht="15" customHeight="1">
      <c r="B98" s="230"/>
      <c r="C98" s="231"/>
      <c r="D98" s="231"/>
      <c r="E98" s="231"/>
      <c r="F98" s="231"/>
      <c r="G98" s="231"/>
      <c r="H98" s="231"/>
      <c r="I98" s="231"/>
      <c r="J98" s="231"/>
      <c r="K98" s="232"/>
    </row>
    <row r="99" spans="2:11" ht="18.75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3"/>
    </row>
    <row r="100" spans="2:11" ht="18.75" customHeight="1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</row>
    <row r="101" spans="2:11" ht="7.5" customHeight="1">
      <c r="B101" s="214"/>
      <c r="C101" s="215"/>
      <c r="D101" s="215"/>
      <c r="E101" s="215"/>
      <c r="F101" s="215"/>
      <c r="G101" s="215"/>
      <c r="H101" s="215"/>
      <c r="I101" s="215"/>
      <c r="J101" s="215"/>
      <c r="K101" s="216"/>
    </row>
    <row r="102" spans="2:11" ht="45" customHeight="1">
      <c r="B102" s="217"/>
      <c r="C102" s="324" t="s">
        <v>1500</v>
      </c>
      <c r="D102" s="324"/>
      <c r="E102" s="324"/>
      <c r="F102" s="324"/>
      <c r="G102" s="324"/>
      <c r="H102" s="324"/>
      <c r="I102" s="324"/>
      <c r="J102" s="324"/>
      <c r="K102" s="218"/>
    </row>
    <row r="103" spans="2:11" ht="17.25" customHeight="1">
      <c r="B103" s="217"/>
      <c r="C103" s="219" t="s">
        <v>1455</v>
      </c>
      <c r="D103" s="219"/>
      <c r="E103" s="219"/>
      <c r="F103" s="219" t="s">
        <v>1456</v>
      </c>
      <c r="G103" s="220"/>
      <c r="H103" s="219" t="s">
        <v>54</v>
      </c>
      <c r="I103" s="219" t="s">
        <v>57</v>
      </c>
      <c r="J103" s="219" t="s">
        <v>1457</v>
      </c>
      <c r="K103" s="218"/>
    </row>
    <row r="104" spans="2:11" ht="17.25" customHeight="1">
      <c r="B104" s="217"/>
      <c r="C104" s="221" t="s">
        <v>1458</v>
      </c>
      <c r="D104" s="221"/>
      <c r="E104" s="221"/>
      <c r="F104" s="222" t="s">
        <v>1459</v>
      </c>
      <c r="G104" s="223"/>
      <c r="H104" s="221"/>
      <c r="I104" s="221"/>
      <c r="J104" s="221" t="s">
        <v>1460</v>
      </c>
      <c r="K104" s="218"/>
    </row>
    <row r="105" spans="2:11" ht="5.25" customHeight="1">
      <c r="B105" s="217"/>
      <c r="C105" s="219"/>
      <c r="D105" s="219"/>
      <c r="E105" s="219"/>
      <c r="F105" s="219"/>
      <c r="G105" s="235"/>
      <c r="H105" s="219"/>
      <c r="I105" s="219"/>
      <c r="J105" s="219"/>
      <c r="K105" s="218"/>
    </row>
    <row r="106" spans="2:11" ht="15" customHeight="1">
      <c r="B106" s="217"/>
      <c r="C106" s="206" t="s">
        <v>53</v>
      </c>
      <c r="D106" s="226"/>
      <c r="E106" s="226"/>
      <c r="F106" s="227" t="s">
        <v>1461</v>
      </c>
      <c r="G106" s="206"/>
      <c r="H106" s="206" t="s">
        <v>1501</v>
      </c>
      <c r="I106" s="206" t="s">
        <v>1463</v>
      </c>
      <c r="J106" s="206">
        <v>20</v>
      </c>
      <c r="K106" s="218"/>
    </row>
    <row r="107" spans="2:11" ht="15" customHeight="1">
      <c r="B107" s="217"/>
      <c r="C107" s="206" t="s">
        <v>1464</v>
      </c>
      <c r="D107" s="206"/>
      <c r="E107" s="206"/>
      <c r="F107" s="227" t="s">
        <v>1461</v>
      </c>
      <c r="G107" s="206"/>
      <c r="H107" s="206" t="s">
        <v>1501</v>
      </c>
      <c r="I107" s="206" t="s">
        <v>1463</v>
      </c>
      <c r="J107" s="206">
        <v>120</v>
      </c>
      <c r="K107" s="218"/>
    </row>
    <row r="108" spans="2:11" ht="15" customHeight="1">
      <c r="B108" s="229"/>
      <c r="C108" s="206" t="s">
        <v>1466</v>
      </c>
      <c r="D108" s="206"/>
      <c r="E108" s="206"/>
      <c r="F108" s="227" t="s">
        <v>1467</v>
      </c>
      <c r="G108" s="206"/>
      <c r="H108" s="206" t="s">
        <v>1501</v>
      </c>
      <c r="I108" s="206" t="s">
        <v>1463</v>
      </c>
      <c r="J108" s="206">
        <v>50</v>
      </c>
      <c r="K108" s="218"/>
    </row>
    <row r="109" spans="2:11" ht="15" customHeight="1">
      <c r="B109" s="229"/>
      <c r="C109" s="206" t="s">
        <v>1469</v>
      </c>
      <c r="D109" s="206"/>
      <c r="E109" s="206"/>
      <c r="F109" s="227" t="s">
        <v>1461</v>
      </c>
      <c r="G109" s="206"/>
      <c r="H109" s="206" t="s">
        <v>1501</v>
      </c>
      <c r="I109" s="206" t="s">
        <v>1471</v>
      </c>
      <c r="J109" s="206"/>
      <c r="K109" s="218"/>
    </row>
    <row r="110" spans="2:11" ht="15" customHeight="1">
      <c r="B110" s="229"/>
      <c r="C110" s="206" t="s">
        <v>1480</v>
      </c>
      <c r="D110" s="206"/>
      <c r="E110" s="206"/>
      <c r="F110" s="227" t="s">
        <v>1467</v>
      </c>
      <c r="G110" s="206"/>
      <c r="H110" s="206" t="s">
        <v>1501</v>
      </c>
      <c r="I110" s="206" t="s">
        <v>1463</v>
      </c>
      <c r="J110" s="206">
        <v>50</v>
      </c>
      <c r="K110" s="218"/>
    </row>
    <row r="111" spans="2:11" ht="15" customHeight="1">
      <c r="B111" s="229"/>
      <c r="C111" s="206" t="s">
        <v>1488</v>
      </c>
      <c r="D111" s="206"/>
      <c r="E111" s="206"/>
      <c r="F111" s="227" t="s">
        <v>1467</v>
      </c>
      <c r="G111" s="206"/>
      <c r="H111" s="206" t="s">
        <v>1501</v>
      </c>
      <c r="I111" s="206" t="s">
        <v>1463</v>
      </c>
      <c r="J111" s="206">
        <v>50</v>
      </c>
      <c r="K111" s="218"/>
    </row>
    <row r="112" spans="2:11" ht="15" customHeight="1">
      <c r="B112" s="229"/>
      <c r="C112" s="206" t="s">
        <v>1486</v>
      </c>
      <c r="D112" s="206"/>
      <c r="E112" s="206"/>
      <c r="F112" s="227" t="s">
        <v>1467</v>
      </c>
      <c r="G112" s="206"/>
      <c r="H112" s="206" t="s">
        <v>1501</v>
      </c>
      <c r="I112" s="206" t="s">
        <v>1463</v>
      </c>
      <c r="J112" s="206">
        <v>50</v>
      </c>
      <c r="K112" s="218"/>
    </row>
    <row r="113" spans="2:11" ht="15" customHeight="1">
      <c r="B113" s="229"/>
      <c r="C113" s="206" t="s">
        <v>53</v>
      </c>
      <c r="D113" s="206"/>
      <c r="E113" s="206"/>
      <c r="F113" s="227" t="s">
        <v>1461</v>
      </c>
      <c r="G113" s="206"/>
      <c r="H113" s="206" t="s">
        <v>1502</v>
      </c>
      <c r="I113" s="206" t="s">
        <v>1463</v>
      </c>
      <c r="J113" s="206">
        <v>20</v>
      </c>
      <c r="K113" s="218"/>
    </row>
    <row r="114" spans="2:11" ht="15" customHeight="1">
      <c r="B114" s="229"/>
      <c r="C114" s="206" t="s">
        <v>1503</v>
      </c>
      <c r="D114" s="206"/>
      <c r="E114" s="206"/>
      <c r="F114" s="227" t="s">
        <v>1461</v>
      </c>
      <c r="G114" s="206"/>
      <c r="H114" s="206" t="s">
        <v>1504</v>
      </c>
      <c r="I114" s="206" t="s">
        <v>1463</v>
      </c>
      <c r="J114" s="206">
        <v>120</v>
      </c>
      <c r="K114" s="218"/>
    </row>
    <row r="115" spans="2:11" ht="15" customHeight="1">
      <c r="B115" s="229"/>
      <c r="C115" s="206" t="s">
        <v>38</v>
      </c>
      <c r="D115" s="206"/>
      <c r="E115" s="206"/>
      <c r="F115" s="227" t="s">
        <v>1461</v>
      </c>
      <c r="G115" s="206"/>
      <c r="H115" s="206" t="s">
        <v>1505</v>
      </c>
      <c r="I115" s="206" t="s">
        <v>1496</v>
      </c>
      <c r="J115" s="206"/>
      <c r="K115" s="218"/>
    </row>
    <row r="116" spans="2:11" ht="15" customHeight="1">
      <c r="B116" s="229"/>
      <c r="C116" s="206" t="s">
        <v>48</v>
      </c>
      <c r="D116" s="206"/>
      <c r="E116" s="206"/>
      <c r="F116" s="227" t="s">
        <v>1461</v>
      </c>
      <c r="G116" s="206"/>
      <c r="H116" s="206" t="s">
        <v>1506</v>
      </c>
      <c r="I116" s="206" t="s">
        <v>1496</v>
      </c>
      <c r="J116" s="206"/>
      <c r="K116" s="218"/>
    </row>
    <row r="117" spans="2:11" ht="15" customHeight="1">
      <c r="B117" s="229"/>
      <c r="C117" s="206" t="s">
        <v>57</v>
      </c>
      <c r="D117" s="206"/>
      <c r="E117" s="206"/>
      <c r="F117" s="227" t="s">
        <v>1461</v>
      </c>
      <c r="G117" s="206"/>
      <c r="H117" s="206" t="s">
        <v>1507</v>
      </c>
      <c r="I117" s="206" t="s">
        <v>1508</v>
      </c>
      <c r="J117" s="206"/>
      <c r="K117" s="218"/>
    </row>
    <row r="118" spans="2:11" ht="15" customHeight="1">
      <c r="B118" s="230"/>
      <c r="C118" s="236"/>
      <c r="D118" s="236"/>
      <c r="E118" s="236"/>
      <c r="F118" s="236"/>
      <c r="G118" s="236"/>
      <c r="H118" s="236"/>
      <c r="I118" s="236"/>
      <c r="J118" s="236"/>
      <c r="K118" s="232"/>
    </row>
    <row r="119" spans="2:11" ht="18.75" customHeight="1">
      <c r="B119" s="237"/>
      <c r="C119" s="238"/>
      <c r="D119" s="238"/>
      <c r="E119" s="238"/>
      <c r="F119" s="239"/>
      <c r="G119" s="238"/>
      <c r="H119" s="238"/>
      <c r="I119" s="238"/>
      <c r="J119" s="238"/>
      <c r="K119" s="237"/>
    </row>
    <row r="120" spans="2:11" ht="18.75" customHeight="1"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2:11" ht="7.5" customHeight="1">
      <c r="B121" s="240"/>
      <c r="C121" s="241"/>
      <c r="D121" s="241"/>
      <c r="E121" s="241"/>
      <c r="F121" s="241"/>
      <c r="G121" s="241"/>
      <c r="H121" s="241"/>
      <c r="I121" s="241"/>
      <c r="J121" s="241"/>
      <c r="K121" s="242"/>
    </row>
    <row r="122" spans="2:11" ht="45" customHeight="1">
      <c r="B122" s="243"/>
      <c r="C122" s="322" t="s">
        <v>1509</v>
      </c>
      <c r="D122" s="322"/>
      <c r="E122" s="322"/>
      <c r="F122" s="322"/>
      <c r="G122" s="322"/>
      <c r="H122" s="322"/>
      <c r="I122" s="322"/>
      <c r="J122" s="322"/>
      <c r="K122" s="244"/>
    </row>
    <row r="123" spans="2:11" ht="17.25" customHeight="1">
      <c r="B123" s="245"/>
      <c r="C123" s="219" t="s">
        <v>1455</v>
      </c>
      <c r="D123" s="219"/>
      <c r="E123" s="219"/>
      <c r="F123" s="219" t="s">
        <v>1456</v>
      </c>
      <c r="G123" s="220"/>
      <c r="H123" s="219" t="s">
        <v>54</v>
      </c>
      <c r="I123" s="219" t="s">
        <v>57</v>
      </c>
      <c r="J123" s="219" t="s">
        <v>1457</v>
      </c>
      <c r="K123" s="246"/>
    </row>
    <row r="124" spans="2:11" ht="17.25" customHeight="1">
      <c r="B124" s="245"/>
      <c r="C124" s="221" t="s">
        <v>1458</v>
      </c>
      <c r="D124" s="221"/>
      <c r="E124" s="221"/>
      <c r="F124" s="222" t="s">
        <v>1459</v>
      </c>
      <c r="G124" s="223"/>
      <c r="H124" s="221"/>
      <c r="I124" s="221"/>
      <c r="J124" s="221" t="s">
        <v>1460</v>
      </c>
      <c r="K124" s="246"/>
    </row>
    <row r="125" spans="2:11" ht="5.25" customHeight="1">
      <c r="B125" s="247"/>
      <c r="C125" s="224"/>
      <c r="D125" s="224"/>
      <c r="E125" s="224"/>
      <c r="F125" s="224"/>
      <c r="G125" s="248"/>
      <c r="H125" s="224"/>
      <c r="I125" s="224"/>
      <c r="J125" s="224"/>
      <c r="K125" s="249"/>
    </row>
    <row r="126" spans="2:11" ht="15" customHeight="1">
      <c r="B126" s="247"/>
      <c r="C126" s="206" t="s">
        <v>1464</v>
      </c>
      <c r="D126" s="226"/>
      <c r="E126" s="226"/>
      <c r="F126" s="227" t="s">
        <v>1461</v>
      </c>
      <c r="G126" s="206"/>
      <c r="H126" s="206" t="s">
        <v>1501</v>
      </c>
      <c r="I126" s="206" t="s">
        <v>1463</v>
      </c>
      <c r="J126" s="206">
        <v>120</v>
      </c>
      <c r="K126" s="250"/>
    </row>
    <row r="127" spans="2:11" ht="15" customHeight="1">
      <c r="B127" s="247"/>
      <c r="C127" s="206" t="s">
        <v>1510</v>
      </c>
      <c r="D127" s="206"/>
      <c r="E127" s="206"/>
      <c r="F127" s="227" t="s">
        <v>1461</v>
      </c>
      <c r="G127" s="206"/>
      <c r="H127" s="206" t="s">
        <v>1511</v>
      </c>
      <c r="I127" s="206" t="s">
        <v>1463</v>
      </c>
      <c r="J127" s="206" t="s">
        <v>1512</v>
      </c>
      <c r="K127" s="250"/>
    </row>
    <row r="128" spans="2:11" ht="15" customHeight="1">
      <c r="B128" s="247"/>
      <c r="C128" s="206" t="s">
        <v>1409</v>
      </c>
      <c r="D128" s="206"/>
      <c r="E128" s="206"/>
      <c r="F128" s="227" t="s">
        <v>1461</v>
      </c>
      <c r="G128" s="206"/>
      <c r="H128" s="206" t="s">
        <v>1513</v>
      </c>
      <c r="I128" s="206" t="s">
        <v>1463</v>
      </c>
      <c r="J128" s="206" t="s">
        <v>1512</v>
      </c>
      <c r="K128" s="250"/>
    </row>
    <row r="129" spans="2:11" ht="15" customHeight="1">
      <c r="B129" s="247"/>
      <c r="C129" s="206" t="s">
        <v>1472</v>
      </c>
      <c r="D129" s="206"/>
      <c r="E129" s="206"/>
      <c r="F129" s="227" t="s">
        <v>1467</v>
      </c>
      <c r="G129" s="206"/>
      <c r="H129" s="206" t="s">
        <v>1473</v>
      </c>
      <c r="I129" s="206" t="s">
        <v>1463</v>
      </c>
      <c r="J129" s="206">
        <v>15</v>
      </c>
      <c r="K129" s="250"/>
    </row>
    <row r="130" spans="2:11" ht="15" customHeight="1">
      <c r="B130" s="247"/>
      <c r="C130" s="206" t="s">
        <v>1474</v>
      </c>
      <c r="D130" s="206"/>
      <c r="E130" s="206"/>
      <c r="F130" s="227" t="s">
        <v>1467</v>
      </c>
      <c r="G130" s="206"/>
      <c r="H130" s="206" t="s">
        <v>1475</v>
      </c>
      <c r="I130" s="206" t="s">
        <v>1463</v>
      </c>
      <c r="J130" s="206">
        <v>15</v>
      </c>
      <c r="K130" s="250"/>
    </row>
    <row r="131" spans="2:11" ht="15" customHeight="1">
      <c r="B131" s="247"/>
      <c r="C131" s="206" t="s">
        <v>1476</v>
      </c>
      <c r="D131" s="206"/>
      <c r="E131" s="206"/>
      <c r="F131" s="227" t="s">
        <v>1467</v>
      </c>
      <c r="G131" s="206"/>
      <c r="H131" s="206" t="s">
        <v>1477</v>
      </c>
      <c r="I131" s="206" t="s">
        <v>1463</v>
      </c>
      <c r="J131" s="206">
        <v>20</v>
      </c>
      <c r="K131" s="250"/>
    </row>
    <row r="132" spans="2:11" ht="15" customHeight="1">
      <c r="B132" s="247"/>
      <c r="C132" s="206" t="s">
        <v>1478</v>
      </c>
      <c r="D132" s="206"/>
      <c r="E132" s="206"/>
      <c r="F132" s="227" t="s">
        <v>1467</v>
      </c>
      <c r="G132" s="206"/>
      <c r="H132" s="206" t="s">
        <v>1479</v>
      </c>
      <c r="I132" s="206" t="s">
        <v>1463</v>
      </c>
      <c r="J132" s="206">
        <v>20</v>
      </c>
      <c r="K132" s="250"/>
    </row>
    <row r="133" spans="2:11" ht="15" customHeight="1">
      <c r="B133" s="247"/>
      <c r="C133" s="206" t="s">
        <v>1466</v>
      </c>
      <c r="D133" s="206"/>
      <c r="E133" s="206"/>
      <c r="F133" s="227" t="s">
        <v>1467</v>
      </c>
      <c r="G133" s="206"/>
      <c r="H133" s="206" t="s">
        <v>1501</v>
      </c>
      <c r="I133" s="206" t="s">
        <v>1463</v>
      </c>
      <c r="J133" s="206">
        <v>50</v>
      </c>
      <c r="K133" s="250"/>
    </row>
    <row r="134" spans="2:11" ht="15" customHeight="1">
      <c r="B134" s="247"/>
      <c r="C134" s="206" t="s">
        <v>1480</v>
      </c>
      <c r="D134" s="206"/>
      <c r="E134" s="206"/>
      <c r="F134" s="227" t="s">
        <v>1467</v>
      </c>
      <c r="G134" s="206"/>
      <c r="H134" s="206" t="s">
        <v>1501</v>
      </c>
      <c r="I134" s="206" t="s">
        <v>1463</v>
      </c>
      <c r="J134" s="206">
        <v>50</v>
      </c>
      <c r="K134" s="250"/>
    </row>
    <row r="135" spans="2:11" ht="15" customHeight="1">
      <c r="B135" s="247"/>
      <c r="C135" s="206" t="s">
        <v>1486</v>
      </c>
      <c r="D135" s="206"/>
      <c r="E135" s="206"/>
      <c r="F135" s="227" t="s">
        <v>1467</v>
      </c>
      <c r="G135" s="206"/>
      <c r="H135" s="206" t="s">
        <v>1501</v>
      </c>
      <c r="I135" s="206" t="s">
        <v>1463</v>
      </c>
      <c r="J135" s="206">
        <v>50</v>
      </c>
      <c r="K135" s="250"/>
    </row>
    <row r="136" spans="2:11" ht="15" customHeight="1">
      <c r="B136" s="247"/>
      <c r="C136" s="206" t="s">
        <v>1488</v>
      </c>
      <c r="D136" s="206"/>
      <c r="E136" s="206"/>
      <c r="F136" s="227" t="s">
        <v>1467</v>
      </c>
      <c r="G136" s="206"/>
      <c r="H136" s="206" t="s">
        <v>1501</v>
      </c>
      <c r="I136" s="206" t="s">
        <v>1463</v>
      </c>
      <c r="J136" s="206">
        <v>50</v>
      </c>
      <c r="K136" s="250"/>
    </row>
    <row r="137" spans="2:11" ht="15" customHeight="1">
      <c r="B137" s="247"/>
      <c r="C137" s="206" t="s">
        <v>1489</v>
      </c>
      <c r="D137" s="206"/>
      <c r="E137" s="206"/>
      <c r="F137" s="227" t="s">
        <v>1467</v>
      </c>
      <c r="G137" s="206"/>
      <c r="H137" s="206" t="s">
        <v>1514</v>
      </c>
      <c r="I137" s="206" t="s">
        <v>1463</v>
      </c>
      <c r="J137" s="206">
        <v>255</v>
      </c>
      <c r="K137" s="250"/>
    </row>
    <row r="138" spans="2:11" ht="15" customHeight="1">
      <c r="B138" s="247"/>
      <c r="C138" s="206" t="s">
        <v>1491</v>
      </c>
      <c r="D138" s="206"/>
      <c r="E138" s="206"/>
      <c r="F138" s="227" t="s">
        <v>1461</v>
      </c>
      <c r="G138" s="206"/>
      <c r="H138" s="206" t="s">
        <v>1515</v>
      </c>
      <c r="I138" s="206" t="s">
        <v>1493</v>
      </c>
      <c r="J138" s="206"/>
      <c r="K138" s="250"/>
    </row>
    <row r="139" spans="2:11" ht="15" customHeight="1">
      <c r="B139" s="247"/>
      <c r="C139" s="206" t="s">
        <v>1494</v>
      </c>
      <c r="D139" s="206"/>
      <c r="E139" s="206"/>
      <c r="F139" s="227" t="s">
        <v>1461</v>
      </c>
      <c r="G139" s="206"/>
      <c r="H139" s="206" t="s">
        <v>1516</v>
      </c>
      <c r="I139" s="206" t="s">
        <v>1496</v>
      </c>
      <c r="J139" s="206"/>
      <c r="K139" s="250"/>
    </row>
    <row r="140" spans="2:11" ht="15" customHeight="1">
      <c r="B140" s="247"/>
      <c r="C140" s="206" t="s">
        <v>1497</v>
      </c>
      <c r="D140" s="206"/>
      <c r="E140" s="206"/>
      <c r="F140" s="227" t="s">
        <v>1461</v>
      </c>
      <c r="G140" s="206"/>
      <c r="H140" s="206" t="s">
        <v>1497</v>
      </c>
      <c r="I140" s="206" t="s">
        <v>1496</v>
      </c>
      <c r="J140" s="206"/>
      <c r="K140" s="250"/>
    </row>
    <row r="141" spans="2:11" ht="15" customHeight="1">
      <c r="B141" s="247"/>
      <c r="C141" s="206" t="s">
        <v>38</v>
      </c>
      <c r="D141" s="206"/>
      <c r="E141" s="206"/>
      <c r="F141" s="227" t="s">
        <v>1461</v>
      </c>
      <c r="G141" s="206"/>
      <c r="H141" s="206" t="s">
        <v>1517</v>
      </c>
      <c r="I141" s="206" t="s">
        <v>1496</v>
      </c>
      <c r="J141" s="206"/>
      <c r="K141" s="250"/>
    </row>
    <row r="142" spans="2:11" ht="15" customHeight="1">
      <c r="B142" s="247"/>
      <c r="C142" s="206" t="s">
        <v>1518</v>
      </c>
      <c r="D142" s="206"/>
      <c r="E142" s="206"/>
      <c r="F142" s="227" t="s">
        <v>1461</v>
      </c>
      <c r="G142" s="206"/>
      <c r="H142" s="206" t="s">
        <v>1519</v>
      </c>
      <c r="I142" s="206" t="s">
        <v>1496</v>
      </c>
      <c r="J142" s="206"/>
      <c r="K142" s="250"/>
    </row>
    <row r="143" spans="2:11" ht="15" customHeight="1">
      <c r="B143" s="251"/>
      <c r="C143" s="252"/>
      <c r="D143" s="252"/>
      <c r="E143" s="252"/>
      <c r="F143" s="252"/>
      <c r="G143" s="252"/>
      <c r="H143" s="252"/>
      <c r="I143" s="252"/>
      <c r="J143" s="252"/>
      <c r="K143" s="253"/>
    </row>
    <row r="144" spans="2:11" ht="18.75" customHeight="1">
      <c r="B144" s="238"/>
      <c r="C144" s="238"/>
      <c r="D144" s="238"/>
      <c r="E144" s="238"/>
      <c r="F144" s="239"/>
      <c r="G144" s="238"/>
      <c r="H144" s="238"/>
      <c r="I144" s="238"/>
      <c r="J144" s="238"/>
      <c r="K144" s="238"/>
    </row>
    <row r="145" spans="2:11" ht="18.75" customHeight="1"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</row>
    <row r="146" spans="2:11" ht="7.5" customHeight="1">
      <c r="B146" s="214"/>
      <c r="C146" s="215"/>
      <c r="D146" s="215"/>
      <c r="E146" s="215"/>
      <c r="F146" s="215"/>
      <c r="G146" s="215"/>
      <c r="H146" s="215"/>
      <c r="I146" s="215"/>
      <c r="J146" s="215"/>
      <c r="K146" s="216"/>
    </row>
    <row r="147" spans="2:11" ht="45" customHeight="1">
      <c r="B147" s="217"/>
      <c r="C147" s="324" t="s">
        <v>1520</v>
      </c>
      <c r="D147" s="324"/>
      <c r="E147" s="324"/>
      <c r="F147" s="324"/>
      <c r="G147" s="324"/>
      <c r="H147" s="324"/>
      <c r="I147" s="324"/>
      <c r="J147" s="324"/>
      <c r="K147" s="218"/>
    </row>
    <row r="148" spans="2:11" ht="17.25" customHeight="1">
      <c r="B148" s="217"/>
      <c r="C148" s="219" t="s">
        <v>1455</v>
      </c>
      <c r="D148" s="219"/>
      <c r="E148" s="219"/>
      <c r="F148" s="219" t="s">
        <v>1456</v>
      </c>
      <c r="G148" s="220"/>
      <c r="H148" s="219" t="s">
        <v>54</v>
      </c>
      <c r="I148" s="219" t="s">
        <v>57</v>
      </c>
      <c r="J148" s="219" t="s">
        <v>1457</v>
      </c>
      <c r="K148" s="218"/>
    </row>
    <row r="149" spans="2:11" ht="17.25" customHeight="1">
      <c r="B149" s="217"/>
      <c r="C149" s="221" t="s">
        <v>1458</v>
      </c>
      <c r="D149" s="221"/>
      <c r="E149" s="221"/>
      <c r="F149" s="222" t="s">
        <v>1459</v>
      </c>
      <c r="G149" s="223"/>
      <c r="H149" s="221"/>
      <c r="I149" s="221"/>
      <c r="J149" s="221" t="s">
        <v>1460</v>
      </c>
      <c r="K149" s="218"/>
    </row>
    <row r="150" spans="2:11" ht="5.25" customHeight="1">
      <c r="B150" s="229"/>
      <c r="C150" s="224"/>
      <c r="D150" s="224"/>
      <c r="E150" s="224"/>
      <c r="F150" s="224"/>
      <c r="G150" s="225"/>
      <c r="H150" s="224"/>
      <c r="I150" s="224"/>
      <c r="J150" s="224"/>
      <c r="K150" s="250"/>
    </row>
    <row r="151" spans="2:11" ht="15" customHeight="1">
      <c r="B151" s="229"/>
      <c r="C151" s="254" t="s">
        <v>1464</v>
      </c>
      <c r="D151" s="206"/>
      <c r="E151" s="206"/>
      <c r="F151" s="255" t="s">
        <v>1461</v>
      </c>
      <c r="G151" s="206"/>
      <c r="H151" s="254" t="s">
        <v>1501</v>
      </c>
      <c r="I151" s="254" t="s">
        <v>1463</v>
      </c>
      <c r="J151" s="254">
        <v>120</v>
      </c>
      <c r="K151" s="250"/>
    </row>
    <row r="152" spans="2:11" ht="15" customHeight="1">
      <c r="B152" s="229"/>
      <c r="C152" s="254" t="s">
        <v>1510</v>
      </c>
      <c r="D152" s="206"/>
      <c r="E152" s="206"/>
      <c r="F152" s="255" t="s">
        <v>1461</v>
      </c>
      <c r="G152" s="206"/>
      <c r="H152" s="254" t="s">
        <v>1521</v>
      </c>
      <c r="I152" s="254" t="s">
        <v>1463</v>
      </c>
      <c r="J152" s="254" t="s">
        <v>1512</v>
      </c>
      <c r="K152" s="250"/>
    </row>
    <row r="153" spans="2:11" ht="15" customHeight="1">
      <c r="B153" s="229"/>
      <c r="C153" s="254" t="s">
        <v>1409</v>
      </c>
      <c r="D153" s="206"/>
      <c r="E153" s="206"/>
      <c r="F153" s="255" t="s">
        <v>1461</v>
      </c>
      <c r="G153" s="206"/>
      <c r="H153" s="254" t="s">
        <v>1522</v>
      </c>
      <c r="I153" s="254" t="s">
        <v>1463</v>
      </c>
      <c r="J153" s="254" t="s">
        <v>1512</v>
      </c>
      <c r="K153" s="250"/>
    </row>
    <row r="154" spans="2:11" ht="15" customHeight="1">
      <c r="B154" s="229"/>
      <c r="C154" s="254" t="s">
        <v>1466</v>
      </c>
      <c r="D154" s="206"/>
      <c r="E154" s="206"/>
      <c r="F154" s="255" t="s">
        <v>1467</v>
      </c>
      <c r="G154" s="206"/>
      <c r="H154" s="254" t="s">
        <v>1501</v>
      </c>
      <c r="I154" s="254" t="s">
        <v>1463</v>
      </c>
      <c r="J154" s="254">
        <v>50</v>
      </c>
      <c r="K154" s="250"/>
    </row>
    <row r="155" spans="2:11" ht="15" customHeight="1">
      <c r="B155" s="229"/>
      <c r="C155" s="254" t="s">
        <v>1469</v>
      </c>
      <c r="D155" s="206"/>
      <c r="E155" s="206"/>
      <c r="F155" s="255" t="s">
        <v>1461</v>
      </c>
      <c r="G155" s="206"/>
      <c r="H155" s="254" t="s">
        <v>1501</v>
      </c>
      <c r="I155" s="254" t="s">
        <v>1471</v>
      </c>
      <c r="J155" s="254"/>
      <c r="K155" s="250"/>
    </row>
    <row r="156" spans="2:11" ht="15" customHeight="1">
      <c r="B156" s="229"/>
      <c r="C156" s="254" t="s">
        <v>1480</v>
      </c>
      <c r="D156" s="206"/>
      <c r="E156" s="206"/>
      <c r="F156" s="255" t="s">
        <v>1467</v>
      </c>
      <c r="G156" s="206"/>
      <c r="H156" s="254" t="s">
        <v>1501</v>
      </c>
      <c r="I156" s="254" t="s">
        <v>1463</v>
      </c>
      <c r="J156" s="254">
        <v>50</v>
      </c>
      <c r="K156" s="250"/>
    </row>
    <row r="157" spans="2:11" ht="15" customHeight="1">
      <c r="B157" s="229"/>
      <c r="C157" s="254" t="s">
        <v>1488</v>
      </c>
      <c r="D157" s="206"/>
      <c r="E157" s="206"/>
      <c r="F157" s="255" t="s">
        <v>1467</v>
      </c>
      <c r="G157" s="206"/>
      <c r="H157" s="254" t="s">
        <v>1501</v>
      </c>
      <c r="I157" s="254" t="s">
        <v>1463</v>
      </c>
      <c r="J157" s="254">
        <v>50</v>
      </c>
      <c r="K157" s="250"/>
    </row>
    <row r="158" spans="2:11" ht="15" customHeight="1">
      <c r="B158" s="229"/>
      <c r="C158" s="254" t="s">
        <v>1486</v>
      </c>
      <c r="D158" s="206"/>
      <c r="E158" s="206"/>
      <c r="F158" s="255" t="s">
        <v>1467</v>
      </c>
      <c r="G158" s="206"/>
      <c r="H158" s="254" t="s">
        <v>1501</v>
      </c>
      <c r="I158" s="254" t="s">
        <v>1463</v>
      </c>
      <c r="J158" s="254">
        <v>50</v>
      </c>
      <c r="K158" s="250"/>
    </row>
    <row r="159" spans="2:11" ht="15" customHeight="1">
      <c r="B159" s="229"/>
      <c r="C159" s="254" t="s">
        <v>92</v>
      </c>
      <c r="D159" s="206"/>
      <c r="E159" s="206"/>
      <c r="F159" s="255" t="s">
        <v>1461</v>
      </c>
      <c r="G159" s="206"/>
      <c r="H159" s="254" t="s">
        <v>1523</v>
      </c>
      <c r="I159" s="254" t="s">
        <v>1463</v>
      </c>
      <c r="J159" s="254" t="s">
        <v>1524</v>
      </c>
      <c r="K159" s="250"/>
    </row>
    <row r="160" spans="2:11" ht="15" customHeight="1">
      <c r="B160" s="229"/>
      <c r="C160" s="254" t="s">
        <v>1525</v>
      </c>
      <c r="D160" s="206"/>
      <c r="E160" s="206"/>
      <c r="F160" s="255" t="s">
        <v>1461</v>
      </c>
      <c r="G160" s="206"/>
      <c r="H160" s="254" t="s">
        <v>1526</v>
      </c>
      <c r="I160" s="254" t="s">
        <v>1496</v>
      </c>
      <c r="J160" s="254"/>
      <c r="K160" s="250"/>
    </row>
    <row r="161" spans="2:11" ht="15" customHeight="1">
      <c r="B161" s="256"/>
      <c r="C161" s="236"/>
      <c r="D161" s="236"/>
      <c r="E161" s="236"/>
      <c r="F161" s="236"/>
      <c r="G161" s="236"/>
      <c r="H161" s="236"/>
      <c r="I161" s="236"/>
      <c r="J161" s="236"/>
      <c r="K161" s="257"/>
    </row>
    <row r="162" spans="2:11" ht="18.75" customHeight="1">
      <c r="B162" s="238"/>
      <c r="C162" s="248"/>
      <c r="D162" s="248"/>
      <c r="E162" s="248"/>
      <c r="F162" s="258"/>
      <c r="G162" s="248"/>
      <c r="H162" s="248"/>
      <c r="I162" s="248"/>
      <c r="J162" s="248"/>
      <c r="K162" s="238"/>
    </row>
    <row r="163" spans="2:11" ht="18.75" customHeight="1"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</row>
    <row r="164" spans="2:11" ht="7.5" customHeight="1">
      <c r="B164" s="195"/>
      <c r="C164" s="196"/>
      <c r="D164" s="196"/>
      <c r="E164" s="196"/>
      <c r="F164" s="196"/>
      <c r="G164" s="196"/>
      <c r="H164" s="196"/>
      <c r="I164" s="196"/>
      <c r="J164" s="196"/>
      <c r="K164" s="197"/>
    </row>
    <row r="165" spans="2:11" ht="45" customHeight="1">
      <c r="B165" s="198"/>
      <c r="C165" s="322" t="s">
        <v>1527</v>
      </c>
      <c r="D165" s="322"/>
      <c r="E165" s="322"/>
      <c r="F165" s="322"/>
      <c r="G165" s="322"/>
      <c r="H165" s="322"/>
      <c r="I165" s="322"/>
      <c r="J165" s="322"/>
      <c r="K165" s="199"/>
    </row>
    <row r="166" spans="2:11" ht="17.25" customHeight="1">
      <c r="B166" s="198"/>
      <c r="C166" s="219" t="s">
        <v>1455</v>
      </c>
      <c r="D166" s="219"/>
      <c r="E166" s="219"/>
      <c r="F166" s="219" t="s">
        <v>1456</v>
      </c>
      <c r="G166" s="259"/>
      <c r="H166" s="260" t="s">
        <v>54</v>
      </c>
      <c r="I166" s="260" t="s">
        <v>57</v>
      </c>
      <c r="J166" s="219" t="s">
        <v>1457</v>
      </c>
      <c r="K166" s="199"/>
    </row>
    <row r="167" spans="2:11" ht="17.25" customHeight="1">
      <c r="B167" s="200"/>
      <c r="C167" s="221" t="s">
        <v>1458</v>
      </c>
      <c r="D167" s="221"/>
      <c r="E167" s="221"/>
      <c r="F167" s="222" t="s">
        <v>1459</v>
      </c>
      <c r="G167" s="261"/>
      <c r="H167" s="262"/>
      <c r="I167" s="262"/>
      <c r="J167" s="221" t="s">
        <v>1460</v>
      </c>
      <c r="K167" s="201"/>
    </row>
    <row r="168" spans="2:11" ht="5.25" customHeight="1">
      <c r="B168" s="229"/>
      <c r="C168" s="224"/>
      <c r="D168" s="224"/>
      <c r="E168" s="224"/>
      <c r="F168" s="224"/>
      <c r="G168" s="225"/>
      <c r="H168" s="224"/>
      <c r="I168" s="224"/>
      <c r="J168" s="224"/>
      <c r="K168" s="250"/>
    </row>
    <row r="169" spans="2:11" ht="15" customHeight="1">
      <c r="B169" s="229"/>
      <c r="C169" s="206" t="s">
        <v>1464</v>
      </c>
      <c r="D169" s="206"/>
      <c r="E169" s="206"/>
      <c r="F169" s="227" t="s">
        <v>1461</v>
      </c>
      <c r="G169" s="206"/>
      <c r="H169" s="206" t="s">
        <v>1501</v>
      </c>
      <c r="I169" s="206" t="s">
        <v>1463</v>
      </c>
      <c r="J169" s="206">
        <v>120</v>
      </c>
      <c r="K169" s="250"/>
    </row>
    <row r="170" spans="2:11" ht="15" customHeight="1">
      <c r="B170" s="229"/>
      <c r="C170" s="206" t="s">
        <v>1510</v>
      </c>
      <c r="D170" s="206"/>
      <c r="E170" s="206"/>
      <c r="F170" s="227" t="s">
        <v>1461</v>
      </c>
      <c r="G170" s="206"/>
      <c r="H170" s="206" t="s">
        <v>1511</v>
      </c>
      <c r="I170" s="206" t="s">
        <v>1463</v>
      </c>
      <c r="J170" s="206" t="s">
        <v>1512</v>
      </c>
      <c r="K170" s="250"/>
    </row>
    <row r="171" spans="2:11" ht="15" customHeight="1">
      <c r="B171" s="229"/>
      <c r="C171" s="206" t="s">
        <v>1409</v>
      </c>
      <c r="D171" s="206"/>
      <c r="E171" s="206"/>
      <c r="F171" s="227" t="s">
        <v>1461</v>
      </c>
      <c r="G171" s="206"/>
      <c r="H171" s="206" t="s">
        <v>1528</v>
      </c>
      <c r="I171" s="206" t="s">
        <v>1463</v>
      </c>
      <c r="J171" s="206" t="s">
        <v>1512</v>
      </c>
      <c r="K171" s="250"/>
    </row>
    <row r="172" spans="2:11" ht="15" customHeight="1">
      <c r="B172" s="229"/>
      <c r="C172" s="206" t="s">
        <v>1466</v>
      </c>
      <c r="D172" s="206"/>
      <c r="E172" s="206"/>
      <c r="F172" s="227" t="s">
        <v>1467</v>
      </c>
      <c r="G172" s="206"/>
      <c r="H172" s="206" t="s">
        <v>1528</v>
      </c>
      <c r="I172" s="206" t="s">
        <v>1463</v>
      </c>
      <c r="J172" s="206">
        <v>50</v>
      </c>
      <c r="K172" s="250"/>
    </row>
    <row r="173" spans="2:11" ht="15" customHeight="1">
      <c r="B173" s="229"/>
      <c r="C173" s="206" t="s">
        <v>1469</v>
      </c>
      <c r="D173" s="206"/>
      <c r="E173" s="206"/>
      <c r="F173" s="227" t="s">
        <v>1461</v>
      </c>
      <c r="G173" s="206"/>
      <c r="H173" s="206" t="s">
        <v>1528</v>
      </c>
      <c r="I173" s="206" t="s">
        <v>1471</v>
      </c>
      <c r="J173" s="206"/>
      <c r="K173" s="250"/>
    </row>
    <row r="174" spans="2:11" ht="15" customHeight="1">
      <c r="B174" s="229"/>
      <c r="C174" s="206" t="s">
        <v>1480</v>
      </c>
      <c r="D174" s="206"/>
      <c r="E174" s="206"/>
      <c r="F174" s="227" t="s">
        <v>1467</v>
      </c>
      <c r="G174" s="206"/>
      <c r="H174" s="206" t="s">
        <v>1528</v>
      </c>
      <c r="I174" s="206" t="s">
        <v>1463</v>
      </c>
      <c r="J174" s="206">
        <v>50</v>
      </c>
      <c r="K174" s="250"/>
    </row>
    <row r="175" spans="2:11" ht="15" customHeight="1">
      <c r="B175" s="229"/>
      <c r="C175" s="206" t="s">
        <v>1488</v>
      </c>
      <c r="D175" s="206"/>
      <c r="E175" s="206"/>
      <c r="F175" s="227" t="s">
        <v>1467</v>
      </c>
      <c r="G175" s="206"/>
      <c r="H175" s="206" t="s">
        <v>1528</v>
      </c>
      <c r="I175" s="206" t="s">
        <v>1463</v>
      </c>
      <c r="J175" s="206">
        <v>50</v>
      </c>
      <c r="K175" s="250"/>
    </row>
    <row r="176" spans="2:11" ht="15" customHeight="1">
      <c r="B176" s="229"/>
      <c r="C176" s="206" t="s">
        <v>1486</v>
      </c>
      <c r="D176" s="206"/>
      <c r="E176" s="206"/>
      <c r="F176" s="227" t="s">
        <v>1467</v>
      </c>
      <c r="G176" s="206"/>
      <c r="H176" s="206" t="s">
        <v>1528</v>
      </c>
      <c r="I176" s="206" t="s">
        <v>1463</v>
      </c>
      <c r="J176" s="206">
        <v>50</v>
      </c>
      <c r="K176" s="250"/>
    </row>
    <row r="177" spans="2:11" ht="15" customHeight="1">
      <c r="B177" s="229"/>
      <c r="C177" s="206" t="s">
        <v>102</v>
      </c>
      <c r="D177" s="206"/>
      <c r="E177" s="206"/>
      <c r="F177" s="227" t="s">
        <v>1461</v>
      </c>
      <c r="G177" s="206"/>
      <c r="H177" s="206" t="s">
        <v>1529</v>
      </c>
      <c r="I177" s="206" t="s">
        <v>1530</v>
      </c>
      <c r="J177" s="206"/>
      <c r="K177" s="250"/>
    </row>
    <row r="178" spans="2:11" ht="15" customHeight="1">
      <c r="B178" s="229"/>
      <c r="C178" s="206" t="s">
        <v>57</v>
      </c>
      <c r="D178" s="206"/>
      <c r="E178" s="206"/>
      <c r="F178" s="227" t="s">
        <v>1461</v>
      </c>
      <c r="G178" s="206"/>
      <c r="H178" s="206" t="s">
        <v>1531</v>
      </c>
      <c r="I178" s="206" t="s">
        <v>1532</v>
      </c>
      <c r="J178" s="206">
        <v>1</v>
      </c>
      <c r="K178" s="250"/>
    </row>
    <row r="179" spans="2:11" ht="15" customHeight="1">
      <c r="B179" s="229"/>
      <c r="C179" s="206" t="s">
        <v>53</v>
      </c>
      <c r="D179" s="206"/>
      <c r="E179" s="206"/>
      <c r="F179" s="227" t="s">
        <v>1461</v>
      </c>
      <c r="G179" s="206"/>
      <c r="H179" s="206" t="s">
        <v>1533</v>
      </c>
      <c r="I179" s="206" t="s">
        <v>1463</v>
      </c>
      <c r="J179" s="206">
        <v>20</v>
      </c>
      <c r="K179" s="250"/>
    </row>
    <row r="180" spans="2:11" ht="15" customHeight="1">
      <c r="B180" s="229"/>
      <c r="C180" s="206" t="s">
        <v>54</v>
      </c>
      <c r="D180" s="206"/>
      <c r="E180" s="206"/>
      <c r="F180" s="227" t="s">
        <v>1461</v>
      </c>
      <c r="G180" s="206"/>
      <c r="H180" s="206" t="s">
        <v>1534</v>
      </c>
      <c r="I180" s="206" t="s">
        <v>1463</v>
      </c>
      <c r="J180" s="206">
        <v>255</v>
      </c>
      <c r="K180" s="250"/>
    </row>
    <row r="181" spans="2:11" ht="15" customHeight="1">
      <c r="B181" s="229"/>
      <c r="C181" s="206" t="s">
        <v>103</v>
      </c>
      <c r="D181" s="206"/>
      <c r="E181" s="206"/>
      <c r="F181" s="227" t="s">
        <v>1461</v>
      </c>
      <c r="G181" s="206"/>
      <c r="H181" s="206" t="s">
        <v>1425</v>
      </c>
      <c r="I181" s="206" t="s">
        <v>1463</v>
      </c>
      <c r="J181" s="206">
        <v>10</v>
      </c>
      <c r="K181" s="250"/>
    </row>
    <row r="182" spans="2:11" ht="15" customHeight="1">
      <c r="B182" s="229"/>
      <c r="C182" s="206" t="s">
        <v>104</v>
      </c>
      <c r="D182" s="206"/>
      <c r="E182" s="206"/>
      <c r="F182" s="227" t="s">
        <v>1461</v>
      </c>
      <c r="G182" s="206"/>
      <c r="H182" s="206" t="s">
        <v>1535</v>
      </c>
      <c r="I182" s="206" t="s">
        <v>1496</v>
      </c>
      <c r="J182" s="206"/>
      <c r="K182" s="250"/>
    </row>
    <row r="183" spans="2:11" ht="15" customHeight="1">
      <c r="B183" s="229"/>
      <c r="C183" s="206" t="s">
        <v>1536</v>
      </c>
      <c r="D183" s="206"/>
      <c r="E183" s="206"/>
      <c r="F183" s="227" t="s">
        <v>1461</v>
      </c>
      <c r="G183" s="206"/>
      <c r="H183" s="206" t="s">
        <v>1537</v>
      </c>
      <c r="I183" s="206" t="s">
        <v>1496</v>
      </c>
      <c r="J183" s="206"/>
      <c r="K183" s="250"/>
    </row>
    <row r="184" spans="2:11" ht="15" customHeight="1">
      <c r="B184" s="229"/>
      <c r="C184" s="206" t="s">
        <v>1525</v>
      </c>
      <c r="D184" s="206"/>
      <c r="E184" s="206"/>
      <c r="F184" s="227" t="s">
        <v>1461</v>
      </c>
      <c r="G184" s="206"/>
      <c r="H184" s="206" t="s">
        <v>1538</v>
      </c>
      <c r="I184" s="206" t="s">
        <v>1496</v>
      </c>
      <c r="J184" s="206"/>
      <c r="K184" s="250"/>
    </row>
    <row r="185" spans="2:11" ht="15" customHeight="1">
      <c r="B185" s="229"/>
      <c r="C185" s="206" t="s">
        <v>106</v>
      </c>
      <c r="D185" s="206"/>
      <c r="E185" s="206"/>
      <c r="F185" s="227" t="s">
        <v>1467</v>
      </c>
      <c r="G185" s="206"/>
      <c r="H185" s="206" t="s">
        <v>1539</v>
      </c>
      <c r="I185" s="206" t="s">
        <v>1463</v>
      </c>
      <c r="J185" s="206">
        <v>50</v>
      </c>
      <c r="K185" s="250"/>
    </row>
    <row r="186" spans="2:11" ht="15" customHeight="1">
      <c r="B186" s="229"/>
      <c r="C186" s="206" t="s">
        <v>1540</v>
      </c>
      <c r="D186" s="206"/>
      <c r="E186" s="206"/>
      <c r="F186" s="227" t="s">
        <v>1467</v>
      </c>
      <c r="G186" s="206"/>
      <c r="H186" s="206" t="s">
        <v>1541</v>
      </c>
      <c r="I186" s="206" t="s">
        <v>1542</v>
      </c>
      <c r="J186" s="206"/>
      <c r="K186" s="250"/>
    </row>
    <row r="187" spans="2:11" ht="15" customHeight="1">
      <c r="B187" s="229"/>
      <c r="C187" s="206" t="s">
        <v>1543</v>
      </c>
      <c r="D187" s="206"/>
      <c r="E187" s="206"/>
      <c r="F187" s="227" t="s">
        <v>1467</v>
      </c>
      <c r="G187" s="206"/>
      <c r="H187" s="206" t="s">
        <v>1544</v>
      </c>
      <c r="I187" s="206" t="s">
        <v>1542</v>
      </c>
      <c r="J187" s="206"/>
      <c r="K187" s="250"/>
    </row>
    <row r="188" spans="2:11" ht="15" customHeight="1">
      <c r="B188" s="229"/>
      <c r="C188" s="206" t="s">
        <v>1545</v>
      </c>
      <c r="D188" s="206"/>
      <c r="E188" s="206"/>
      <c r="F188" s="227" t="s">
        <v>1467</v>
      </c>
      <c r="G188" s="206"/>
      <c r="H188" s="206" t="s">
        <v>1546</v>
      </c>
      <c r="I188" s="206" t="s">
        <v>1542</v>
      </c>
      <c r="J188" s="206"/>
      <c r="K188" s="250"/>
    </row>
    <row r="189" spans="2:11" ht="15" customHeight="1">
      <c r="B189" s="229"/>
      <c r="C189" s="263" t="s">
        <v>1547</v>
      </c>
      <c r="D189" s="206"/>
      <c r="E189" s="206"/>
      <c r="F189" s="227" t="s">
        <v>1467</v>
      </c>
      <c r="G189" s="206"/>
      <c r="H189" s="206" t="s">
        <v>1548</v>
      </c>
      <c r="I189" s="206" t="s">
        <v>1549</v>
      </c>
      <c r="J189" s="264" t="s">
        <v>1550</v>
      </c>
      <c r="K189" s="250"/>
    </row>
    <row r="190" spans="2:11" ht="15" customHeight="1">
      <c r="B190" s="265"/>
      <c r="C190" s="266" t="s">
        <v>1551</v>
      </c>
      <c r="D190" s="267"/>
      <c r="E190" s="267"/>
      <c r="F190" s="268" t="s">
        <v>1467</v>
      </c>
      <c r="G190" s="267"/>
      <c r="H190" s="267" t="s">
        <v>1552</v>
      </c>
      <c r="I190" s="267" t="s">
        <v>1549</v>
      </c>
      <c r="J190" s="269" t="s">
        <v>1550</v>
      </c>
      <c r="K190" s="270"/>
    </row>
    <row r="191" spans="2:11" ht="15" customHeight="1">
      <c r="B191" s="229"/>
      <c r="C191" s="263" t="s">
        <v>42</v>
      </c>
      <c r="D191" s="206"/>
      <c r="E191" s="206"/>
      <c r="F191" s="227" t="s">
        <v>1461</v>
      </c>
      <c r="G191" s="206"/>
      <c r="H191" s="203" t="s">
        <v>1553</v>
      </c>
      <c r="I191" s="206" t="s">
        <v>1554</v>
      </c>
      <c r="J191" s="206"/>
      <c r="K191" s="250"/>
    </row>
    <row r="192" spans="2:11" ht="15" customHeight="1">
      <c r="B192" s="229"/>
      <c r="C192" s="263" t="s">
        <v>1555</v>
      </c>
      <c r="D192" s="206"/>
      <c r="E192" s="206"/>
      <c r="F192" s="227" t="s">
        <v>1461</v>
      </c>
      <c r="G192" s="206"/>
      <c r="H192" s="206" t="s">
        <v>1556</v>
      </c>
      <c r="I192" s="206" t="s">
        <v>1496</v>
      </c>
      <c r="J192" s="206"/>
      <c r="K192" s="250"/>
    </row>
    <row r="193" spans="2:11" ht="15" customHeight="1">
      <c r="B193" s="229"/>
      <c r="C193" s="263" t="s">
        <v>1557</v>
      </c>
      <c r="D193" s="206"/>
      <c r="E193" s="206"/>
      <c r="F193" s="227" t="s">
        <v>1461</v>
      </c>
      <c r="G193" s="206"/>
      <c r="H193" s="206" t="s">
        <v>1558</v>
      </c>
      <c r="I193" s="206" t="s">
        <v>1496</v>
      </c>
      <c r="J193" s="206"/>
      <c r="K193" s="250"/>
    </row>
    <row r="194" spans="2:11" ht="15" customHeight="1">
      <c r="B194" s="229"/>
      <c r="C194" s="263" t="s">
        <v>1559</v>
      </c>
      <c r="D194" s="206"/>
      <c r="E194" s="206"/>
      <c r="F194" s="227" t="s">
        <v>1467</v>
      </c>
      <c r="G194" s="206"/>
      <c r="H194" s="206" t="s">
        <v>1560</v>
      </c>
      <c r="I194" s="206" t="s">
        <v>1496</v>
      </c>
      <c r="J194" s="206"/>
      <c r="K194" s="250"/>
    </row>
    <row r="195" spans="2:11" ht="15" customHeight="1">
      <c r="B195" s="256"/>
      <c r="C195" s="271"/>
      <c r="D195" s="236"/>
      <c r="E195" s="236"/>
      <c r="F195" s="236"/>
      <c r="G195" s="236"/>
      <c r="H195" s="236"/>
      <c r="I195" s="236"/>
      <c r="J195" s="236"/>
      <c r="K195" s="257"/>
    </row>
    <row r="196" spans="2:11" ht="18.75" customHeight="1">
      <c r="B196" s="238"/>
      <c r="C196" s="248"/>
      <c r="D196" s="248"/>
      <c r="E196" s="248"/>
      <c r="F196" s="258"/>
      <c r="G196" s="248"/>
      <c r="H196" s="248"/>
      <c r="I196" s="248"/>
      <c r="J196" s="248"/>
      <c r="K196" s="238"/>
    </row>
    <row r="197" spans="2:11" ht="18.75" customHeight="1">
      <c r="B197" s="238"/>
      <c r="C197" s="248"/>
      <c r="D197" s="248"/>
      <c r="E197" s="248"/>
      <c r="F197" s="258"/>
      <c r="G197" s="248"/>
      <c r="H197" s="248"/>
      <c r="I197" s="248"/>
      <c r="J197" s="248"/>
      <c r="K197" s="238"/>
    </row>
    <row r="198" spans="2:11" ht="18.75" customHeight="1"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</row>
    <row r="199" spans="2:11" ht="13.5">
      <c r="B199" s="195"/>
      <c r="C199" s="196"/>
      <c r="D199" s="196"/>
      <c r="E199" s="196"/>
      <c r="F199" s="196"/>
      <c r="G199" s="196"/>
      <c r="H199" s="196"/>
      <c r="I199" s="196"/>
      <c r="J199" s="196"/>
      <c r="K199" s="197"/>
    </row>
    <row r="200" spans="2:11" ht="21">
      <c r="B200" s="198"/>
      <c r="C200" s="322" t="s">
        <v>1561</v>
      </c>
      <c r="D200" s="322"/>
      <c r="E200" s="322"/>
      <c r="F200" s="322"/>
      <c r="G200" s="322"/>
      <c r="H200" s="322"/>
      <c r="I200" s="322"/>
      <c r="J200" s="322"/>
      <c r="K200" s="199"/>
    </row>
    <row r="201" spans="2:11" ht="25.5" customHeight="1">
      <c r="B201" s="198"/>
      <c r="C201" s="272" t="s">
        <v>1562</v>
      </c>
      <c r="D201" s="272"/>
      <c r="E201" s="272"/>
      <c r="F201" s="272" t="s">
        <v>1563</v>
      </c>
      <c r="G201" s="273"/>
      <c r="H201" s="325" t="s">
        <v>1564</v>
      </c>
      <c r="I201" s="325"/>
      <c r="J201" s="325"/>
      <c r="K201" s="199"/>
    </row>
    <row r="202" spans="2:11" ht="5.25" customHeight="1">
      <c r="B202" s="229"/>
      <c r="C202" s="224"/>
      <c r="D202" s="224"/>
      <c r="E202" s="224"/>
      <c r="F202" s="224"/>
      <c r="G202" s="248"/>
      <c r="H202" s="224"/>
      <c r="I202" s="224"/>
      <c r="J202" s="224"/>
      <c r="K202" s="250"/>
    </row>
    <row r="203" spans="2:11" ht="15" customHeight="1">
      <c r="B203" s="229"/>
      <c r="C203" s="206" t="s">
        <v>1554</v>
      </c>
      <c r="D203" s="206"/>
      <c r="E203" s="206"/>
      <c r="F203" s="227" t="s">
        <v>43</v>
      </c>
      <c r="G203" s="206"/>
      <c r="H203" s="326" t="s">
        <v>1565</v>
      </c>
      <c r="I203" s="326"/>
      <c r="J203" s="326"/>
      <c r="K203" s="250"/>
    </row>
    <row r="204" spans="2:11" ht="15" customHeight="1">
      <c r="B204" s="229"/>
      <c r="C204" s="206"/>
      <c r="D204" s="206"/>
      <c r="E204" s="206"/>
      <c r="F204" s="227" t="s">
        <v>44</v>
      </c>
      <c r="G204" s="206"/>
      <c r="H204" s="326" t="s">
        <v>1566</v>
      </c>
      <c r="I204" s="326"/>
      <c r="J204" s="326"/>
      <c r="K204" s="250"/>
    </row>
    <row r="205" spans="2:11" ht="15" customHeight="1">
      <c r="B205" s="229"/>
      <c r="C205" s="206"/>
      <c r="D205" s="206"/>
      <c r="E205" s="206"/>
      <c r="F205" s="227" t="s">
        <v>47</v>
      </c>
      <c r="G205" s="206"/>
      <c r="H205" s="326" t="s">
        <v>1567</v>
      </c>
      <c r="I205" s="326"/>
      <c r="J205" s="326"/>
      <c r="K205" s="250"/>
    </row>
    <row r="206" spans="2:11" ht="15" customHeight="1">
      <c r="B206" s="229"/>
      <c r="C206" s="206"/>
      <c r="D206" s="206"/>
      <c r="E206" s="206"/>
      <c r="F206" s="227" t="s">
        <v>45</v>
      </c>
      <c r="G206" s="206"/>
      <c r="H206" s="326" t="s">
        <v>1568</v>
      </c>
      <c r="I206" s="326"/>
      <c r="J206" s="326"/>
      <c r="K206" s="250"/>
    </row>
    <row r="207" spans="2:11" ht="15" customHeight="1">
      <c r="B207" s="229"/>
      <c r="C207" s="206"/>
      <c r="D207" s="206"/>
      <c r="E207" s="206"/>
      <c r="F207" s="227" t="s">
        <v>46</v>
      </c>
      <c r="G207" s="206"/>
      <c r="H207" s="326" t="s">
        <v>1569</v>
      </c>
      <c r="I207" s="326"/>
      <c r="J207" s="326"/>
      <c r="K207" s="250"/>
    </row>
    <row r="208" spans="2:11" ht="15" customHeight="1">
      <c r="B208" s="229"/>
      <c r="C208" s="206"/>
      <c r="D208" s="206"/>
      <c r="E208" s="206"/>
      <c r="F208" s="227"/>
      <c r="G208" s="206"/>
      <c r="H208" s="206"/>
      <c r="I208" s="206"/>
      <c r="J208" s="206"/>
      <c r="K208" s="250"/>
    </row>
    <row r="209" spans="2:11" ht="15" customHeight="1">
      <c r="B209" s="229"/>
      <c r="C209" s="206" t="s">
        <v>1508</v>
      </c>
      <c r="D209" s="206"/>
      <c r="E209" s="206"/>
      <c r="F209" s="227" t="s">
        <v>78</v>
      </c>
      <c r="G209" s="206"/>
      <c r="H209" s="326" t="s">
        <v>1570</v>
      </c>
      <c r="I209" s="326"/>
      <c r="J209" s="326"/>
      <c r="K209" s="250"/>
    </row>
    <row r="210" spans="2:11" ht="15" customHeight="1">
      <c r="B210" s="229"/>
      <c r="C210" s="206"/>
      <c r="D210" s="206"/>
      <c r="E210" s="206"/>
      <c r="F210" s="227" t="s">
        <v>1403</v>
      </c>
      <c r="G210" s="206"/>
      <c r="H210" s="326" t="s">
        <v>1404</v>
      </c>
      <c r="I210" s="326"/>
      <c r="J210" s="326"/>
      <c r="K210" s="250"/>
    </row>
    <row r="211" spans="2:11" ht="15" customHeight="1">
      <c r="B211" s="229"/>
      <c r="C211" s="206"/>
      <c r="D211" s="206"/>
      <c r="E211" s="206"/>
      <c r="F211" s="227" t="s">
        <v>1401</v>
      </c>
      <c r="G211" s="206"/>
      <c r="H211" s="326" t="s">
        <v>1571</v>
      </c>
      <c r="I211" s="326"/>
      <c r="J211" s="326"/>
      <c r="K211" s="250"/>
    </row>
    <row r="212" spans="2:11" ht="15" customHeight="1">
      <c r="B212" s="274"/>
      <c r="C212" s="206"/>
      <c r="D212" s="206"/>
      <c r="E212" s="206"/>
      <c r="F212" s="227" t="s">
        <v>1405</v>
      </c>
      <c r="G212" s="263"/>
      <c r="H212" s="327" t="s">
        <v>1406</v>
      </c>
      <c r="I212" s="327"/>
      <c r="J212" s="327"/>
      <c r="K212" s="275"/>
    </row>
    <row r="213" spans="2:11" ht="15" customHeight="1">
      <c r="B213" s="274"/>
      <c r="C213" s="206"/>
      <c r="D213" s="206"/>
      <c r="E213" s="206"/>
      <c r="F213" s="227" t="s">
        <v>1407</v>
      </c>
      <c r="G213" s="263"/>
      <c r="H213" s="327" t="s">
        <v>179</v>
      </c>
      <c r="I213" s="327"/>
      <c r="J213" s="327"/>
      <c r="K213" s="275"/>
    </row>
    <row r="214" spans="2:11" ht="15" customHeight="1">
      <c r="B214" s="274"/>
      <c r="C214" s="206"/>
      <c r="D214" s="206"/>
      <c r="E214" s="206"/>
      <c r="F214" s="227"/>
      <c r="G214" s="263"/>
      <c r="H214" s="254"/>
      <c r="I214" s="254"/>
      <c r="J214" s="254"/>
      <c r="K214" s="275"/>
    </row>
    <row r="215" spans="2:11" ht="15" customHeight="1">
      <c r="B215" s="274"/>
      <c r="C215" s="206" t="s">
        <v>1532</v>
      </c>
      <c r="D215" s="206"/>
      <c r="E215" s="206"/>
      <c r="F215" s="227">
        <v>1</v>
      </c>
      <c r="G215" s="263"/>
      <c r="H215" s="327" t="s">
        <v>1572</v>
      </c>
      <c r="I215" s="327"/>
      <c r="J215" s="327"/>
      <c r="K215" s="275"/>
    </row>
    <row r="216" spans="2:11" ht="15" customHeight="1">
      <c r="B216" s="274"/>
      <c r="C216" s="206"/>
      <c r="D216" s="206"/>
      <c r="E216" s="206"/>
      <c r="F216" s="227">
        <v>2</v>
      </c>
      <c r="G216" s="263"/>
      <c r="H216" s="327" t="s">
        <v>1573</v>
      </c>
      <c r="I216" s="327"/>
      <c r="J216" s="327"/>
      <c r="K216" s="275"/>
    </row>
    <row r="217" spans="2:11" ht="15" customHeight="1">
      <c r="B217" s="274"/>
      <c r="C217" s="206"/>
      <c r="D217" s="206"/>
      <c r="E217" s="206"/>
      <c r="F217" s="227">
        <v>3</v>
      </c>
      <c r="G217" s="263"/>
      <c r="H217" s="327" t="s">
        <v>1574</v>
      </c>
      <c r="I217" s="327"/>
      <c r="J217" s="327"/>
      <c r="K217" s="275"/>
    </row>
    <row r="218" spans="2:11" ht="15" customHeight="1">
      <c r="B218" s="274"/>
      <c r="C218" s="206"/>
      <c r="D218" s="206"/>
      <c r="E218" s="206"/>
      <c r="F218" s="227">
        <v>4</v>
      </c>
      <c r="G218" s="263"/>
      <c r="H218" s="327" t="s">
        <v>1575</v>
      </c>
      <c r="I218" s="327"/>
      <c r="J218" s="327"/>
      <c r="K218" s="275"/>
    </row>
    <row r="219" spans="2:11" ht="12.75" customHeight="1">
      <c r="B219" s="276"/>
      <c r="C219" s="277"/>
      <c r="D219" s="277"/>
      <c r="E219" s="277"/>
      <c r="F219" s="277"/>
      <c r="G219" s="277"/>
      <c r="H219" s="277"/>
      <c r="I219" s="277"/>
      <c r="J219" s="277"/>
      <c r="K219" s="27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Monika Drobilová</cp:lastModifiedBy>
  <dcterms:created xsi:type="dcterms:W3CDTF">2024-02-21T07:24:42Z</dcterms:created>
  <dcterms:modified xsi:type="dcterms:W3CDTF">2024-03-06T19:23:09Z</dcterms:modified>
  <cp:category/>
  <cp:version/>
  <cp:contentType/>
  <cp:contentStatus/>
</cp:coreProperties>
</file>