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Dopravní část" sheetId="2" r:id="rId2"/>
    <sheet name="SO 301 - Dešťová kanalizace" sheetId="3" r:id="rId3"/>
    <sheet name="SO 431 - Veřejné osvětlení" sheetId="4" r:id="rId4"/>
    <sheet name="VRN - Vedlejší rozpočtové..." sheetId="5" r:id="rId5"/>
  </sheets>
  <definedNames>
    <definedName name="_xlnm.Print_Area" localSheetId="0">'Rekapitulace stavby'!$D$4:$AO$76,'Rekapitulace stavby'!$C$82:$AQ$99</definedName>
    <definedName name="_xlnm._FilterDatabase" localSheetId="1" hidden="1">'SO 101 - Dopravní část'!$C$121:$K$226</definedName>
    <definedName name="_xlnm.Print_Area" localSheetId="1">'SO 101 - Dopravní část'!$C$4:$J$39,'SO 101 - Dopravní část'!$C$50:$J$76,'SO 101 - Dopravní část'!$C$82:$J$103,'SO 101 - Dopravní část'!$C$109:$J$226</definedName>
    <definedName name="_xlnm._FilterDatabase" localSheetId="2" hidden="1">'SO 301 - Dešťová kanalizace'!$C$123:$K$187</definedName>
    <definedName name="_xlnm.Print_Area" localSheetId="2">'SO 301 - Dešťová kanalizace'!$C$4:$J$39,'SO 301 - Dešťová kanalizace'!$C$50:$J$76,'SO 301 - Dešťová kanalizace'!$C$82:$J$105,'SO 301 - Dešťová kanalizace'!$C$111:$J$187</definedName>
    <definedName name="_xlnm._FilterDatabase" localSheetId="3" hidden="1">'SO 431 - Veřejné osvětlení'!$C$121:$K$210</definedName>
    <definedName name="_xlnm.Print_Area" localSheetId="3">'SO 431 - Veřejné osvětlení'!$C$4:$J$39,'SO 431 - Veřejné osvětlení'!$C$50:$J$76,'SO 431 - Veřejné osvětlení'!$C$82:$J$103,'SO 431 - Veřejné osvětlení'!$C$109:$J$210</definedName>
    <definedName name="_xlnm._FilterDatabase" localSheetId="4" hidden="1">'VRN - Vedlejší rozpočtové...'!$C$119:$K$134</definedName>
    <definedName name="_xlnm.Print_Area" localSheetId="4">'VRN - Vedlejší rozpočtové...'!$C$4:$J$39,'VRN - Vedlejší rozpočtové...'!$C$50:$J$76,'VRN - Vedlejší rozpočtové...'!$C$82:$J$101,'VRN - Vedlejší rozpočtové...'!$C$107:$J$134</definedName>
    <definedName name="_xlnm.Print_Titles" localSheetId="0">'Rekapitulace stavby'!$92:$92</definedName>
    <definedName name="_xlnm.Print_Titles" localSheetId="1">'SO 101 - Dopravní část'!$121:$121</definedName>
    <definedName name="_xlnm.Print_Titles" localSheetId="2">'SO 301 - Dešťová kanalizace'!$123:$123</definedName>
    <definedName name="_xlnm.Print_Titles" localSheetId="3">'SO 431 - Veřejné osvětlení'!$121:$121</definedName>
    <definedName name="_xlnm.Print_Titles" localSheetId="4">'VRN - Vedlejší rozpočtové...'!$119:$119</definedName>
  </definedNames>
  <calcPr fullCalcOnLoad="1"/>
</workbook>
</file>

<file path=xl/sharedStrings.xml><?xml version="1.0" encoding="utf-8"?>
<sst xmlns="http://schemas.openxmlformats.org/spreadsheetml/2006/main" count="3860" uniqueCount="788">
  <si>
    <t>Export Komplet</t>
  </si>
  <si>
    <t/>
  </si>
  <si>
    <t>2.0</t>
  </si>
  <si>
    <t>ZAMOK</t>
  </si>
  <si>
    <t>False</t>
  </si>
  <si>
    <t>{6ba3d7b5-4e54-46c0-9585-7070b128d9b2}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</si>
  <si>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</si>
  <si>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</si>
  <si>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</si>
  <si>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</si>
  <si>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</si>
  <si>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</si>
  <si>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</si>
  <si>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</si>
  <si>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</si>
  <si>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</si>
  <si>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</si>
  <si>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Vintířov, úprava komunikace u hřiště</t>
  </si>
  <si>
    <t>KSO:</t>
  </si>
  <si>
    <t>CC-CZ:</t>
  </si>
  <si>
    <t>Místo:</t>
  </si>
  <si>
    <t xml:space="preserve"> </t>
  </si>
  <si>
    <t>Datum:</t>
  </si>
  <si>
    <t>4. 5. 2023</t>
  </si>
  <si>
    <t>Zadavatel:</t>
  </si>
  <si>
    <t>IČ:</t>
  </si>
  <si>
    <t>Obec Vintířov</t>
  </si>
  <si>
    <t>DIČ:</t>
  </si>
  <si>
    <t>Uchazeč:</t>
  </si>
  <si>
    <t>Vyplň údaj</t>
  </si>
  <si>
    <t>Projektant:</t>
  </si>
  <si>
    <t>Inplan CZ s.r.o. K.Vary</t>
  </si>
  <si>
    <t>True</t>
  </si>
  <si>
    <t>Zpracovatel:</t>
  </si>
  <si>
    <t>Šimková Dita, K.Vary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</si>
  <si>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</si>
  <si>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</si>
  <si>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</si>
  <si>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</si>
  <si>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</si>
  <si>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</si>
  <si>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</si>
  <si>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</si>
  <si>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</si>
  <si>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</si>
  <si>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</si>
  <si>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</si>
  <si>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</si>
  <si>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</si>
  <si>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</si>
  <si>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</si>
  <si>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</si>
  <si>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</si>
  <si>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</si>
  <si>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</si>
  <si>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</si>
  <si>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</si>
  <si>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</si>
  <si>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</si>
  <si>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</si>
  <si>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</si>
  <si>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</si>
  <si>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</si>
  <si>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</si>
  <si>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</si>
  <si>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</si>
  <si>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</si>
  <si>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</si>
  <si>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</si>
  <si>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</si>
  <si>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</si>
  <si>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</si>
  <si>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</si>
  <si>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</si>
  <si>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</si>
  <si>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</si>
  <si>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</si>
  <si>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</si>
  <si>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</si>
  <si>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</si>
  <si>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</si>
  <si>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</si>
  <si>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Dopravní část</t>
  </si>
  <si>
    <t>STA</t>
  </si>
  <si>
    <t>1</t>
  </si>
  <si>
    <t>{8b14bffc-dc53-423b-b128-f84674fe68de}</t>
  </si>
  <si>
    <t>2</t>
  </si>
  <si>
    <t>SO 301</t>
  </si>
  <si>
    <t>Dešťová kanalizace</t>
  </si>
  <si>
    <t>{b32ba4ea-e08a-437e-b4bc-c316c87e39ea}</t>
  </si>
  <si>
    <t>SO 431</t>
  </si>
  <si>
    <t>Veřejné osvětlení</t>
  </si>
  <si>
    <t>{7f48ea4d-f48f-4393-b136-6997c46bbf68}</t>
  </si>
  <si>
    <t>VRN</t>
  </si>
  <si>
    <t>Vedlejší rozpočtové náklady</t>
  </si>
  <si>
    <t>{3d43ce8f-acb1-483c-b46d-c7dc68cb4c23}</t>
  </si>
  <si>
    <t>KRYCÍ LIST SOUPISU PRACÍ</t>
  </si>
  <si>
    <t>Objekt:</t>
  </si>
  <si>
    <t>SO 101 - Dopravní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</si>
  <si>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</si>
  <si>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</si>
  <si>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</si>
  <si>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</si>
  <si>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</si>
  <si>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</si>
  <si>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</si>
  <si>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</si>
  <si>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</si>
  <si>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</si>
  <si>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</si>
  <si>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</si>
  <si>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</si>
  <si>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</si>
  <si>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</si>
  <si>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</si>
  <si>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</si>
  <si>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</si>
  <si>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</si>
  <si>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</si>
  <si>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</si>
  <si>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</si>
  <si>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</si>
  <si>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</si>
  <si>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</si>
  <si>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</si>
  <si>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</si>
  <si>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</si>
  <si>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</si>
  <si>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</t>
  </si>
  <si>
    <t>Odstranění stromů listnatých průměru kmene přes 100 do 300 mm</t>
  </si>
  <si>
    <t>kus</t>
  </si>
  <si>
    <t>4</t>
  </si>
  <si>
    <t>212329900</t>
  </si>
  <si>
    <t>112251101</t>
  </si>
  <si>
    <t>Odstranění pařezů průměru přes 100 do 300 mm</t>
  </si>
  <si>
    <t>1448433306</t>
  </si>
  <si>
    <t>3</t>
  </si>
  <si>
    <t>113106290</t>
  </si>
  <si>
    <t>Rozebrání vozovek ze silničních dílců se spárami vyplněnými kamenivem strojně pl přes 50 do 200 m2</t>
  </si>
  <si>
    <t>m2</t>
  </si>
  <si>
    <t>669628681</t>
  </si>
  <si>
    <t>VV</t>
  </si>
  <si>
    <t>63,7 "panelová vozovka</t>
  </si>
  <si>
    <t>113107162</t>
  </si>
  <si>
    <t>Odstranění podkladu z kameniva drceného tl přes 100 do 200 mm strojně pl přes 50 do 200 m2</t>
  </si>
  <si>
    <t>-1225674243</t>
  </si>
  <si>
    <t>84,8 "saf.vozovka</t>
  </si>
  <si>
    <t>5</t>
  </si>
  <si>
    <t>113107172</t>
  </si>
  <si>
    <t>Odstranění podkladu z betonu prostého tl přes 150 do 300 mm strojně pl přes 50 do 200 m2</t>
  </si>
  <si>
    <t>-1915077521</t>
  </si>
  <si>
    <t>95 "sjezdy</t>
  </si>
  <si>
    <t>6</t>
  </si>
  <si>
    <t>113107182</t>
  </si>
  <si>
    <t>Odstranění podkladu živičného tl přes 50 do 100 mm strojně pl přes 50 do 200 m2</t>
  </si>
  <si>
    <t>2144630551</t>
  </si>
  <si>
    <t>84,8 "asf.vozovka</t>
  </si>
  <si>
    <t>Součet</t>
  </si>
  <si>
    <t>7</t>
  </si>
  <si>
    <t>113107223</t>
  </si>
  <si>
    <t>Odstranění podkladu z kameniva drceného tl přes 200 do 300 mm strojně pl přes 200 m2</t>
  </si>
  <si>
    <t>1296585947</t>
  </si>
  <si>
    <t>257,5 "šp stáv.vozovka</t>
  </si>
  <si>
    <t>8</t>
  </si>
  <si>
    <t>113154124</t>
  </si>
  <si>
    <t>Frézování živičného krytu tl 100 mm pruh š přes 0,5 do 1 m pl do 500 m2 bez překážek v trase</t>
  </si>
  <si>
    <t>966392311</t>
  </si>
  <si>
    <t>353,6</t>
  </si>
  <si>
    <t>9</t>
  </si>
  <si>
    <t>113202111</t>
  </si>
  <si>
    <t>Vytrhání obrub krajníků obrubníků stojatých</t>
  </si>
  <si>
    <t>m</t>
  </si>
  <si>
    <t>1053611081</t>
  </si>
  <si>
    <t>10</t>
  </si>
  <si>
    <t>121151123</t>
  </si>
  <si>
    <t>Sejmutí ornice plochy přes 500 m2 tl vrstvy do 200 mm strojně</t>
  </si>
  <si>
    <t>1576095793</t>
  </si>
  <si>
    <t>544,6 "uložení na mezideponii, použití zpět na stavbě</t>
  </si>
  <si>
    <t>11</t>
  </si>
  <si>
    <t>122252203</t>
  </si>
  <si>
    <t>Odkopávky a prokopávky nezapažené pro silnice a dálnice v hornině třídy těžitelnosti I objem do 100 m3 strojně</t>
  </si>
  <si>
    <t>m3</t>
  </si>
  <si>
    <t>-44172990</t>
  </si>
  <si>
    <t>119,5*0,1 "pro plochu A</t>
  </si>
  <si>
    <t>46,6*0,17 "pro parkovací místa</t>
  </si>
  <si>
    <t>119,5*0,1 "pro štěrkovou vozovku</t>
  </si>
  <si>
    <t>18,2*0,05 "pro štěrkovou vozovku</t>
  </si>
  <si>
    <t>12</t>
  </si>
  <si>
    <t>162201401</t>
  </si>
  <si>
    <t>Vodorovné přemístění větví stromů listnatých do 1 km D kmene přes 100 do 300 mm</t>
  </si>
  <si>
    <t>689850618</t>
  </si>
  <si>
    <t>13</t>
  </si>
  <si>
    <t>162201411</t>
  </si>
  <si>
    <t>Vodorovné přemístění kmenů stromů listnatých do 1 km D kmene přes 100 do 300 mm</t>
  </si>
  <si>
    <t>-133704471</t>
  </si>
  <si>
    <t>14</t>
  </si>
  <si>
    <t>162201421</t>
  </si>
  <si>
    <t>Vodorovné přemístění pařezů do 1 km D přes 100 do 300 mm</t>
  </si>
  <si>
    <t>-1400944339</t>
  </si>
  <si>
    <t>162251102</t>
  </si>
  <si>
    <t>Vodorovné přemístění přes 20 do 50 m výkopku/sypaniny z horniny třídy těžitelnosti I skupiny 1 až 3</t>
  </si>
  <si>
    <t>1547349820</t>
  </si>
  <si>
    <t>54,46 "ornice ke zpětnému použití</t>
  </si>
  <si>
    <t>16</t>
  </si>
  <si>
    <t>162301931</t>
  </si>
  <si>
    <t>Příplatek k vodorovnému přemístění větví stromů listnatých D kmene přes 100 do 300 mm ZKD 1 km</t>
  </si>
  <si>
    <t>897113836</t>
  </si>
  <si>
    <t>3*9 "celkem do 10km</t>
  </si>
  <si>
    <t>17</t>
  </si>
  <si>
    <t>162301951</t>
  </si>
  <si>
    <t>Příplatek k vodorovnému přemístění kmenů stromů listnatých D kmene přes 100 do 300 mm ZKD 1 km</t>
  </si>
  <si>
    <t>2124876352</t>
  </si>
  <si>
    <t>18</t>
  </si>
  <si>
    <t>162301971</t>
  </si>
  <si>
    <t>Příplatek k vodorovnému přemístění pařezů D přes 100 do 300 mm ZKD 1 km</t>
  </si>
  <si>
    <t>-1139231060</t>
  </si>
  <si>
    <t>19</t>
  </si>
  <si>
    <t>162751117</t>
  </si>
  <si>
    <t>Vodorovné přemístění přes 9 000 do 10000 m výkopku/sypaniny z horniny třídy těžitelnosti I skupiny 1 až 3</t>
  </si>
  <si>
    <t>1950424242</t>
  </si>
  <si>
    <t>20</t>
  </si>
  <si>
    <t>162751119</t>
  </si>
  <si>
    <t>Příplatek k vodorovnému přemístění výkopku/sypaniny z horniny třídy těžitelnosti I skupiny 1 až 3 ZKD 1000 m přes 10000 m</t>
  </si>
  <si>
    <t>490253836</t>
  </si>
  <si>
    <t>32,732*5 "celkem 15km</t>
  </si>
  <si>
    <t>167151101</t>
  </si>
  <si>
    <t>Nakládání výkopku z hornin třídy těžitelnosti I skupiny 1 až 3 do 100 m3</t>
  </si>
  <si>
    <t>1171483072</t>
  </si>
  <si>
    <t>22</t>
  </si>
  <si>
    <t>171201231</t>
  </si>
  <si>
    <t>Poplatek za uložení zeminy a kamení na recyklační skládce (skládkovné) kód odpadu 17 05 04</t>
  </si>
  <si>
    <t>t</t>
  </si>
  <si>
    <t>1396768567</t>
  </si>
  <si>
    <t>32,732*1,8</t>
  </si>
  <si>
    <t>23</t>
  </si>
  <si>
    <t>171251201</t>
  </si>
  <si>
    <t>Uložení sypaniny na skládky nebo meziskládky</t>
  </si>
  <si>
    <t>1938861839</t>
  </si>
  <si>
    <t>24</t>
  </si>
  <si>
    <t>181152302</t>
  </si>
  <si>
    <t>Úprava pláně pro silnice a dálnice v zářezech se zhutněním</t>
  </si>
  <si>
    <t>1144066746</t>
  </si>
  <si>
    <t>303,5+271,4+104+46,8+181,7+30</t>
  </si>
  <si>
    <t>25</t>
  </si>
  <si>
    <t>181351113</t>
  </si>
  <si>
    <t>Rozprostření ornice tl vrstvy do 200 mm pl přes 500 m2 v rovině nebo ve svahu do 1:5 strojně</t>
  </si>
  <si>
    <t>-2050319905</t>
  </si>
  <si>
    <t>522</t>
  </si>
  <si>
    <t>26</t>
  </si>
  <si>
    <t>181411121</t>
  </si>
  <si>
    <t>Založení lučního trávníku výsevem pl do 1000 m2 v rovině a ve svahu do 1:5</t>
  </si>
  <si>
    <t>1353598127</t>
  </si>
  <si>
    <t>27</t>
  </si>
  <si>
    <t>M</t>
  </si>
  <si>
    <t>00572100</t>
  </si>
  <si>
    <t>osivo jetelotráva intenzivní víceletá</t>
  </si>
  <si>
    <t>kg</t>
  </si>
  <si>
    <t>-1980574980</t>
  </si>
  <si>
    <t>522*0,02 'Přepočtené koeficientem množství</t>
  </si>
  <si>
    <t>28</t>
  </si>
  <si>
    <t>181951111</t>
  </si>
  <si>
    <t>Úprava pláně v hornině třídy těžitelnosti I skupiny 1 až 3 bez zhutnění strojně</t>
  </si>
  <si>
    <t>-1662859139</t>
  </si>
  <si>
    <t>522 "ornice</t>
  </si>
  <si>
    <t>Komunikace pozemní</t>
  </si>
  <si>
    <t>29</t>
  </si>
  <si>
    <t>56420111R</t>
  </si>
  <si>
    <t>Podklad nebo podsyp ze štěrkopísku ŠP plochy přes 100 m2 tl 30 mm</t>
  </si>
  <si>
    <t>1684050760</t>
  </si>
  <si>
    <t>181,7 "skladba C</t>
  </si>
  <si>
    <t>30 "skladba D</t>
  </si>
  <si>
    <t>30</t>
  </si>
  <si>
    <t>564831011</t>
  </si>
  <si>
    <t>Podklad ze štěrkodrtě ŠD plochy do 100 m2 tl 100 mm</t>
  </si>
  <si>
    <t>-1069778226</t>
  </si>
  <si>
    <t>31</t>
  </si>
  <si>
    <t>564851111</t>
  </si>
  <si>
    <t>Podklad ze štěrkodrtě ŠD plochy přes 100 m2 tl 150 mm</t>
  </si>
  <si>
    <t>-872315560</t>
  </si>
  <si>
    <t>32</t>
  </si>
  <si>
    <t>564861111</t>
  </si>
  <si>
    <t>Podklad ze štěrkodrtě ŠD plochy přes 100 m2 tl 200 mm</t>
  </si>
  <si>
    <t>2128020503</t>
  </si>
  <si>
    <t xml:space="preserve">46,8+104 "skladba B </t>
  </si>
  <si>
    <t>303,5 "skladba A</t>
  </si>
  <si>
    <t>33</t>
  </si>
  <si>
    <t>564911511</t>
  </si>
  <si>
    <t>Podklad z R-materiálu plochy přes 100 m2 tl 50 mm</t>
  </si>
  <si>
    <t>2106930461</t>
  </si>
  <si>
    <t>303,5+271,4 "skladba A</t>
  </si>
  <si>
    <t>34</t>
  </si>
  <si>
    <t>573211107</t>
  </si>
  <si>
    <t>Postřik živičný spojovací z asfaltu v množství 0,30 kg/m2</t>
  </si>
  <si>
    <t>794902083</t>
  </si>
  <si>
    <t>35</t>
  </si>
  <si>
    <t>577144111</t>
  </si>
  <si>
    <t>Asfaltový beton vrstva obrusná ACO 11 (ABS) tř. I tl 50 mm š do 3 m z nemodifikovaného asfaltu</t>
  </si>
  <si>
    <t>715541282</t>
  </si>
  <si>
    <t>36</t>
  </si>
  <si>
    <t>591211111</t>
  </si>
  <si>
    <t>Kladení dlažby z kostek drobných z kamene do lože z kameniva těženého tl 50 mm</t>
  </si>
  <si>
    <t>1171485214</t>
  </si>
  <si>
    <t>46,8 "skladba B -parkovací místa</t>
  </si>
  <si>
    <t>37</t>
  </si>
  <si>
    <t>58381007</t>
  </si>
  <si>
    <t>kostka štípaná dlažební žula drobná 8/10</t>
  </si>
  <si>
    <t>-1199636374</t>
  </si>
  <si>
    <t>46,8*1,02 'Přepočtené koeficientem množství</t>
  </si>
  <si>
    <t>38</t>
  </si>
  <si>
    <t>596211222</t>
  </si>
  <si>
    <t>Kladení zámkové dlažby komunikací pro pěší ručně tl 80 mm skupiny B pl přes 100 do 300 m2</t>
  </si>
  <si>
    <t>-77643362</t>
  </si>
  <si>
    <t xml:space="preserve">104 "sklladba B -chodník </t>
  </si>
  <si>
    <t>39</t>
  </si>
  <si>
    <t>59245020</t>
  </si>
  <si>
    <t>dlažba tvar obdélník betonová 200x100x80mm přírodní</t>
  </si>
  <si>
    <t>-43495399</t>
  </si>
  <si>
    <t>104*1,02 'Přepočtené koeficientem množství</t>
  </si>
  <si>
    <t>Ostatní konstrukce a práce, bourání</t>
  </si>
  <si>
    <t>40</t>
  </si>
  <si>
    <t>916111113</t>
  </si>
  <si>
    <t>Osazení obruby z velkých kostek s boční opěrou do lože z betonu prostého</t>
  </si>
  <si>
    <t>361302919</t>
  </si>
  <si>
    <t>41</t>
  </si>
  <si>
    <t>58381008</t>
  </si>
  <si>
    <t>kostka štípaná dlažební žula velká 15/15</t>
  </si>
  <si>
    <t>59564588</t>
  </si>
  <si>
    <t>110,5*0,17 'Přepočtené koeficientem množství</t>
  </si>
  <si>
    <t>42</t>
  </si>
  <si>
    <t>916131213</t>
  </si>
  <si>
    <t>Osazení silničního obrubníku betonového stojatého s boční opěrou do lože z betonu prostého</t>
  </si>
  <si>
    <t>1688704002</t>
  </si>
  <si>
    <t>43</t>
  </si>
  <si>
    <t>59217029</t>
  </si>
  <si>
    <t>obrubník betonový silniční nájezdový 1000x150x150mm</t>
  </si>
  <si>
    <t>-1424390972</t>
  </si>
  <si>
    <t>63*1,02 'Přepočtené koeficientem množství</t>
  </si>
  <si>
    <t>44</t>
  </si>
  <si>
    <t>916331112</t>
  </si>
  <si>
    <t>Osazení zahradního obrubníku betonového do lože z betonu s boční opěrou</t>
  </si>
  <si>
    <t>-1129864400</t>
  </si>
  <si>
    <t>362+5,5+0,6</t>
  </si>
  <si>
    <t>45</t>
  </si>
  <si>
    <t>59217012</t>
  </si>
  <si>
    <t>obrubník betonový zahradní 500x80x250mm vč.obloukových</t>
  </si>
  <si>
    <t>-1220152882</t>
  </si>
  <si>
    <t>368,1*1,02 'Přepočtené koeficientem množství</t>
  </si>
  <si>
    <t>997</t>
  </si>
  <si>
    <t>Přesun sutě</t>
  </si>
  <si>
    <t>46</t>
  </si>
  <si>
    <t>997221561</t>
  </si>
  <si>
    <t>Vodorovná doprava suti z kusových materiálů do 1 km</t>
  </si>
  <si>
    <t>-2080293187</t>
  </si>
  <si>
    <t>47</t>
  </si>
  <si>
    <t>997221569</t>
  </si>
  <si>
    <t>Příplatek ZKD 1 km u vodorovné dopravy suti z kusových materiálů</t>
  </si>
  <si>
    <t>1506969256</t>
  </si>
  <si>
    <t>362,655*14 "celkem 15km</t>
  </si>
  <si>
    <t>48</t>
  </si>
  <si>
    <t>997221861</t>
  </si>
  <si>
    <t>Poplatek za uložení stavebního odpadu na recyklační skládce (skládkovné) z prostého betonu pod kódem 17 01 01</t>
  </si>
  <si>
    <t>785866354</t>
  </si>
  <si>
    <t>59,375+19,024</t>
  </si>
  <si>
    <t>49</t>
  </si>
  <si>
    <t>997221862</t>
  </si>
  <si>
    <t>Poplatek za uložení stavebního odpadu na recyklační skládce (skládkovné) z armovaného betonu pod kódem 17 01 01</t>
  </si>
  <si>
    <t>96991819</t>
  </si>
  <si>
    <t>50</t>
  </si>
  <si>
    <t>997221875</t>
  </si>
  <si>
    <t>Poplatek za uložení stavebního odpadu na recyklační skládce (skládkovné) asfaltového bez obsahu dehtu zatříděného do Katalogu odpadů pod kódem 17 03 02</t>
  </si>
  <si>
    <t>-530770120</t>
  </si>
  <si>
    <t>39,556+81,328</t>
  </si>
  <si>
    <t>51</t>
  </si>
  <si>
    <t>997221873</t>
  </si>
  <si>
    <t>Poplatek za uložení stavebního odpadu na recyklační skládce (skládkovné) zeminy a kamení zatříděného do Katalogu odpadů pod kódem 17 05 04</t>
  </si>
  <si>
    <t>161711532</t>
  </si>
  <si>
    <t>24,592+113,3</t>
  </si>
  <si>
    <t>998</t>
  </si>
  <si>
    <t>Přesun hmot</t>
  </si>
  <si>
    <t>52</t>
  </si>
  <si>
    <t>998225111</t>
  </si>
  <si>
    <t>Přesun hmot pro pozemní komunikace s krytem z kamene, monolitickým betonovým nebo živičným</t>
  </si>
  <si>
    <t>1111928203</t>
  </si>
  <si>
    <t>SO 301 - Dešťová kanalizace</t>
  </si>
  <si>
    <t xml:space="preserve">    4 - Vodorovné konstrukce</t>
  </si>
  <si>
    <t xml:space="preserve">    8 - Trubní vedení</t>
  </si>
  <si>
    <t>2014990849</t>
  </si>
  <si>
    <t>125 "pro kanalizaci</t>
  </si>
  <si>
    <t>113107181</t>
  </si>
  <si>
    <t>Odstranění podkladu živičného tl do 50 mm strojně pl přes 50 do 200 m2</t>
  </si>
  <si>
    <t>1496070195</t>
  </si>
  <si>
    <t>131251102</t>
  </si>
  <si>
    <t>Hloubení jam nezapažených v hornině třídy těžitelnosti I skupiny 3 objem do 50 m3 strojně</t>
  </si>
  <si>
    <t>-1138499584</t>
  </si>
  <si>
    <t xml:space="preserve">5 "šachty </t>
  </si>
  <si>
    <t>16,6 "akumulační nádrž</t>
  </si>
  <si>
    <t>132251254</t>
  </si>
  <si>
    <t>Hloubení rýh nezapažených š do 2000 mm v hornině třídy těžitelnosti I skupiny 3 objem do 500 m3 strojně</t>
  </si>
  <si>
    <t>-2029080333</t>
  </si>
  <si>
    <t>125*1,3</t>
  </si>
  <si>
    <t>86*1,1</t>
  </si>
  <si>
    <t>1336917224</t>
  </si>
  <si>
    <t>278,7-126,6</t>
  </si>
  <si>
    <t>1876440357</t>
  </si>
  <si>
    <t>152,1*5 "celkem 15km</t>
  </si>
  <si>
    <t>589334805</t>
  </si>
  <si>
    <t>152,1*1,8</t>
  </si>
  <si>
    <t>-1134420334</t>
  </si>
  <si>
    <t>174151101</t>
  </si>
  <si>
    <t>Zásyp jam, šachet rýh nebo kolem objektů sypaninou se zhutněním</t>
  </si>
  <si>
    <t>-618320734</t>
  </si>
  <si>
    <t>211*0,6</t>
  </si>
  <si>
    <t>175151101</t>
  </si>
  <si>
    <t>Obsypání potrubí strojně sypaninou bez prohození, uloženou do 3 m</t>
  </si>
  <si>
    <t>393418846</t>
  </si>
  <si>
    <t>211*0,4</t>
  </si>
  <si>
    <t>58331200</t>
  </si>
  <si>
    <t>štěrkopísek netříděný</t>
  </si>
  <si>
    <t>339251121</t>
  </si>
  <si>
    <t>84,4*2</t>
  </si>
  <si>
    <t>824375350</t>
  </si>
  <si>
    <t>Vodorovné konstrukce</t>
  </si>
  <si>
    <t>451573111</t>
  </si>
  <si>
    <t>Lože pod potrubí otevřený výkop ze štěrkopísku</t>
  </si>
  <si>
    <t>553744881</t>
  </si>
  <si>
    <t>-1391894696</t>
  </si>
  <si>
    <t>Trubní vedení</t>
  </si>
  <si>
    <t>871315211</t>
  </si>
  <si>
    <t>Kanalizační potrubí z tvrdého PVC jednovrstvé tuhost třídy SN4 DN 160</t>
  </si>
  <si>
    <t>-1297852752</t>
  </si>
  <si>
    <t>16 "přípojky vpustí</t>
  </si>
  <si>
    <t>871350410</t>
  </si>
  <si>
    <t>Montáž kanalizačního potrubí korugovaného SN 10 z polypropylenu DN 200</t>
  </si>
  <si>
    <t>1792376602</t>
  </si>
  <si>
    <t>12 "připojky k šachtám</t>
  </si>
  <si>
    <t>28614098</t>
  </si>
  <si>
    <t>trubka kanalizační žebrovaná PP DN 200mm (UltraRib)</t>
  </si>
  <si>
    <t>2049001231</t>
  </si>
  <si>
    <t>12*1,02 'Přepočtené koeficientem množství</t>
  </si>
  <si>
    <t>871360410</t>
  </si>
  <si>
    <t>Montáž kanalizačního potrubí korugovaného SN 10 z polypropylenu DN 250</t>
  </si>
  <si>
    <t>356201326</t>
  </si>
  <si>
    <t>28614117</t>
  </si>
  <si>
    <t>trubka kanalizační žebrovaná PP DN 250mm (Ultra Rib)</t>
  </si>
  <si>
    <t>1634579324</t>
  </si>
  <si>
    <t>188</t>
  </si>
  <si>
    <t>188*1,02 'Přepočtené koeficientem množství</t>
  </si>
  <si>
    <t>892351111</t>
  </si>
  <si>
    <t>Tlaková zkouška vodou potrubí DN 150 nebo 200</t>
  </si>
  <si>
    <t>1647727575</t>
  </si>
  <si>
    <t>16+12</t>
  </si>
  <si>
    <t>892372111</t>
  </si>
  <si>
    <t>Zabezpečení konců potrubí DN do 300 při tlakových zkouškách vodou</t>
  </si>
  <si>
    <t>1701045021</t>
  </si>
  <si>
    <t>892381111</t>
  </si>
  <si>
    <t>Tlaková zkouška vodou potrubí DN 250, DN 300 nebo 350</t>
  </si>
  <si>
    <t>-648742438</t>
  </si>
  <si>
    <t>89593111R</t>
  </si>
  <si>
    <t>Vpusti uliční betonové vč.mříže 400x400mm -dle PD</t>
  </si>
  <si>
    <t>80645125</t>
  </si>
  <si>
    <t>89593112R</t>
  </si>
  <si>
    <t>Šachta kanalizační betonová DN1000, výška 1,5m, poklop D pojízdný  -dle PD</t>
  </si>
  <si>
    <t>-1514434134</t>
  </si>
  <si>
    <t>89593113R</t>
  </si>
  <si>
    <t>Výústní objekt do potoka, obložení kamenem -dle PD</t>
  </si>
  <si>
    <t>273060027</t>
  </si>
  <si>
    <t>89593114R</t>
  </si>
  <si>
    <t>Akumulační plastová nádrž 4m3 -dle PD</t>
  </si>
  <si>
    <t>-1527925616</t>
  </si>
  <si>
    <t>919735111</t>
  </si>
  <si>
    <t>Řezání stávajícího živičného krytu hl do 50 mm</t>
  </si>
  <si>
    <t>1702800733</t>
  </si>
  <si>
    <t>98500001R</t>
  </si>
  <si>
    <t>Bourání stáv.uličních vpustí vč.likvidace</t>
  </si>
  <si>
    <t>-900822888</t>
  </si>
  <si>
    <t>-597622023</t>
  </si>
  <si>
    <t>-1289506077</t>
  </si>
  <si>
    <t>48,5*14 "celkem 15km</t>
  </si>
  <si>
    <t>1204995148</t>
  </si>
  <si>
    <t>998276101</t>
  </si>
  <si>
    <t>Přesun hmot pro trubní vedení z trub z plastických hmot otevřený výkop</t>
  </si>
  <si>
    <t>1893326374</t>
  </si>
  <si>
    <t>SO 431 - Veřejné osvětlení</t>
  </si>
  <si>
    <t>D1 - Dodávky zařízení</t>
  </si>
  <si>
    <t>D2 - Elektromontážní materiál</t>
  </si>
  <si>
    <t>D3 - Materiál zemní +stavební</t>
  </si>
  <si>
    <t>D4 - Elektromontáže</t>
  </si>
  <si>
    <t>D5 - Demontáže</t>
  </si>
  <si>
    <t>D6 - Zemní práce</t>
  </si>
  <si>
    <t>D1</t>
  </si>
  <si>
    <t>Dodávky zařízení</t>
  </si>
  <si>
    <t>000530411</t>
  </si>
  <si>
    <t>Svítidlo 10LED/2200lm/15,5W/3000K,DN10,CLO,IP66,tř.1,přep.ochr.</t>
  </si>
  <si>
    <t>ks</t>
  </si>
  <si>
    <t>256</t>
  </si>
  <si>
    <t>64</t>
  </si>
  <si>
    <t>-1222988342</t>
  </si>
  <si>
    <t>000530411.1</t>
  </si>
  <si>
    <t>Svítidlo 20LED/3950lm/26,5W/3000K,DW50,CLO,IP66,tř.1,přep.ochr.</t>
  </si>
  <si>
    <t>1814778555</t>
  </si>
  <si>
    <t>000560017</t>
  </si>
  <si>
    <t>stožár osvětlov bezpatic 6m 133/60 žárZn</t>
  </si>
  <si>
    <t>-333755358</t>
  </si>
  <si>
    <t>000574128</t>
  </si>
  <si>
    <t>výložník osvětlovací lomený dvojitý vyložení 0,5m-180st.,žárZn</t>
  </si>
  <si>
    <t>-908724041</t>
  </si>
  <si>
    <t>10.212.18</t>
  </si>
  <si>
    <t>Manžeta ochranná plastová na pr.133mm</t>
  </si>
  <si>
    <t>KS</t>
  </si>
  <si>
    <t>-183875070</t>
  </si>
  <si>
    <t>000574112</t>
  </si>
  <si>
    <t>výložník osvětlovací lomený 0,5m vyložení na pr.60mm žárZn</t>
  </si>
  <si>
    <t>1321729730</t>
  </si>
  <si>
    <t>D2</t>
  </si>
  <si>
    <t>Elektromontážní materiál</t>
  </si>
  <si>
    <t>000101210</t>
  </si>
  <si>
    <t>kabel CYKY-J 4x16</t>
  </si>
  <si>
    <t>1764336912</t>
  </si>
  <si>
    <t>000101105</t>
  </si>
  <si>
    <t>kabel CYKY-J 3x1,5</t>
  </si>
  <si>
    <t>-1222340680</t>
  </si>
  <si>
    <t>000295011</t>
  </si>
  <si>
    <t>vedení FeZn pr.10mm(0,63kg/m)</t>
  </si>
  <si>
    <t>1658908880</t>
  </si>
  <si>
    <t>000295772</t>
  </si>
  <si>
    <t>svorka připojovací SP 1šroub nerez</t>
  </si>
  <si>
    <t>-1705902688</t>
  </si>
  <si>
    <t>000295073</t>
  </si>
  <si>
    <t>svorka drátu zemnící Rd10/10 FeZn</t>
  </si>
  <si>
    <t>-1733397945</t>
  </si>
  <si>
    <t>10.342.10</t>
  </si>
  <si>
    <t>Páska plastová š.100 mm protikorozní 10m</t>
  </si>
  <si>
    <t>-1376807958</t>
  </si>
  <si>
    <t>000579207</t>
  </si>
  <si>
    <t>stožárová výzbroj odbočná/TNC 16mm2 až 3kabely,1xpojist.svorka</t>
  </si>
  <si>
    <t>57276799</t>
  </si>
  <si>
    <t>000430014</t>
  </si>
  <si>
    <t>pojistková vložka T/6,3A keramická 5x20mm</t>
  </si>
  <si>
    <t>1318134902</t>
  </si>
  <si>
    <t>000579227</t>
  </si>
  <si>
    <t>stožárová výzbroj odbočná/TNC 16mm2 až 3 kabely,2xpojist.svork.</t>
  </si>
  <si>
    <t>449534642</t>
  </si>
  <si>
    <t>133642034</t>
  </si>
  <si>
    <t>000321500</t>
  </si>
  <si>
    <t>roura korugovaná zemní pr.40/32mm</t>
  </si>
  <si>
    <t>-207396049</t>
  </si>
  <si>
    <t>000321505</t>
  </si>
  <si>
    <t>roura korugovaná zemní pr.110/94mm</t>
  </si>
  <si>
    <t>-273985670</t>
  </si>
  <si>
    <t>0000090000R</t>
  </si>
  <si>
    <t>Podružný materiál</t>
  </si>
  <si>
    <t>Kč</t>
  </si>
  <si>
    <t>832611166</t>
  </si>
  <si>
    <t>D3</t>
  </si>
  <si>
    <t>Materiál zemní +stavební</t>
  </si>
  <si>
    <t>000046114</t>
  </si>
  <si>
    <t>písek kopaný 0-2mm</t>
  </si>
  <si>
    <t>-1301597704</t>
  </si>
  <si>
    <t>000046383</t>
  </si>
  <si>
    <t>výstražná fólie šířka 0,34m</t>
  </si>
  <si>
    <t>1220570033</t>
  </si>
  <si>
    <t>-721453555</t>
  </si>
  <si>
    <t>1472362221</t>
  </si>
  <si>
    <t>1549178129</t>
  </si>
  <si>
    <t>317094277</t>
  </si>
  <si>
    <t>000046134</t>
  </si>
  <si>
    <t>beton B13,5</t>
  </si>
  <si>
    <t>807249912</t>
  </si>
  <si>
    <t>000046453</t>
  </si>
  <si>
    <t>stožárové pouzdro plast SP315/1000</t>
  </si>
  <si>
    <t>1997239877</t>
  </si>
  <si>
    <t>D4</t>
  </si>
  <si>
    <t>Elektromontáže</t>
  </si>
  <si>
    <t>210010123</t>
  </si>
  <si>
    <t>trubka plast volně uložená do pr.50mm</t>
  </si>
  <si>
    <t>1136989556</t>
  </si>
  <si>
    <t>210010125</t>
  </si>
  <si>
    <t>trubka plast volně uložená do pr.110mm</t>
  </si>
  <si>
    <t>1670980623</t>
  </si>
  <si>
    <t>210100101</t>
  </si>
  <si>
    <t>ukončení na svorkovnici vodič do 16mm2 (přívody)</t>
  </si>
  <si>
    <t>-524246498</t>
  </si>
  <si>
    <t>210100101.1</t>
  </si>
  <si>
    <t>ukončení na svorkovnici vodič do 16mm2 (svít.)</t>
  </si>
  <si>
    <t>-1711413710</t>
  </si>
  <si>
    <t>210202103</t>
  </si>
  <si>
    <t>svítidlo LED venkovní na stožár</t>
  </si>
  <si>
    <t>-1139067063</t>
  </si>
  <si>
    <t>-589044085</t>
  </si>
  <si>
    <t>210204002</t>
  </si>
  <si>
    <t>stožár osvětlovací sadový ocelový</t>
  </si>
  <si>
    <t>-1014035992</t>
  </si>
  <si>
    <t>210204103</t>
  </si>
  <si>
    <t>výložník na stožár 1-ramenný do 35kg</t>
  </si>
  <si>
    <t>1049070474</t>
  </si>
  <si>
    <t>210204105</t>
  </si>
  <si>
    <t>výložník na stožár 2-ramenný do 70kg</t>
  </si>
  <si>
    <t>-497942925</t>
  </si>
  <si>
    <t>210204201</t>
  </si>
  <si>
    <t>elektrovýzbroj stožárů pro 1 okruh</t>
  </si>
  <si>
    <t>-749193021</t>
  </si>
  <si>
    <t>210204202</t>
  </si>
  <si>
    <t>elektrovýzbroj stožárů pro 2 okruhy</t>
  </si>
  <si>
    <t>1532842091</t>
  </si>
  <si>
    <t>210220022</t>
  </si>
  <si>
    <t>uzemňov.vedení v zemi úplná mtž FeZn pr.8-10mm</t>
  </si>
  <si>
    <t>-1547136902</t>
  </si>
  <si>
    <t>210220301</t>
  </si>
  <si>
    <t>svorka hromosvodová do 2 šroubů</t>
  </si>
  <si>
    <t>434385368</t>
  </si>
  <si>
    <t>210220442</t>
  </si>
  <si>
    <t>ochrana zemní svorky plast.páskou antikoroz.</t>
  </si>
  <si>
    <t>-146117419</t>
  </si>
  <si>
    <t>210810008</t>
  </si>
  <si>
    <t>kabel(-CYKY) volně uložený do 3x6/4x4/7x2,5</t>
  </si>
  <si>
    <t>-876230843</t>
  </si>
  <si>
    <t>210810081</t>
  </si>
  <si>
    <t>kabel Cu(-1kV CYKY) volně uložený do 3x35/4x25</t>
  </si>
  <si>
    <t>931209178</t>
  </si>
  <si>
    <t>21095001R</t>
  </si>
  <si>
    <t>Doprava a přesun dodávek</t>
  </si>
  <si>
    <t>68853052</t>
  </si>
  <si>
    <t>21095002R</t>
  </si>
  <si>
    <t>Zednické a stavební přípomoce</t>
  </si>
  <si>
    <t>-354291521</t>
  </si>
  <si>
    <t>21095003R</t>
  </si>
  <si>
    <t>Revize</t>
  </si>
  <si>
    <t>-330849469</t>
  </si>
  <si>
    <t>21095004R</t>
  </si>
  <si>
    <t>Kompletační činnost</t>
  </si>
  <si>
    <t>-1084296498</t>
  </si>
  <si>
    <t>21095005R</t>
  </si>
  <si>
    <t>Zařízení staveniště, provozní vlivy</t>
  </si>
  <si>
    <t>-1411433079</t>
  </si>
  <si>
    <t>D5</t>
  </si>
  <si>
    <t>Demontáže</t>
  </si>
  <si>
    <t>210100101.2</t>
  </si>
  <si>
    <t>ukončení na svorkovnici vodič do 16mm2       /dmtž</t>
  </si>
  <si>
    <t>-60352035</t>
  </si>
  <si>
    <t>210202103.1</t>
  </si>
  <si>
    <t>svítidlo výbojkové venkovní na výložník      /dmtž</t>
  </si>
  <si>
    <t>1827190211</t>
  </si>
  <si>
    <t>210202104</t>
  </si>
  <si>
    <t>svítidlo výbojkové venkovní na sadový stožár /dmtž</t>
  </si>
  <si>
    <t>670792090</t>
  </si>
  <si>
    <t>210204002.1</t>
  </si>
  <si>
    <t>stožár osvětlovací sadový ocelový            /dmtž</t>
  </si>
  <si>
    <t>-337405197</t>
  </si>
  <si>
    <t>53</t>
  </si>
  <si>
    <t>210204011</t>
  </si>
  <si>
    <t>stožár osvětlovací ocelový do 12m            /dmtž</t>
  </si>
  <si>
    <t>-1128299138</t>
  </si>
  <si>
    <t>54</t>
  </si>
  <si>
    <t>210204104</t>
  </si>
  <si>
    <t>výložník na stožár 1-ramenný nad 35kg        /dmtž</t>
  </si>
  <si>
    <t>-470476962</t>
  </si>
  <si>
    <t>55</t>
  </si>
  <si>
    <t>210204201.1</t>
  </si>
  <si>
    <t>elektrovýzbroj stožárů pro 1 okruh           /dmtž</t>
  </si>
  <si>
    <t>-1976779877</t>
  </si>
  <si>
    <t>56</t>
  </si>
  <si>
    <t>210220301.1</t>
  </si>
  <si>
    <t>svorka připoj.uzemnění na stožár             /dmtž</t>
  </si>
  <si>
    <t>1788246982</t>
  </si>
  <si>
    <t>D6</t>
  </si>
  <si>
    <t>57</t>
  </si>
  <si>
    <t>460030071</t>
  </si>
  <si>
    <t>bourání živičných povrchů 3-5cm</t>
  </si>
  <si>
    <t>1111044363</t>
  </si>
  <si>
    <t>58</t>
  </si>
  <si>
    <t>460030082</t>
  </si>
  <si>
    <t>řezání spáry v betonu do 10cm</t>
  </si>
  <si>
    <t>150322213</t>
  </si>
  <si>
    <t>59</t>
  </si>
  <si>
    <t>460050703</t>
  </si>
  <si>
    <t>výkop jámy do 2m3 pro stožár VO ruční tz.3/ko1.0</t>
  </si>
  <si>
    <t>-47053800</t>
  </si>
  <si>
    <t>60</t>
  </si>
  <si>
    <t>460080103</t>
  </si>
  <si>
    <t>bourání betonu tl.10cm</t>
  </si>
  <si>
    <t>1400596324</t>
  </si>
  <si>
    <t>61</t>
  </si>
  <si>
    <t>460100003</t>
  </si>
  <si>
    <t>pouzdrový základ VO mimo trasu kabelu pr.0,3/1,5m</t>
  </si>
  <si>
    <t>1239531069</t>
  </si>
  <si>
    <t>62</t>
  </si>
  <si>
    <t>460200163</t>
  </si>
  <si>
    <t>výkop kabel.rýhy šířka 35/hloubka 80cm tz.3/ko1.0</t>
  </si>
  <si>
    <t>-1159034958</t>
  </si>
  <si>
    <t>63</t>
  </si>
  <si>
    <t>460200303</t>
  </si>
  <si>
    <t>výkop kabel.rýhy šířka 50/hloubka 120cm tz.3/ko1.0</t>
  </si>
  <si>
    <t>-1823745032</t>
  </si>
  <si>
    <t>-324174522</t>
  </si>
  <si>
    <t>65</t>
  </si>
  <si>
    <t>460420022</t>
  </si>
  <si>
    <t>kabelové lože 2x10cm kopaný písek šířka do 65cm</t>
  </si>
  <si>
    <t>1475134869</t>
  </si>
  <si>
    <t>66</t>
  </si>
  <si>
    <t>-1013652880</t>
  </si>
  <si>
    <t>67</t>
  </si>
  <si>
    <t>-1320160289</t>
  </si>
  <si>
    <t>68</t>
  </si>
  <si>
    <t>460490012</t>
  </si>
  <si>
    <t>výstražná fólie šířka nad 30cm</t>
  </si>
  <si>
    <t>-287734364</t>
  </si>
  <si>
    <t>69</t>
  </si>
  <si>
    <t>1315230794</t>
  </si>
  <si>
    <t>70</t>
  </si>
  <si>
    <t>-418103565</t>
  </si>
  <si>
    <t>71</t>
  </si>
  <si>
    <t>460560163</t>
  </si>
  <si>
    <t>zához kabelové rýhy šířka 35/hloubka 80cm tz.3</t>
  </si>
  <si>
    <t>1593620902</t>
  </si>
  <si>
    <t>72</t>
  </si>
  <si>
    <t>460560303</t>
  </si>
  <si>
    <t>zához kabelové rýhy šířka 50/hloubka 120cm tz.3</t>
  </si>
  <si>
    <t>-898748606</t>
  </si>
  <si>
    <t>73</t>
  </si>
  <si>
    <t>-1537724896</t>
  </si>
  <si>
    <t>74</t>
  </si>
  <si>
    <t>460600001</t>
  </si>
  <si>
    <t>odvoz zeminy do 10km vč.poplatku za skládku</t>
  </si>
  <si>
    <t>-618377682</t>
  </si>
  <si>
    <t>75</t>
  </si>
  <si>
    <t>-1017254155</t>
  </si>
  <si>
    <t>76</t>
  </si>
  <si>
    <t>453644057</t>
  </si>
  <si>
    <t>77</t>
  </si>
  <si>
    <t>-2095848851</t>
  </si>
  <si>
    <t>78</t>
  </si>
  <si>
    <t>460620013</t>
  </si>
  <si>
    <t>provizorní úprava terénu třída zeminy 3</t>
  </si>
  <si>
    <t>-2141166119</t>
  </si>
  <si>
    <t>79</t>
  </si>
  <si>
    <t>1492485557</t>
  </si>
  <si>
    <t>80</t>
  </si>
  <si>
    <t>460650022</t>
  </si>
  <si>
    <t>betonová vozovka vrstva 10cm vč.materiálu</t>
  </si>
  <si>
    <t>798558098</t>
  </si>
  <si>
    <t>81</t>
  </si>
  <si>
    <t>460650046</t>
  </si>
  <si>
    <t>litý asfalt tl.4cm vč.materiálu</t>
  </si>
  <si>
    <t>366337928</t>
  </si>
  <si>
    <t>82</t>
  </si>
  <si>
    <t>46090001R</t>
  </si>
  <si>
    <t>Geodetické vytyčení</t>
  </si>
  <si>
    <t>1500218059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</si>
  <si>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</si>
  <si>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</si>
  <si>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</si>
  <si>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</si>
  <si>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VRN1</t>
  </si>
  <si>
    <t>Průzkumné, geodetické a projektové práce</t>
  </si>
  <si>
    <t>012103000</t>
  </si>
  <si>
    <t>Geodetické práce před výstavbou -vytyčení sítí</t>
  </si>
  <si>
    <t>1024</t>
  </si>
  <si>
    <t>-1021401996</t>
  </si>
  <si>
    <t>012203000</t>
  </si>
  <si>
    <t>Geodetické práce při provádění stavby</t>
  </si>
  <si>
    <t>-2143826712</t>
  </si>
  <si>
    <t>012303000</t>
  </si>
  <si>
    <t>Geodetické práce po výstavbě vč.geometrického plánu</t>
  </si>
  <si>
    <t>1828775980</t>
  </si>
  <si>
    <t>013254000</t>
  </si>
  <si>
    <t>Dokumentace skutečného provedení stavby (DSPS)</t>
  </si>
  <si>
    <t>1551095954</t>
  </si>
  <si>
    <t>013274000</t>
  </si>
  <si>
    <t>Fotodokumentace objektů přiléhajících ke stavbě</t>
  </si>
  <si>
    <t>-15378148</t>
  </si>
  <si>
    <t>VRN3</t>
  </si>
  <si>
    <t>Zařízení staveniště</t>
  </si>
  <si>
    <t>030001000</t>
  </si>
  <si>
    <t>1894451840</t>
  </si>
  <si>
    <t>032603000</t>
  </si>
  <si>
    <t>Náklady na čištění komunikace</t>
  </si>
  <si>
    <t>-1941676231</t>
  </si>
  <si>
    <t>033203000</t>
  </si>
  <si>
    <t>Energie pro zařízení staveniště</t>
  </si>
  <si>
    <t>1448191973</t>
  </si>
  <si>
    <t>034303000</t>
  </si>
  <si>
    <t>Dopravně inženýrské opatření</t>
  </si>
  <si>
    <t>1288435762</t>
  </si>
  <si>
    <t>VRN4</t>
  </si>
  <si>
    <t>Inženýrská činnost</t>
  </si>
  <si>
    <t>043154000</t>
  </si>
  <si>
    <t>Zkoušky zhutnění nad rámec povinných</t>
  </si>
  <si>
    <t>1911183638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</si>
</sst>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hidden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4.4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0523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Vintířov, úprava komunikace u hřiště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4. 5. 2023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6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Obec Vintířov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Inplan CZ s.r.o. K.Vary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6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Šimková Dita, K.Vary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ROUND(SUM(AG95:AG98),2)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ROUND(SUM(AS95:AS98),2)</f>
        <v>0</v>
      </c>
      <c r="AT94" s="113">
        <f>ROUND(SUM(AV94:AW94),2)</f>
        <v>0</v>
      </c>
      <c r="AU94" s="114">
        <f>ROUND(SUM(AU95:AU98),5)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ROUND(SUM(AZ95:AZ98),2)</f>
        <v>0</v>
      </c>
      <c r="BA94" s="113">
        <f>ROUND(SUM(BA95:BA98),2)</f>
        <v>0</v>
      </c>
      <c r="BB94" s="113">
        <f>ROUND(SUM(BB95:BB98),2)</f>
        <v>0</v>
      </c>
      <c r="BC94" s="113">
        <f>ROUND(SUM(BC95:BC98),2)</f>
        <v>0</v>
      </c>
      <c r="BD94" s="115">
        <f>ROUND(SUM(BD95:BD98),2)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4.4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101 - Dopravní část'!J30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'SO 101 - Dopravní část'!P122</f>
        <v>0</v>
      </c>
      <c r="AV95" s="127">
        <f>'SO 101 - Dopravní část'!J33</f>
        <v>0</v>
      </c>
      <c r="AW95" s="127">
        <f>'SO 101 - Dopravní část'!J34</f>
        <v>0</v>
      </c>
      <c r="AX95" s="127">
        <f>'SO 101 - Dopravní část'!J35</f>
        <v>0</v>
      </c>
      <c r="AY95" s="127">
        <f>'SO 101 - Dopravní část'!J36</f>
        <v>0</v>
      </c>
      <c r="AZ95" s="127">
        <f>'SO 101 - Dopravní část'!F33</f>
        <v>0</v>
      </c>
      <c r="BA95" s="127">
        <f>'SO 101 - Dopravní část'!F34</f>
        <v>0</v>
      </c>
      <c r="BB95" s="127">
        <f>'SO 101 - Dopravní část'!F35</f>
        <v>0</v>
      </c>
      <c r="BC95" s="127">
        <f>'SO 101 - Dopravní část'!F36</f>
        <v>0</v>
      </c>
      <c r="BD95" s="129">
        <f>'SO 101 - Dopravní část'!F37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14.4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301 - Dešťová kanalizace'!J30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26">
        <v>0</v>
      </c>
      <c r="AT96" s="127">
        <f>ROUND(SUM(AV96:AW96),2)</f>
        <v>0</v>
      </c>
      <c r="AU96" s="128">
        <f>'SO 301 - Dešťová kanalizace'!P124</f>
        <v>0</v>
      </c>
      <c r="AV96" s="127">
        <f>'SO 301 - Dešťová kanalizace'!J33</f>
        <v>0</v>
      </c>
      <c r="AW96" s="127">
        <f>'SO 301 - Dešťová kanalizace'!J34</f>
        <v>0</v>
      </c>
      <c r="AX96" s="127">
        <f>'SO 301 - Dešťová kanalizace'!J35</f>
        <v>0</v>
      </c>
      <c r="AY96" s="127">
        <f>'SO 301 - Dešťová kanalizace'!J36</f>
        <v>0</v>
      </c>
      <c r="AZ96" s="127">
        <f>'SO 301 - Dešťová kanalizace'!F33</f>
        <v>0</v>
      </c>
      <c r="BA96" s="127">
        <f>'SO 301 - Dešťová kanalizace'!F34</f>
        <v>0</v>
      </c>
      <c r="BB96" s="127">
        <f>'SO 301 - Dešťová kanalizace'!F35</f>
        <v>0</v>
      </c>
      <c r="BC96" s="127">
        <f>'SO 301 - Dešťová kanalizace'!F36</f>
        <v>0</v>
      </c>
      <c r="BD96" s="129">
        <f>'SO 301 - Dešťová kanalizace'!F37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91" s="7" customFormat="1" ht="14.4" customHeight="1">
      <c r="A97" s="118" t="s">
        <v>80</v>
      </c>
      <c r="B97" s="119"/>
      <c r="C97" s="120"/>
      <c r="D97" s="121" t="s">
        <v>90</v>
      </c>
      <c r="E97" s="121"/>
      <c r="F97" s="121"/>
      <c r="G97" s="121"/>
      <c r="H97" s="121"/>
      <c r="I97" s="122"/>
      <c r="J97" s="121" t="s">
        <v>91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 431 - Veřejné osvětlení'!J30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83</v>
      </c>
      <c r="AR97" s="125"/>
      <c r="AS97" s="126">
        <v>0</v>
      </c>
      <c r="AT97" s="127">
        <f>ROUND(SUM(AV97:AW97),2)</f>
        <v>0</v>
      </c>
      <c r="AU97" s="128">
        <f>'SO 431 - Veřejné osvětlení'!P122</f>
        <v>0</v>
      </c>
      <c r="AV97" s="127">
        <f>'SO 431 - Veřejné osvětlení'!J33</f>
        <v>0</v>
      </c>
      <c r="AW97" s="127">
        <f>'SO 431 - Veřejné osvětlení'!J34</f>
        <v>0</v>
      </c>
      <c r="AX97" s="127">
        <f>'SO 431 - Veřejné osvětlení'!J35</f>
        <v>0</v>
      </c>
      <c r="AY97" s="127">
        <f>'SO 431 - Veřejné osvětlení'!J36</f>
        <v>0</v>
      </c>
      <c r="AZ97" s="127">
        <f>'SO 431 - Veřejné osvětlení'!F33</f>
        <v>0</v>
      </c>
      <c r="BA97" s="127">
        <f>'SO 431 - Veřejné osvětlení'!F34</f>
        <v>0</v>
      </c>
      <c r="BB97" s="127">
        <f>'SO 431 - Veřejné osvětlení'!F35</f>
        <v>0</v>
      </c>
      <c r="BC97" s="127">
        <f>'SO 431 - Veřejné osvětlení'!F36</f>
        <v>0</v>
      </c>
      <c r="BD97" s="129">
        <f>'SO 431 - Veřejné osvětlení'!F37</f>
        <v>0</v>
      </c>
      <c r="BE97" s="7"/>
      <c r="BT97" s="130" t="s">
        <v>84</v>
      </c>
      <c r="BV97" s="130" t="s">
        <v>78</v>
      </c>
      <c r="BW97" s="130" t="s">
        <v>92</v>
      </c>
      <c r="BX97" s="130" t="s">
        <v>5</v>
      </c>
      <c r="CL97" s="130" t="s">
        <v>1</v>
      </c>
      <c r="CM97" s="130" t="s">
        <v>86</v>
      </c>
    </row>
    <row r="98" spans="1:91" s="7" customFormat="1" ht="14.4" customHeight="1">
      <c r="A98" s="118" t="s">
        <v>80</v>
      </c>
      <c r="B98" s="119"/>
      <c r="C98" s="120"/>
      <c r="D98" s="121" t="s">
        <v>93</v>
      </c>
      <c r="E98" s="121"/>
      <c r="F98" s="121"/>
      <c r="G98" s="121"/>
      <c r="H98" s="121"/>
      <c r="I98" s="122"/>
      <c r="J98" s="121" t="s">
        <v>94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'VRN - Vedlejší rozpočtové...'!J30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83</v>
      </c>
      <c r="AR98" s="125"/>
      <c r="AS98" s="131">
        <v>0</v>
      </c>
      <c r="AT98" s="132">
        <f>ROUND(SUM(AV98:AW98),2)</f>
        <v>0</v>
      </c>
      <c r="AU98" s="133">
        <f>'VRN - Vedlejší rozpočtové...'!P120</f>
        <v>0</v>
      </c>
      <c r="AV98" s="132">
        <f>'VRN - Vedlejší rozpočtové...'!J33</f>
        <v>0</v>
      </c>
      <c r="AW98" s="132">
        <f>'VRN - Vedlejší rozpočtové...'!J34</f>
        <v>0</v>
      </c>
      <c r="AX98" s="132">
        <f>'VRN - Vedlejší rozpočtové...'!J35</f>
        <v>0</v>
      </c>
      <c r="AY98" s="132">
        <f>'VRN - Vedlejší rozpočtové...'!J36</f>
        <v>0</v>
      </c>
      <c r="AZ98" s="132">
        <f>'VRN - Vedlejší rozpočtové...'!F33</f>
        <v>0</v>
      </c>
      <c r="BA98" s="132">
        <f>'VRN - Vedlejší rozpočtové...'!F34</f>
        <v>0</v>
      </c>
      <c r="BB98" s="132">
        <f>'VRN - Vedlejší rozpočtové...'!F35</f>
        <v>0</v>
      </c>
      <c r="BC98" s="132">
        <f>'VRN - Vedlejší rozpočtové...'!F36</f>
        <v>0</v>
      </c>
      <c r="BD98" s="134">
        <f>'VRN - Vedlejší rozpočtové...'!F37</f>
        <v>0</v>
      </c>
      <c r="BE98" s="7"/>
      <c r="BT98" s="130" t="s">
        <v>84</v>
      </c>
      <c r="BV98" s="130" t="s">
        <v>78</v>
      </c>
      <c r="BW98" s="130" t="s">
        <v>95</v>
      </c>
      <c r="BX98" s="130" t="s">
        <v>5</v>
      </c>
      <c r="CL98" s="130" t="s">
        <v>1</v>
      </c>
      <c r="CM98" s="130" t="s">
        <v>86</v>
      </c>
    </row>
    <row r="99" spans="1:57" s="2" customFormat="1" ht="30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</sheetData>
  <sheetProtection password="CC35" sheet="1" objects="1" scenarios="1" formatColumns="0" formatRows="0"/>
  <mergeCells count="54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101 - Dopravní část'!C2" display="/"/>
    <hyperlink ref="A96" location="'SO 301 - Dešťová kanalizace'!C2" display="/"/>
    <hyperlink ref="A97" location="'SO 431 - Veřejné osvětlení'!C2" display="/"/>
    <hyperlink ref="A98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96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4.4" customHeight="1">
      <c r="B7" s="19"/>
      <c r="E7" s="140" t="str">
        <f>'Rekapitulace stavby'!K6</f>
        <v>Vintířov, úprava komunikace u hřiště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41" t="s">
        <v>98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4. 5. 2023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ROUND((SUM(BE122:BE226)),2)</f>
        <v>0</v>
      </c>
      <c r="G33" s="37"/>
      <c r="H33" s="37"/>
      <c r="I33" s="154">
        <v>0.21</v>
      </c>
      <c r="J33" s="153">
        <f>ROUND(((SUM(BE122:BE226))*I33),2)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ROUND((SUM(BF122:BF226)),2)</f>
        <v>0</v>
      </c>
      <c r="G34" s="37"/>
      <c r="H34" s="37"/>
      <c r="I34" s="154">
        <v>0.15</v>
      </c>
      <c r="J34" s="153">
        <f>ROUND(((SUM(BF122:BF226))*I34),2)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ROUND((SUM(BG122:BG226)),2)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ROUND((SUM(BH122:BH226)),2)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ROUND((SUM(BI122:BI226)),2)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4" customHeight="1">
      <c r="A85" s="37"/>
      <c r="B85" s="38"/>
      <c r="C85" s="39"/>
      <c r="D85" s="39"/>
      <c r="E85" s="173" t="str">
        <f>E7</f>
        <v>Vintířov, úprava komunikace u hřiště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6" customHeight="1">
      <c r="A87" s="37"/>
      <c r="B87" s="38"/>
      <c r="C87" s="39"/>
      <c r="D87" s="39"/>
      <c r="E87" s="75" t="str">
        <f>E9</f>
        <v>SO 101 - Dopravní část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4. 5. 2023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6.4" customHeight="1">
      <c r="A91" s="37"/>
      <c r="B91" s="38"/>
      <c r="C91" s="31" t="s">
        <v>24</v>
      </c>
      <c r="D91" s="39"/>
      <c r="E91" s="39"/>
      <c r="F91" s="26" t="str">
        <f>E15</f>
        <v>Obec Vintířov</v>
      </c>
      <c r="G91" s="39"/>
      <c r="H91" s="39"/>
      <c r="I91" s="31" t="s">
        <v>30</v>
      </c>
      <c r="J91" s="35" t="str">
        <f>E21</f>
        <v>Inplan CZ s.r.o. K.Vary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6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Šimková Dita, K.Vary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100</v>
      </c>
      <c r="D94" s="175"/>
      <c r="E94" s="175"/>
      <c r="F94" s="175"/>
      <c r="G94" s="175"/>
      <c r="H94" s="175"/>
      <c r="I94" s="175"/>
      <c r="J94" s="176" t="s">
        <v>101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102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78"/>
      <c r="C97" s="179"/>
      <c r="D97" s="180" t="s">
        <v>104</v>
      </c>
      <c r="E97" s="181"/>
      <c r="F97" s="181"/>
      <c r="G97" s="181"/>
      <c r="H97" s="181"/>
      <c r="I97" s="181"/>
      <c r="J97" s="182">
        <f>J123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105</v>
      </c>
      <c r="E98" s="187"/>
      <c r="F98" s="187"/>
      <c r="G98" s="187"/>
      <c r="H98" s="187"/>
      <c r="I98" s="187"/>
      <c r="J98" s="188">
        <f>J124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106</v>
      </c>
      <c r="E99" s="187"/>
      <c r="F99" s="187"/>
      <c r="G99" s="187"/>
      <c r="H99" s="187"/>
      <c r="I99" s="187"/>
      <c r="J99" s="188">
        <f>J176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107</v>
      </c>
      <c r="E100" s="187"/>
      <c r="F100" s="187"/>
      <c r="G100" s="187"/>
      <c r="H100" s="187"/>
      <c r="I100" s="187"/>
      <c r="J100" s="188">
        <f>J203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108</v>
      </c>
      <c r="E101" s="187"/>
      <c r="F101" s="187"/>
      <c r="G101" s="187"/>
      <c r="H101" s="187"/>
      <c r="I101" s="187"/>
      <c r="J101" s="188">
        <f>J214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109</v>
      </c>
      <c r="E102" s="187"/>
      <c r="F102" s="187"/>
      <c r="G102" s="187"/>
      <c r="H102" s="187"/>
      <c r="I102" s="187"/>
      <c r="J102" s="188">
        <f>J225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110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4.4" customHeight="1">
      <c r="A112" s="37"/>
      <c r="B112" s="38"/>
      <c r="C112" s="39"/>
      <c r="D112" s="39"/>
      <c r="E112" s="173" t="str">
        <f>E7</f>
        <v>Vintířov, úprava komunikace u hřiště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97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6" customHeight="1">
      <c r="A114" s="37"/>
      <c r="B114" s="38"/>
      <c r="C114" s="39"/>
      <c r="D114" s="39"/>
      <c r="E114" s="75" t="str">
        <f>E9</f>
        <v>SO 101 - Dopravní část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 xml:space="preserve"> </v>
      </c>
      <c r="G116" s="39"/>
      <c r="H116" s="39"/>
      <c r="I116" s="31" t="s">
        <v>22</v>
      </c>
      <c r="J116" s="78" t="str">
        <f>IF(J12="","",J12)</f>
        <v>4. 5. 2023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26.4" customHeight="1">
      <c r="A118" s="37"/>
      <c r="B118" s="38"/>
      <c r="C118" s="31" t="s">
        <v>24</v>
      </c>
      <c r="D118" s="39"/>
      <c r="E118" s="39"/>
      <c r="F118" s="26" t="str">
        <f>E15</f>
        <v>Obec Vintířov</v>
      </c>
      <c r="G118" s="39"/>
      <c r="H118" s="39"/>
      <c r="I118" s="31" t="s">
        <v>30</v>
      </c>
      <c r="J118" s="35" t="str">
        <f>E21</f>
        <v>Inplan CZ s.r.o. K.Vary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6" customHeight="1">
      <c r="A119" s="37"/>
      <c r="B119" s="38"/>
      <c r="C119" s="31" t="s">
        <v>28</v>
      </c>
      <c r="D119" s="39"/>
      <c r="E119" s="39"/>
      <c r="F119" s="26" t="str">
        <f>IF(E18="","",E18)</f>
        <v>Vyplň údaj</v>
      </c>
      <c r="G119" s="39"/>
      <c r="H119" s="39"/>
      <c r="I119" s="31" t="s">
        <v>33</v>
      </c>
      <c r="J119" s="35" t="str">
        <f>E24</f>
        <v>Šimková Dita, K.Vary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0"/>
      <c r="B121" s="191"/>
      <c r="C121" s="192" t="s">
        <v>111</v>
      </c>
      <c r="D121" s="193" t="s">
        <v>61</v>
      </c>
      <c r="E121" s="193" t="s">
        <v>57</v>
      </c>
      <c r="F121" s="193" t="s">
        <v>58</v>
      </c>
      <c r="G121" s="193" t="s">
        <v>112</v>
      </c>
      <c r="H121" s="193" t="s">
        <v>113</v>
      </c>
      <c r="I121" s="193" t="s">
        <v>114</v>
      </c>
      <c r="J121" s="194" t="s">
        <v>101</v>
      </c>
      <c r="K121" s="195" t="s">
        <v>115</v>
      </c>
      <c r="L121" s="196"/>
      <c r="M121" s="99" t="s">
        <v>1</v>
      </c>
      <c r="N121" s="100" t="s">
        <v>40</v>
      </c>
      <c r="O121" s="100" t="s">
        <v>116</v>
      </c>
      <c r="P121" s="100" t="s">
        <v>117</v>
      </c>
      <c r="Q121" s="100" t="s">
        <v>118</v>
      </c>
      <c r="R121" s="100" t="s">
        <v>119</v>
      </c>
      <c r="S121" s="100" t="s">
        <v>120</v>
      </c>
      <c r="T121" s="101" t="s">
        <v>121</v>
      </c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</row>
    <row r="122" spans="1:63" s="2" customFormat="1" ht="22.8" customHeight="1">
      <c r="A122" s="37"/>
      <c r="B122" s="38"/>
      <c r="C122" s="106" t="s">
        <v>122</v>
      </c>
      <c r="D122" s="39"/>
      <c r="E122" s="39"/>
      <c r="F122" s="39"/>
      <c r="G122" s="39"/>
      <c r="H122" s="39"/>
      <c r="I122" s="39"/>
      <c r="J122" s="197">
        <f>BK122</f>
        <v>0</v>
      </c>
      <c r="K122" s="39"/>
      <c r="L122" s="43"/>
      <c r="M122" s="102"/>
      <c r="N122" s="198"/>
      <c r="O122" s="103"/>
      <c r="P122" s="199">
        <f>P123</f>
        <v>0</v>
      </c>
      <c r="Q122" s="103"/>
      <c r="R122" s="199">
        <f>R123</f>
        <v>134.631366</v>
      </c>
      <c r="S122" s="103"/>
      <c r="T122" s="200">
        <f>T123</f>
        <v>362.655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75</v>
      </c>
      <c r="AU122" s="16" t="s">
        <v>103</v>
      </c>
      <c r="BK122" s="201">
        <f>BK123</f>
        <v>0</v>
      </c>
    </row>
    <row r="123" spans="1:63" s="12" customFormat="1" ht="25.9" customHeight="1">
      <c r="A123" s="12"/>
      <c r="B123" s="202"/>
      <c r="C123" s="203"/>
      <c r="D123" s="204" t="s">
        <v>75</v>
      </c>
      <c r="E123" s="205" t="s">
        <v>123</v>
      </c>
      <c r="F123" s="205" t="s">
        <v>124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P124+P176+P203+P214+P225</f>
        <v>0</v>
      </c>
      <c r="Q123" s="210"/>
      <c r="R123" s="211">
        <f>R124+R176+R203+R214+R225</f>
        <v>134.631366</v>
      </c>
      <c r="S123" s="210"/>
      <c r="T123" s="212">
        <f>T124+T176+T203+T214+T225</f>
        <v>362.655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84</v>
      </c>
      <c r="AT123" s="214" t="s">
        <v>75</v>
      </c>
      <c r="AU123" s="214" t="s">
        <v>76</v>
      </c>
      <c r="AY123" s="213" t="s">
        <v>125</v>
      </c>
      <c r="BK123" s="215">
        <f>BK124+BK176+BK203+BK214+BK225</f>
        <v>0</v>
      </c>
    </row>
    <row r="124" spans="1:63" s="12" customFormat="1" ht="22.8" customHeight="1">
      <c r="A124" s="12"/>
      <c r="B124" s="202"/>
      <c r="C124" s="203"/>
      <c r="D124" s="204" t="s">
        <v>75</v>
      </c>
      <c r="E124" s="216" t="s">
        <v>84</v>
      </c>
      <c r="F124" s="216" t="s">
        <v>126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SUM(P125:P175)</f>
        <v>0</v>
      </c>
      <c r="Q124" s="210"/>
      <c r="R124" s="211">
        <f>SUM(R125:R175)</f>
        <v>0.042264</v>
      </c>
      <c r="S124" s="210"/>
      <c r="T124" s="212">
        <f>SUM(T125:T175)</f>
        <v>362.655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84</v>
      </c>
      <c r="AT124" s="214" t="s">
        <v>75</v>
      </c>
      <c r="AU124" s="214" t="s">
        <v>84</v>
      </c>
      <c r="AY124" s="213" t="s">
        <v>125</v>
      </c>
      <c r="BK124" s="215">
        <f>SUM(BK125:BK175)</f>
        <v>0</v>
      </c>
    </row>
    <row r="125" spans="1:65" s="2" customFormat="1" ht="14.4" customHeight="1">
      <c r="A125" s="37"/>
      <c r="B125" s="38"/>
      <c r="C125" s="218" t="s">
        <v>84</v>
      </c>
      <c r="D125" s="218" t="s">
        <v>127</v>
      </c>
      <c r="E125" s="219" t="s">
        <v>128</v>
      </c>
      <c r="F125" s="220" t="s">
        <v>129</v>
      </c>
      <c r="G125" s="221" t="s">
        <v>130</v>
      </c>
      <c r="H125" s="222">
        <v>3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41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131</v>
      </c>
      <c r="AT125" s="230" t="s">
        <v>127</v>
      </c>
      <c r="AU125" s="230" t="s">
        <v>86</v>
      </c>
      <c r="AY125" s="16" t="s">
        <v>125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84</v>
      </c>
      <c r="BK125" s="231">
        <f>ROUND(I125*H125,2)</f>
        <v>0</v>
      </c>
      <c r="BL125" s="16" t="s">
        <v>131</v>
      </c>
      <c r="BM125" s="230" t="s">
        <v>132</v>
      </c>
    </row>
    <row r="126" spans="1:65" s="2" customFormat="1" ht="14.4" customHeight="1">
      <c r="A126" s="37"/>
      <c r="B126" s="38"/>
      <c r="C126" s="218" t="s">
        <v>86</v>
      </c>
      <c r="D126" s="218" t="s">
        <v>127</v>
      </c>
      <c r="E126" s="219" t="s">
        <v>133</v>
      </c>
      <c r="F126" s="220" t="s">
        <v>134</v>
      </c>
      <c r="G126" s="221" t="s">
        <v>130</v>
      </c>
      <c r="H126" s="222">
        <v>3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41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131</v>
      </c>
      <c r="AT126" s="230" t="s">
        <v>127</v>
      </c>
      <c r="AU126" s="230" t="s">
        <v>86</v>
      </c>
      <c r="AY126" s="16" t="s">
        <v>125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84</v>
      </c>
      <c r="BK126" s="231">
        <f>ROUND(I126*H126,2)</f>
        <v>0</v>
      </c>
      <c r="BL126" s="16" t="s">
        <v>131</v>
      </c>
      <c r="BM126" s="230" t="s">
        <v>135</v>
      </c>
    </row>
    <row r="127" spans="1:65" s="2" customFormat="1" ht="19.8" customHeight="1">
      <c r="A127" s="37"/>
      <c r="B127" s="38"/>
      <c r="C127" s="218" t="s">
        <v>136</v>
      </c>
      <c r="D127" s="218" t="s">
        <v>127</v>
      </c>
      <c r="E127" s="219" t="s">
        <v>137</v>
      </c>
      <c r="F127" s="220" t="s">
        <v>138</v>
      </c>
      <c r="G127" s="221" t="s">
        <v>139</v>
      </c>
      <c r="H127" s="222">
        <v>63.7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41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0.4</v>
      </c>
      <c r="T127" s="229">
        <f>S127*H127</f>
        <v>25.480000000000004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131</v>
      </c>
      <c r="AT127" s="230" t="s">
        <v>127</v>
      </c>
      <c r="AU127" s="230" t="s">
        <v>86</v>
      </c>
      <c r="AY127" s="16" t="s">
        <v>125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84</v>
      </c>
      <c r="BK127" s="231">
        <f>ROUND(I127*H127,2)</f>
        <v>0</v>
      </c>
      <c r="BL127" s="16" t="s">
        <v>131</v>
      </c>
      <c r="BM127" s="230" t="s">
        <v>140</v>
      </c>
    </row>
    <row r="128" spans="1:51" s="13" customFormat="1" ht="12">
      <c r="A128" s="13"/>
      <c r="B128" s="232"/>
      <c r="C128" s="233"/>
      <c r="D128" s="234" t="s">
        <v>141</v>
      </c>
      <c r="E128" s="235" t="s">
        <v>1</v>
      </c>
      <c r="F128" s="236" t="s">
        <v>142</v>
      </c>
      <c r="G128" s="233"/>
      <c r="H128" s="237">
        <v>63.7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141</v>
      </c>
      <c r="AU128" s="243" t="s">
        <v>86</v>
      </c>
      <c r="AV128" s="13" t="s">
        <v>86</v>
      </c>
      <c r="AW128" s="13" t="s">
        <v>32</v>
      </c>
      <c r="AX128" s="13" t="s">
        <v>84</v>
      </c>
      <c r="AY128" s="243" t="s">
        <v>125</v>
      </c>
    </row>
    <row r="129" spans="1:65" s="2" customFormat="1" ht="19.8" customHeight="1">
      <c r="A129" s="37"/>
      <c r="B129" s="38"/>
      <c r="C129" s="218" t="s">
        <v>131</v>
      </c>
      <c r="D129" s="218" t="s">
        <v>127</v>
      </c>
      <c r="E129" s="219" t="s">
        <v>143</v>
      </c>
      <c r="F129" s="220" t="s">
        <v>144</v>
      </c>
      <c r="G129" s="221" t="s">
        <v>139</v>
      </c>
      <c r="H129" s="222">
        <v>84.8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41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0.29</v>
      </c>
      <c r="T129" s="229">
        <f>S129*H129</f>
        <v>24.592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131</v>
      </c>
      <c r="AT129" s="230" t="s">
        <v>127</v>
      </c>
      <c r="AU129" s="230" t="s">
        <v>86</v>
      </c>
      <c r="AY129" s="16" t="s">
        <v>125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84</v>
      </c>
      <c r="BK129" s="231">
        <f>ROUND(I129*H129,2)</f>
        <v>0</v>
      </c>
      <c r="BL129" s="16" t="s">
        <v>131</v>
      </c>
      <c r="BM129" s="230" t="s">
        <v>145</v>
      </c>
    </row>
    <row r="130" spans="1:51" s="13" customFormat="1" ht="12">
      <c r="A130" s="13"/>
      <c r="B130" s="232"/>
      <c r="C130" s="233"/>
      <c r="D130" s="234" t="s">
        <v>141</v>
      </c>
      <c r="E130" s="235" t="s">
        <v>1</v>
      </c>
      <c r="F130" s="236" t="s">
        <v>146</v>
      </c>
      <c r="G130" s="233"/>
      <c r="H130" s="237">
        <v>84.8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141</v>
      </c>
      <c r="AU130" s="243" t="s">
        <v>86</v>
      </c>
      <c r="AV130" s="13" t="s">
        <v>86</v>
      </c>
      <c r="AW130" s="13" t="s">
        <v>32</v>
      </c>
      <c r="AX130" s="13" t="s">
        <v>84</v>
      </c>
      <c r="AY130" s="243" t="s">
        <v>125</v>
      </c>
    </row>
    <row r="131" spans="1:65" s="2" customFormat="1" ht="14.4" customHeight="1">
      <c r="A131" s="37"/>
      <c r="B131" s="38"/>
      <c r="C131" s="218" t="s">
        <v>147</v>
      </c>
      <c r="D131" s="218" t="s">
        <v>127</v>
      </c>
      <c r="E131" s="219" t="s">
        <v>148</v>
      </c>
      <c r="F131" s="220" t="s">
        <v>149</v>
      </c>
      <c r="G131" s="221" t="s">
        <v>139</v>
      </c>
      <c r="H131" s="222">
        <v>95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41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0.625</v>
      </c>
      <c r="T131" s="229">
        <f>S131*H131</f>
        <v>59.375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131</v>
      </c>
      <c r="AT131" s="230" t="s">
        <v>127</v>
      </c>
      <c r="AU131" s="230" t="s">
        <v>86</v>
      </c>
      <c r="AY131" s="16" t="s">
        <v>125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84</v>
      </c>
      <c r="BK131" s="231">
        <f>ROUND(I131*H131,2)</f>
        <v>0</v>
      </c>
      <c r="BL131" s="16" t="s">
        <v>131</v>
      </c>
      <c r="BM131" s="230" t="s">
        <v>150</v>
      </c>
    </row>
    <row r="132" spans="1:51" s="13" customFormat="1" ht="12">
      <c r="A132" s="13"/>
      <c r="B132" s="232"/>
      <c r="C132" s="233"/>
      <c r="D132" s="234" t="s">
        <v>141</v>
      </c>
      <c r="E132" s="235" t="s">
        <v>1</v>
      </c>
      <c r="F132" s="236" t="s">
        <v>151</v>
      </c>
      <c r="G132" s="233"/>
      <c r="H132" s="237">
        <v>95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141</v>
      </c>
      <c r="AU132" s="243" t="s">
        <v>86</v>
      </c>
      <c r="AV132" s="13" t="s">
        <v>86</v>
      </c>
      <c r="AW132" s="13" t="s">
        <v>32</v>
      </c>
      <c r="AX132" s="13" t="s">
        <v>84</v>
      </c>
      <c r="AY132" s="243" t="s">
        <v>125</v>
      </c>
    </row>
    <row r="133" spans="1:65" s="2" customFormat="1" ht="14.4" customHeight="1">
      <c r="A133" s="37"/>
      <c r="B133" s="38"/>
      <c r="C133" s="218" t="s">
        <v>152</v>
      </c>
      <c r="D133" s="218" t="s">
        <v>127</v>
      </c>
      <c r="E133" s="219" t="s">
        <v>153</v>
      </c>
      <c r="F133" s="220" t="s">
        <v>154</v>
      </c>
      <c r="G133" s="221" t="s">
        <v>139</v>
      </c>
      <c r="H133" s="222">
        <v>179.8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41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0.22</v>
      </c>
      <c r="T133" s="229">
        <f>S133*H133</f>
        <v>39.556000000000004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131</v>
      </c>
      <c r="AT133" s="230" t="s">
        <v>127</v>
      </c>
      <c r="AU133" s="230" t="s">
        <v>86</v>
      </c>
      <c r="AY133" s="16" t="s">
        <v>125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84</v>
      </c>
      <c r="BK133" s="231">
        <f>ROUND(I133*H133,2)</f>
        <v>0</v>
      </c>
      <c r="BL133" s="16" t="s">
        <v>131</v>
      </c>
      <c r="BM133" s="230" t="s">
        <v>155</v>
      </c>
    </row>
    <row r="134" spans="1:51" s="13" customFormat="1" ht="12">
      <c r="A134" s="13"/>
      <c r="B134" s="232"/>
      <c r="C134" s="233"/>
      <c r="D134" s="234" t="s">
        <v>141</v>
      </c>
      <c r="E134" s="235" t="s">
        <v>1</v>
      </c>
      <c r="F134" s="236" t="s">
        <v>156</v>
      </c>
      <c r="G134" s="233"/>
      <c r="H134" s="237">
        <v>84.8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141</v>
      </c>
      <c r="AU134" s="243" t="s">
        <v>86</v>
      </c>
      <c r="AV134" s="13" t="s">
        <v>86</v>
      </c>
      <c r="AW134" s="13" t="s">
        <v>32</v>
      </c>
      <c r="AX134" s="13" t="s">
        <v>76</v>
      </c>
      <c r="AY134" s="243" t="s">
        <v>125</v>
      </c>
    </row>
    <row r="135" spans="1:51" s="13" customFormat="1" ht="12">
      <c r="A135" s="13"/>
      <c r="B135" s="232"/>
      <c r="C135" s="233"/>
      <c r="D135" s="234" t="s">
        <v>141</v>
      </c>
      <c r="E135" s="235" t="s">
        <v>1</v>
      </c>
      <c r="F135" s="236" t="s">
        <v>151</v>
      </c>
      <c r="G135" s="233"/>
      <c r="H135" s="237">
        <v>95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141</v>
      </c>
      <c r="AU135" s="243" t="s">
        <v>86</v>
      </c>
      <c r="AV135" s="13" t="s">
        <v>86</v>
      </c>
      <c r="AW135" s="13" t="s">
        <v>32</v>
      </c>
      <c r="AX135" s="13" t="s">
        <v>76</v>
      </c>
      <c r="AY135" s="243" t="s">
        <v>125</v>
      </c>
    </row>
    <row r="136" spans="1:51" s="14" customFormat="1" ht="12">
      <c r="A136" s="14"/>
      <c r="B136" s="244"/>
      <c r="C136" s="245"/>
      <c r="D136" s="234" t="s">
        <v>141</v>
      </c>
      <c r="E136" s="246" t="s">
        <v>1</v>
      </c>
      <c r="F136" s="247" t="s">
        <v>157</v>
      </c>
      <c r="G136" s="245"/>
      <c r="H136" s="248">
        <v>179.8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4" t="s">
        <v>141</v>
      </c>
      <c r="AU136" s="254" t="s">
        <v>86</v>
      </c>
      <c r="AV136" s="14" t="s">
        <v>131</v>
      </c>
      <c r="AW136" s="14" t="s">
        <v>32</v>
      </c>
      <c r="AX136" s="14" t="s">
        <v>84</v>
      </c>
      <c r="AY136" s="254" t="s">
        <v>125</v>
      </c>
    </row>
    <row r="137" spans="1:65" s="2" customFormat="1" ht="14.4" customHeight="1">
      <c r="A137" s="37"/>
      <c r="B137" s="38"/>
      <c r="C137" s="218" t="s">
        <v>158</v>
      </c>
      <c r="D137" s="218" t="s">
        <v>127</v>
      </c>
      <c r="E137" s="219" t="s">
        <v>159</v>
      </c>
      <c r="F137" s="220" t="s">
        <v>160</v>
      </c>
      <c r="G137" s="221" t="s">
        <v>139</v>
      </c>
      <c r="H137" s="222">
        <v>257.5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41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0.44</v>
      </c>
      <c r="T137" s="229">
        <f>S137*H137</f>
        <v>113.3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131</v>
      </c>
      <c r="AT137" s="230" t="s">
        <v>127</v>
      </c>
      <c r="AU137" s="230" t="s">
        <v>86</v>
      </c>
      <c r="AY137" s="16" t="s">
        <v>125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84</v>
      </c>
      <c r="BK137" s="231">
        <f>ROUND(I137*H137,2)</f>
        <v>0</v>
      </c>
      <c r="BL137" s="16" t="s">
        <v>131</v>
      </c>
      <c r="BM137" s="230" t="s">
        <v>161</v>
      </c>
    </row>
    <row r="138" spans="1:51" s="13" customFormat="1" ht="12">
      <c r="A138" s="13"/>
      <c r="B138" s="232"/>
      <c r="C138" s="233"/>
      <c r="D138" s="234" t="s">
        <v>141</v>
      </c>
      <c r="E138" s="235" t="s">
        <v>1</v>
      </c>
      <c r="F138" s="236" t="s">
        <v>162</v>
      </c>
      <c r="G138" s="233"/>
      <c r="H138" s="237">
        <v>257.5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141</v>
      </c>
      <c r="AU138" s="243" t="s">
        <v>86</v>
      </c>
      <c r="AV138" s="13" t="s">
        <v>86</v>
      </c>
      <c r="AW138" s="13" t="s">
        <v>32</v>
      </c>
      <c r="AX138" s="13" t="s">
        <v>84</v>
      </c>
      <c r="AY138" s="243" t="s">
        <v>125</v>
      </c>
    </row>
    <row r="139" spans="1:65" s="2" customFormat="1" ht="19.8" customHeight="1">
      <c r="A139" s="37"/>
      <c r="B139" s="38"/>
      <c r="C139" s="218" t="s">
        <v>163</v>
      </c>
      <c r="D139" s="218" t="s">
        <v>127</v>
      </c>
      <c r="E139" s="219" t="s">
        <v>164</v>
      </c>
      <c r="F139" s="220" t="s">
        <v>165</v>
      </c>
      <c r="G139" s="221" t="s">
        <v>139</v>
      </c>
      <c r="H139" s="222">
        <v>353.6</v>
      </c>
      <c r="I139" s="223"/>
      <c r="J139" s="224">
        <f>ROUND(I139*H139,2)</f>
        <v>0</v>
      </c>
      <c r="K139" s="225"/>
      <c r="L139" s="43"/>
      <c r="M139" s="226" t="s">
        <v>1</v>
      </c>
      <c r="N139" s="227" t="s">
        <v>41</v>
      </c>
      <c r="O139" s="90"/>
      <c r="P139" s="228">
        <f>O139*H139</f>
        <v>0</v>
      </c>
      <c r="Q139" s="228">
        <v>9E-05</v>
      </c>
      <c r="R139" s="228">
        <f>Q139*H139</f>
        <v>0.031824000000000005</v>
      </c>
      <c r="S139" s="228">
        <v>0.23</v>
      </c>
      <c r="T139" s="229">
        <f>S139*H139</f>
        <v>81.328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131</v>
      </c>
      <c r="AT139" s="230" t="s">
        <v>127</v>
      </c>
      <c r="AU139" s="230" t="s">
        <v>86</v>
      </c>
      <c r="AY139" s="16" t="s">
        <v>125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84</v>
      </c>
      <c r="BK139" s="231">
        <f>ROUND(I139*H139,2)</f>
        <v>0</v>
      </c>
      <c r="BL139" s="16" t="s">
        <v>131</v>
      </c>
      <c r="BM139" s="230" t="s">
        <v>166</v>
      </c>
    </row>
    <row r="140" spans="1:51" s="13" customFormat="1" ht="12">
      <c r="A140" s="13"/>
      <c r="B140" s="232"/>
      <c r="C140" s="233"/>
      <c r="D140" s="234" t="s">
        <v>141</v>
      </c>
      <c r="E140" s="235" t="s">
        <v>1</v>
      </c>
      <c r="F140" s="236" t="s">
        <v>167</v>
      </c>
      <c r="G140" s="233"/>
      <c r="H140" s="237">
        <v>353.6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141</v>
      </c>
      <c r="AU140" s="243" t="s">
        <v>86</v>
      </c>
      <c r="AV140" s="13" t="s">
        <v>86</v>
      </c>
      <c r="AW140" s="13" t="s">
        <v>32</v>
      </c>
      <c r="AX140" s="13" t="s">
        <v>84</v>
      </c>
      <c r="AY140" s="243" t="s">
        <v>125</v>
      </c>
    </row>
    <row r="141" spans="1:65" s="2" customFormat="1" ht="14.4" customHeight="1">
      <c r="A141" s="37"/>
      <c r="B141" s="38"/>
      <c r="C141" s="218" t="s">
        <v>168</v>
      </c>
      <c r="D141" s="218" t="s">
        <v>127</v>
      </c>
      <c r="E141" s="219" t="s">
        <v>169</v>
      </c>
      <c r="F141" s="220" t="s">
        <v>170</v>
      </c>
      <c r="G141" s="221" t="s">
        <v>171</v>
      </c>
      <c r="H141" s="222">
        <v>92.8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41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0.205</v>
      </c>
      <c r="T141" s="229">
        <f>S141*H141</f>
        <v>19.023999999999997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131</v>
      </c>
      <c r="AT141" s="230" t="s">
        <v>127</v>
      </c>
      <c r="AU141" s="230" t="s">
        <v>86</v>
      </c>
      <c r="AY141" s="16" t="s">
        <v>125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84</v>
      </c>
      <c r="BK141" s="231">
        <f>ROUND(I141*H141,2)</f>
        <v>0</v>
      </c>
      <c r="BL141" s="16" t="s">
        <v>131</v>
      </c>
      <c r="BM141" s="230" t="s">
        <v>172</v>
      </c>
    </row>
    <row r="142" spans="1:65" s="2" customFormat="1" ht="14.4" customHeight="1">
      <c r="A142" s="37"/>
      <c r="B142" s="38"/>
      <c r="C142" s="218" t="s">
        <v>173</v>
      </c>
      <c r="D142" s="218" t="s">
        <v>127</v>
      </c>
      <c r="E142" s="219" t="s">
        <v>174</v>
      </c>
      <c r="F142" s="220" t="s">
        <v>175</v>
      </c>
      <c r="G142" s="221" t="s">
        <v>139</v>
      </c>
      <c r="H142" s="222">
        <v>544.6</v>
      </c>
      <c r="I142" s="223"/>
      <c r="J142" s="224">
        <f>ROUND(I142*H142,2)</f>
        <v>0</v>
      </c>
      <c r="K142" s="225"/>
      <c r="L142" s="43"/>
      <c r="M142" s="226" t="s">
        <v>1</v>
      </c>
      <c r="N142" s="227" t="s">
        <v>41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131</v>
      </c>
      <c r="AT142" s="230" t="s">
        <v>127</v>
      </c>
      <c r="AU142" s="230" t="s">
        <v>86</v>
      </c>
      <c r="AY142" s="16" t="s">
        <v>125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84</v>
      </c>
      <c r="BK142" s="231">
        <f>ROUND(I142*H142,2)</f>
        <v>0</v>
      </c>
      <c r="BL142" s="16" t="s">
        <v>131</v>
      </c>
      <c r="BM142" s="230" t="s">
        <v>176</v>
      </c>
    </row>
    <row r="143" spans="1:51" s="13" customFormat="1" ht="12">
      <c r="A143" s="13"/>
      <c r="B143" s="232"/>
      <c r="C143" s="233"/>
      <c r="D143" s="234" t="s">
        <v>141</v>
      </c>
      <c r="E143" s="235" t="s">
        <v>1</v>
      </c>
      <c r="F143" s="236" t="s">
        <v>177</v>
      </c>
      <c r="G143" s="233"/>
      <c r="H143" s="237">
        <v>544.6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141</v>
      </c>
      <c r="AU143" s="243" t="s">
        <v>86</v>
      </c>
      <c r="AV143" s="13" t="s">
        <v>86</v>
      </c>
      <c r="AW143" s="13" t="s">
        <v>32</v>
      </c>
      <c r="AX143" s="13" t="s">
        <v>84</v>
      </c>
      <c r="AY143" s="243" t="s">
        <v>125</v>
      </c>
    </row>
    <row r="144" spans="1:65" s="2" customFormat="1" ht="19.8" customHeight="1">
      <c r="A144" s="37"/>
      <c r="B144" s="38"/>
      <c r="C144" s="218" t="s">
        <v>178</v>
      </c>
      <c r="D144" s="218" t="s">
        <v>127</v>
      </c>
      <c r="E144" s="219" t="s">
        <v>179</v>
      </c>
      <c r="F144" s="220" t="s">
        <v>180</v>
      </c>
      <c r="G144" s="221" t="s">
        <v>181</v>
      </c>
      <c r="H144" s="222">
        <v>32.732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41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131</v>
      </c>
      <c r="AT144" s="230" t="s">
        <v>127</v>
      </c>
      <c r="AU144" s="230" t="s">
        <v>86</v>
      </c>
      <c r="AY144" s="16" t="s">
        <v>125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84</v>
      </c>
      <c r="BK144" s="231">
        <f>ROUND(I144*H144,2)</f>
        <v>0</v>
      </c>
      <c r="BL144" s="16" t="s">
        <v>131</v>
      </c>
      <c r="BM144" s="230" t="s">
        <v>182</v>
      </c>
    </row>
    <row r="145" spans="1:51" s="13" customFormat="1" ht="12">
      <c r="A145" s="13"/>
      <c r="B145" s="232"/>
      <c r="C145" s="233"/>
      <c r="D145" s="234" t="s">
        <v>141</v>
      </c>
      <c r="E145" s="235" t="s">
        <v>1</v>
      </c>
      <c r="F145" s="236" t="s">
        <v>183</v>
      </c>
      <c r="G145" s="233"/>
      <c r="H145" s="237">
        <v>11.95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141</v>
      </c>
      <c r="AU145" s="243" t="s">
        <v>86</v>
      </c>
      <c r="AV145" s="13" t="s">
        <v>86</v>
      </c>
      <c r="AW145" s="13" t="s">
        <v>32</v>
      </c>
      <c r="AX145" s="13" t="s">
        <v>76</v>
      </c>
      <c r="AY145" s="243" t="s">
        <v>125</v>
      </c>
    </row>
    <row r="146" spans="1:51" s="13" customFormat="1" ht="12">
      <c r="A146" s="13"/>
      <c r="B146" s="232"/>
      <c r="C146" s="233"/>
      <c r="D146" s="234" t="s">
        <v>141</v>
      </c>
      <c r="E146" s="235" t="s">
        <v>1</v>
      </c>
      <c r="F146" s="236" t="s">
        <v>184</v>
      </c>
      <c r="G146" s="233"/>
      <c r="H146" s="237">
        <v>7.922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141</v>
      </c>
      <c r="AU146" s="243" t="s">
        <v>86</v>
      </c>
      <c r="AV146" s="13" t="s">
        <v>86</v>
      </c>
      <c r="AW146" s="13" t="s">
        <v>32</v>
      </c>
      <c r="AX146" s="13" t="s">
        <v>76</v>
      </c>
      <c r="AY146" s="243" t="s">
        <v>125</v>
      </c>
    </row>
    <row r="147" spans="1:51" s="13" customFormat="1" ht="12">
      <c r="A147" s="13"/>
      <c r="B147" s="232"/>
      <c r="C147" s="233"/>
      <c r="D147" s="234" t="s">
        <v>141</v>
      </c>
      <c r="E147" s="235" t="s">
        <v>1</v>
      </c>
      <c r="F147" s="236" t="s">
        <v>185</v>
      </c>
      <c r="G147" s="233"/>
      <c r="H147" s="237">
        <v>11.95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141</v>
      </c>
      <c r="AU147" s="243" t="s">
        <v>86</v>
      </c>
      <c r="AV147" s="13" t="s">
        <v>86</v>
      </c>
      <c r="AW147" s="13" t="s">
        <v>32</v>
      </c>
      <c r="AX147" s="13" t="s">
        <v>76</v>
      </c>
      <c r="AY147" s="243" t="s">
        <v>125</v>
      </c>
    </row>
    <row r="148" spans="1:51" s="13" customFormat="1" ht="12">
      <c r="A148" s="13"/>
      <c r="B148" s="232"/>
      <c r="C148" s="233"/>
      <c r="D148" s="234" t="s">
        <v>141</v>
      </c>
      <c r="E148" s="235" t="s">
        <v>1</v>
      </c>
      <c r="F148" s="236" t="s">
        <v>186</v>
      </c>
      <c r="G148" s="233"/>
      <c r="H148" s="237">
        <v>0.91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141</v>
      </c>
      <c r="AU148" s="243" t="s">
        <v>86</v>
      </c>
      <c r="AV148" s="13" t="s">
        <v>86</v>
      </c>
      <c r="AW148" s="13" t="s">
        <v>32</v>
      </c>
      <c r="AX148" s="13" t="s">
        <v>76</v>
      </c>
      <c r="AY148" s="243" t="s">
        <v>125</v>
      </c>
    </row>
    <row r="149" spans="1:51" s="14" customFormat="1" ht="12">
      <c r="A149" s="14"/>
      <c r="B149" s="244"/>
      <c r="C149" s="245"/>
      <c r="D149" s="234" t="s">
        <v>141</v>
      </c>
      <c r="E149" s="246" t="s">
        <v>1</v>
      </c>
      <c r="F149" s="247" t="s">
        <v>157</v>
      </c>
      <c r="G149" s="245"/>
      <c r="H149" s="248">
        <v>32.732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4" t="s">
        <v>141</v>
      </c>
      <c r="AU149" s="254" t="s">
        <v>86</v>
      </c>
      <c r="AV149" s="14" t="s">
        <v>131</v>
      </c>
      <c r="AW149" s="14" t="s">
        <v>32</v>
      </c>
      <c r="AX149" s="14" t="s">
        <v>84</v>
      </c>
      <c r="AY149" s="254" t="s">
        <v>125</v>
      </c>
    </row>
    <row r="150" spans="1:65" s="2" customFormat="1" ht="14.4" customHeight="1">
      <c r="A150" s="37"/>
      <c r="B150" s="38"/>
      <c r="C150" s="218" t="s">
        <v>187</v>
      </c>
      <c r="D150" s="218" t="s">
        <v>127</v>
      </c>
      <c r="E150" s="219" t="s">
        <v>188</v>
      </c>
      <c r="F150" s="220" t="s">
        <v>189</v>
      </c>
      <c r="G150" s="221" t="s">
        <v>130</v>
      </c>
      <c r="H150" s="222">
        <v>3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41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131</v>
      </c>
      <c r="AT150" s="230" t="s">
        <v>127</v>
      </c>
      <c r="AU150" s="230" t="s">
        <v>86</v>
      </c>
      <c r="AY150" s="16" t="s">
        <v>125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84</v>
      </c>
      <c r="BK150" s="231">
        <f>ROUND(I150*H150,2)</f>
        <v>0</v>
      </c>
      <c r="BL150" s="16" t="s">
        <v>131</v>
      </c>
      <c r="BM150" s="230" t="s">
        <v>190</v>
      </c>
    </row>
    <row r="151" spans="1:65" s="2" customFormat="1" ht="14.4" customHeight="1">
      <c r="A151" s="37"/>
      <c r="B151" s="38"/>
      <c r="C151" s="218" t="s">
        <v>191</v>
      </c>
      <c r="D151" s="218" t="s">
        <v>127</v>
      </c>
      <c r="E151" s="219" t="s">
        <v>192</v>
      </c>
      <c r="F151" s="220" t="s">
        <v>193</v>
      </c>
      <c r="G151" s="221" t="s">
        <v>130</v>
      </c>
      <c r="H151" s="222">
        <v>3</v>
      </c>
      <c r="I151" s="223"/>
      <c r="J151" s="224">
        <f>ROUND(I151*H151,2)</f>
        <v>0</v>
      </c>
      <c r="K151" s="225"/>
      <c r="L151" s="43"/>
      <c r="M151" s="226" t="s">
        <v>1</v>
      </c>
      <c r="N151" s="227" t="s">
        <v>41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131</v>
      </c>
      <c r="AT151" s="230" t="s">
        <v>127</v>
      </c>
      <c r="AU151" s="230" t="s">
        <v>86</v>
      </c>
      <c r="AY151" s="16" t="s">
        <v>125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84</v>
      </c>
      <c r="BK151" s="231">
        <f>ROUND(I151*H151,2)</f>
        <v>0</v>
      </c>
      <c r="BL151" s="16" t="s">
        <v>131</v>
      </c>
      <c r="BM151" s="230" t="s">
        <v>194</v>
      </c>
    </row>
    <row r="152" spans="1:65" s="2" customFormat="1" ht="14.4" customHeight="1">
      <c r="A152" s="37"/>
      <c r="B152" s="38"/>
      <c r="C152" s="218" t="s">
        <v>195</v>
      </c>
      <c r="D152" s="218" t="s">
        <v>127</v>
      </c>
      <c r="E152" s="219" t="s">
        <v>196</v>
      </c>
      <c r="F152" s="220" t="s">
        <v>197</v>
      </c>
      <c r="G152" s="221" t="s">
        <v>130</v>
      </c>
      <c r="H152" s="222">
        <v>3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41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131</v>
      </c>
      <c r="AT152" s="230" t="s">
        <v>127</v>
      </c>
      <c r="AU152" s="230" t="s">
        <v>86</v>
      </c>
      <c r="AY152" s="16" t="s">
        <v>125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84</v>
      </c>
      <c r="BK152" s="231">
        <f>ROUND(I152*H152,2)</f>
        <v>0</v>
      </c>
      <c r="BL152" s="16" t="s">
        <v>131</v>
      </c>
      <c r="BM152" s="230" t="s">
        <v>198</v>
      </c>
    </row>
    <row r="153" spans="1:65" s="2" customFormat="1" ht="19.8" customHeight="1">
      <c r="A153" s="37"/>
      <c r="B153" s="38"/>
      <c r="C153" s="218" t="s">
        <v>8</v>
      </c>
      <c r="D153" s="218" t="s">
        <v>127</v>
      </c>
      <c r="E153" s="219" t="s">
        <v>199</v>
      </c>
      <c r="F153" s="220" t="s">
        <v>200</v>
      </c>
      <c r="G153" s="221" t="s">
        <v>181</v>
      </c>
      <c r="H153" s="222">
        <v>54.46</v>
      </c>
      <c r="I153" s="223"/>
      <c r="J153" s="224">
        <f>ROUND(I153*H153,2)</f>
        <v>0</v>
      </c>
      <c r="K153" s="225"/>
      <c r="L153" s="43"/>
      <c r="M153" s="226" t="s">
        <v>1</v>
      </c>
      <c r="N153" s="227" t="s">
        <v>41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131</v>
      </c>
      <c r="AT153" s="230" t="s">
        <v>127</v>
      </c>
      <c r="AU153" s="230" t="s">
        <v>86</v>
      </c>
      <c r="AY153" s="16" t="s">
        <v>125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84</v>
      </c>
      <c r="BK153" s="231">
        <f>ROUND(I153*H153,2)</f>
        <v>0</v>
      </c>
      <c r="BL153" s="16" t="s">
        <v>131</v>
      </c>
      <c r="BM153" s="230" t="s">
        <v>201</v>
      </c>
    </row>
    <row r="154" spans="1:51" s="13" customFormat="1" ht="12">
      <c r="A154" s="13"/>
      <c r="B154" s="232"/>
      <c r="C154" s="233"/>
      <c r="D154" s="234" t="s">
        <v>141</v>
      </c>
      <c r="E154" s="235" t="s">
        <v>1</v>
      </c>
      <c r="F154" s="236" t="s">
        <v>202</v>
      </c>
      <c r="G154" s="233"/>
      <c r="H154" s="237">
        <v>54.46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141</v>
      </c>
      <c r="AU154" s="243" t="s">
        <v>86</v>
      </c>
      <c r="AV154" s="13" t="s">
        <v>86</v>
      </c>
      <c r="AW154" s="13" t="s">
        <v>32</v>
      </c>
      <c r="AX154" s="13" t="s">
        <v>84</v>
      </c>
      <c r="AY154" s="243" t="s">
        <v>125</v>
      </c>
    </row>
    <row r="155" spans="1:65" s="2" customFormat="1" ht="19.8" customHeight="1">
      <c r="A155" s="37"/>
      <c r="B155" s="38"/>
      <c r="C155" s="218" t="s">
        <v>203</v>
      </c>
      <c r="D155" s="218" t="s">
        <v>127</v>
      </c>
      <c r="E155" s="219" t="s">
        <v>204</v>
      </c>
      <c r="F155" s="220" t="s">
        <v>205</v>
      </c>
      <c r="G155" s="221" t="s">
        <v>130</v>
      </c>
      <c r="H155" s="222">
        <v>27</v>
      </c>
      <c r="I155" s="223"/>
      <c r="J155" s="224">
        <f>ROUND(I155*H155,2)</f>
        <v>0</v>
      </c>
      <c r="K155" s="225"/>
      <c r="L155" s="43"/>
      <c r="M155" s="226" t="s">
        <v>1</v>
      </c>
      <c r="N155" s="227" t="s">
        <v>41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131</v>
      </c>
      <c r="AT155" s="230" t="s">
        <v>127</v>
      </c>
      <c r="AU155" s="230" t="s">
        <v>86</v>
      </c>
      <c r="AY155" s="16" t="s">
        <v>125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84</v>
      </c>
      <c r="BK155" s="231">
        <f>ROUND(I155*H155,2)</f>
        <v>0</v>
      </c>
      <c r="BL155" s="16" t="s">
        <v>131</v>
      </c>
      <c r="BM155" s="230" t="s">
        <v>206</v>
      </c>
    </row>
    <row r="156" spans="1:51" s="13" customFormat="1" ht="12">
      <c r="A156" s="13"/>
      <c r="B156" s="232"/>
      <c r="C156" s="233"/>
      <c r="D156" s="234" t="s">
        <v>141</v>
      </c>
      <c r="E156" s="235" t="s">
        <v>1</v>
      </c>
      <c r="F156" s="236" t="s">
        <v>207</v>
      </c>
      <c r="G156" s="233"/>
      <c r="H156" s="237">
        <v>27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141</v>
      </c>
      <c r="AU156" s="243" t="s">
        <v>86</v>
      </c>
      <c r="AV156" s="13" t="s">
        <v>86</v>
      </c>
      <c r="AW156" s="13" t="s">
        <v>32</v>
      </c>
      <c r="AX156" s="13" t="s">
        <v>84</v>
      </c>
      <c r="AY156" s="243" t="s">
        <v>125</v>
      </c>
    </row>
    <row r="157" spans="1:65" s="2" customFormat="1" ht="19.8" customHeight="1">
      <c r="A157" s="37"/>
      <c r="B157" s="38"/>
      <c r="C157" s="218" t="s">
        <v>208</v>
      </c>
      <c r="D157" s="218" t="s">
        <v>127</v>
      </c>
      <c r="E157" s="219" t="s">
        <v>209</v>
      </c>
      <c r="F157" s="220" t="s">
        <v>210</v>
      </c>
      <c r="G157" s="221" t="s">
        <v>130</v>
      </c>
      <c r="H157" s="222">
        <v>27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41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131</v>
      </c>
      <c r="AT157" s="230" t="s">
        <v>127</v>
      </c>
      <c r="AU157" s="230" t="s">
        <v>86</v>
      </c>
      <c r="AY157" s="16" t="s">
        <v>125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84</v>
      </c>
      <c r="BK157" s="231">
        <f>ROUND(I157*H157,2)</f>
        <v>0</v>
      </c>
      <c r="BL157" s="16" t="s">
        <v>131</v>
      </c>
      <c r="BM157" s="230" t="s">
        <v>211</v>
      </c>
    </row>
    <row r="158" spans="1:65" s="2" customFormat="1" ht="14.4" customHeight="1">
      <c r="A158" s="37"/>
      <c r="B158" s="38"/>
      <c r="C158" s="218" t="s">
        <v>212</v>
      </c>
      <c r="D158" s="218" t="s">
        <v>127</v>
      </c>
      <c r="E158" s="219" t="s">
        <v>213</v>
      </c>
      <c r="F158" s="220" t="s">
        <v>214</v>
      </c>
      <c r="G158" s="221" t="s">
        <v>130</v>
      </c>
      <c r="H158" s="222">
        <v>27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41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131</v>
      </c>
      <c r="AT158" s="230" t="s">
        <v>127</v>
      </c>
      <c r="AU158" s="230" t="s">
        <v>86</v>
      </c>
      <c r="AY158" s="16" t="s">
        <v>125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84</v>
      </c>
      <c r="BK158" s="231">
        <f>ROUND(I158*H158,2)</f>
        <v>0</v>
      </c>
      <c r="BL158" s="16" t="s">
        <v>131</v>
      </c>
      <c r="BM158" s="230" t="s">
        <v>215</v>
      </c>
    </row>
    <row r="159" spans="1:65" s="2" customFormat="1" ht="19.8" customHeight="1">
      <c r="A159" s="37"/>
      <c r="B159" s="38"/>
      <c r="C159" s="218" t="s">
        <v>216</v>
      </c>
      <c r="D159" s="218" t="s">
        <v>127</v>
      </c>
      <c r="E159" s="219" t="s">
        <v>217</v>
      </c>
      <c r="F159" s="220" t="s">
        <v>218</v>
      </c>
      <c r="G159" s="221" t="s">
        <v>181</v>
      </c>
      <c r="H159" s="222">
        <v>32.732</v>
      </c>
      <c r="I159" s="223"/>
      <c r="J159" s="224">
        <f>ROUND(I159*H159,2)</f>
        <v>0</v>
      </c>
      <c r="K159" s="225"/>
      <c r="L159" s="43"/>
      <c r="M159" s="226" t="s">
        <v>1</v>
      </c>
      <c r="N159" s="227" t="s">
        <v>41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131</v>
      </c>
      <c r="AT159" s="230" t="s">
        <v>127</v>
      </c>
      <c r="AU159" s="230" t="s">
        <v>86</v>
      </c>
      <c r="AY159" s="16" t="s">
        <v>125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84</v>
      </c>
      <c r="BK159" s="231">
        <f>ROUND(I159*H159,2)</f>
        <v>0</v>
      </c>
      <c r="BL159" s="16" t="s">
        <v>131</v>
      </c>
      <c r="BM159" s="230" t="s">
        <v>219</v>
      </c>
    </row>
    <row r="160" spans="1:65" s="2" customFormat="1" ht="22.2" customHeight="1">
      <c r="A160" s="37"/>
      <c r="B160" s="38"/>
      <c r="C160" s="218" t="s">
        <v>220</v>
      </c>
      <c r="D160" s="218" t="s">
        <v>127</v>
      </c>
      <c r="E160" s="219" t="s">
        <v>221</v>
      </c>
      <c r="F160" s="220" t="s">
        <v>222</v>
      </c>
      <c r="G160" s="221" t="s">
        <v>181</v>
      </c>
      <c r="H160" s="222">
        <v>163.66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41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131</v>
      </c>
      <c r="AT160" s="230" t="s">
        <v>127</v>
      </c>
      <c r="AU160" s="230" t="s">
        <v>86</v>
      </c>
      <c r="AY160" s="16" t="s">
        <v>125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84</v>
      </c>
      <c r="BK160" s="231">
        <f>ROUND(I160*H160,2)</f>
        <v>0</v>
      </c>
      <c r="BL160" s="16" t="s">
        <v>131</v>
      </c>
      <c r="BM160" s="230" t="s">
        <v>223</v>
      </c>
    </row>
    <row r="161" spans="1:51" s="13" customFormat="1" ht="12">
      <c r="A161" s="13"/>
      <c r="B161" s="232"/>
      <c r="C161" s="233"/>
      <c r="D161" s="234" t="s">
        <v>141</v>
      </c>
      <c r="E161" s="235" t="s">
        <v>1</v>
      </c>
      <c r="F161" s="236" t="s">
        <v>224</v>
      </c>
      <c r="G161" s="233"/>
      <c r="H161" s="237">
        <v>163.66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141</v>
      </c>
      <c r="AU161" s="243" t="s">
        <v>86</v>
      </c>
      <c r="AV161" s="13" t="s">
        <v>86</v>
      </c>
      <c r="AW161" s="13" t="s">
        <v>32</v>
      </c>
      <c r="AX161" s="13" t="s">
        <v>84</v>
      </c>
      <c r="AY161" s="243" t="s">
        <v>125</v>
      </c>
    </row>
    <row r="162" spans="1:65" s="2" customFormat="1" ht="14.4" customHeight="1">
      <c r="A162" s="37"/>
      <c r="B162" s="38"/>
      <c r="C162" s="218" t="s">
        <v>7</v>
      </c>
      <c r="D162" s="218" t="s">
        <v>127</v>
      </c>
      <c r="E162" s="219" t="s">
        <v>225</v>
      </c>
      <c r="F162" s="220" t="s">
        <v>226</v>
      </c>
      <c r="G162" s="221" t="s">
        <v>181</v>
      </c>
      <c r="H162" s="222">
        <v>54.46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41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131</v>
      </c>
      <c r="AT162" s="230" t="s">
        <v>127</v>
      </c>
      <c r="AU162" s="230" t="s">
        <v>86</v>
      </c>
      <c r="AY162" s="16" t="s">
        <v>125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84</v>
      </c>
      <c r="BK162" s="231">
        <f>ROUND(I162*H162,2)</f>
        <v>0</v>
      </c>
      <c r="BL162" s="16" t="s">
        <v>131</v>
      </c>
      <c r="BM162" s="230" t="s">
        <v>227</v>
      </c>
    </row>
    <row r="163" spans="1:51" s="13" customFormat="1" ht="12">
      <c r="A163" s="13"/>
      <c r="B163" s="232"/>
      <c r="C163" s="233"/>
      <c r="D163" s="234" t="s">
        <v>141</v>
      </c>
      <c r="E163" s="235" t="s">
        <v>1</v>
      </c>
      <c r="F163" s="236" t="s">
        <v>202</v>
      </c>
      <c r="G163" s="233"/>
      <c r="H163" s="237">
        <v>54.46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141</v>
      </c>
      <c r="AU163" s="243" t="s">
        <v>86</v>
      </c>
      <c r="AV163" s="13" t="s">
        <v>86</v>
      </c>
      <c r="AW163" s="13" t="s">
        <v>32</v>
      </c>
      <c r="AX163" s="13" t="s">
        <v>84</v>
      </c>
      <c r="AY163" s="243" t="s">
        <v>125</v>
      </c>
    </row>
    <row r="164" spans="1:65" s="2" customFormat="1" ht="14.4" customHeight="1">
      <c r="A164" s="37"/>
      <c r="B164" s="38"/>
      <c r="C164" s="218" t="s">
        <v>228</v>
      </c>
      <c r="D164" s="218" t="s">
        <v>127</v>
      </c>
      <c r="E164" s="219" t="s">
        <v>229</v>
      </c>
      <c r="F164" s="220" t="s">
        <v>230</v>
      </c>
      <c r="G164" s="221" t="s">
        <v>231</v>
      </c>
      <c r="H164" s="222">
        <v>58.918</v>
      </c>
      <c r="I164" s="223"/>
      <c r="J164" s="224">
        <f>ROUND(I164*H164,2)</f>
        <v>0</v>
      </c>
      <c r="K164" s="225"/>
      <c r="L164" s="43"/>
      <c r="M164" s="226" t="s">
        <v>1</v>
      </c>
      <c r="N164" s="227" t="s">
        <v>41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131</v>
      </c>
      <c r="AT164" s="230" t="s">
        <v>127</v>
      </c>
      <c r="AU164" s="230" t="s">
        <v>86</v>
      </c>
      <c r="AY164" s="16" t="s">
        <v>125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84</v>
      </c>
      <c r="BK164" s="231">
        <f>ROUND(I164*H164,2)</f>
        <v>0</v>
      </c>
      <c r="BL164" s="16" t="s">
        <v>131</v>
      </c>
      <c r="BM164" s="230" t="s">
        <v>232</v>
      </c>
    </row>
    <row r="165" spans="1:51" s="13" customFormat="1" ht="12">
      <c r="A165" s="13"/>
      <c r="B165" s="232"/>
      <c r="C165" s="233"/>
      <c r="D165" s="234" t="s">
        <v>141</v>
      </c>
      <c r="E165" s="235" t="s">
        <v>1</v>
      </c>
      <c r="F165" s="236" t="s">
        <v>233</v>
      </c>
      <c r="G165" s="233"/>
      <c r="H165" s="237">
        <v>58.918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141</v>
      </c>
      <c r="AU165" s="243" t="s">
        <v>86</v>
      </c>
      <c r="AV165" s="13" t="s">
        <v>86</v>
      </c>
      <c r="AW165" s="13" t="s">
        <v>32</v>
      </c>
      <c r="AX165" s="13" t="s">
        <v>84</v>
      </c>
      <c r="AY165" s="243" t="s">
        <v>125</v>
      </c>
    </row>
    <row r="166" spans="1:65" s="2" customFormat="1" ht="14.4" customHeight="1">
      <c r="A166" s="37"/>
      <c r="B166" s="38"/>
      <c r="C166" s="218" t="s">
        <v>234</v>
      </c>
      <c r="D166" s="218" t="s">
        <v>127</v>
      </c>
      <c r="E166" s="219" t="s">
        <v>235</v>
      </c>
      <c r="F166" s="220" t="s">
        <v>236</v>
      </c>
      <c r="G166" s="221" t="s">
        <v>181</v>
      </c>
      <c r="H166" s="222">
        <v>32.732</v>
      </c>
      <c r="I166" s="223"/>
      <c r="J166" s="224">
        <f>ROUND(I166*H166,2)</f>
        <v>0</v>
      </c>
      <c r="K166" s="225"/>
      <c r="L166" s="43"/>
      <c r="M166" s="226" t="s">
        <v>1</v>
      </c>
      <c r="N166" s="227" t="s">
        <v>41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131</v>
      </c>
      <c r="AT166" s="230" t="s">
        <v>127</v>
      </c>
      <c r="AU166" s="230" t="s">
        <v>86</v>
      </c>
      <c r="AY166" s="16" t="s">
        <v>125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84</v>
      </c>
      <c r="BK166" s="231">
        <f>ROUND(I166*H166,2)</f>
        <v>0</v>
      </c>
      <c r="BL166" s="16" t="s">
        <v>131</v>
      </c>
      <c r="BM166" s="230" t="s">
        <v>237</v>
      </c>
    </row>
    <row r="167" spans="1:65" s="2" customFormat="1" ht="14.4" customHeight="1">
      <c r="A167" s="37"/>
      <c r="B167" s="38"/>
      <c r="C167" s="218" t="s">
        <v>238</v>
      </c>
      <c r="D167" s="218" t="s">
        <v>127</v>
      </c>
      <c r="E167" s="219" t="s">
        <v>239</v>
      </c>
      <c r="F167" s="220" t="s">
        <v>240</v>
      </c>
      <c r="G167" s="221" t="s">
        <v>139</v>
      </c>
      <c r="H167" s="222">
        <v>937.4</v>
      </c>
      <c r="I167" s="223"/>
      <c r="J167" s="224">
        <f>ROUND(I167*H167,2)</f>
        <v>0</v>
      </c>
      <c r="K167" s="225"/>
      <c r="L167" s="43"/>
      <c r="M167" s="226" t="s">
        <v>1</v>
      </c>
      <c r="N167" s="227" t="s">
        <v>41</v>
      </c>
      <c r="O167" s="90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131</v>
      </c>
      <c r="AT167" s="230" t="s">
        <v>127</v>
      </c>
      <c r="AU167" s="230" t="s">
        <v>86</v>
      </c>
      <c r="AY167" s="16" t="s">
        <v>125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84</v>
      </c>
      <c r="BK167" s="231">
        <f>ROUND(I167*H167,2)</f>
        <v>0</v>
      </c>
      <c r="BL167" s="16" t="s">
        <v>131</v>
      </c>
      <c r="BM167" s="230" t="s">
        <v>241</v>
      </c>
    </row>
    <row r="168" spans="1:51" s="13" customFormat="1" ht="12">
      <c r="A168" s="13"/>
      <c r="B168" s="232"/>
      <c r="C168" s="233"/>
      <c r="D168" s="234" t="s">
        <v>141</v>
      </c>
      <c r="E168" s="235" t="s">
        <v>1</v>
      </c>
      <c r="F168" s="236" t="s">
        <v>242</v>
      </c>
      <c r="G168" s="233"/>
      <c r="H168" s="237">
        <v>937.4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141</v>
      </c>
      <c r="AU168" s="243" t="s">
        <v>86</v>
      </c>
      <c r="AV168" s="13" t="s">
        <v>86</v>
      </c>
      <c r="AW168" s="13" t="s">
        <v>32</v>
      </c>
      <c r="AX168" s="13" t="s">
        <v>84</v>
      </c>
      <c r="AY168" s="243" t="s">
        <v>125</v>
      </c>
    </row>
    <row r="169" spans="1:65" s="2" customFormat="1" ht="14.4" customHeight="1">
      <c r="A169" s="37"/>
      <c r="B169" s="38"/>
      <c r="C169" s="218" t="s">
        <v>243</v>
      </c>
      <c r="D169" s="218" t="s">
        <v>127</v>
      </c>
      <c r="E169" s="219" t="s">
        <v>244</v>
      </c>
      <c r="F169" s="220" t="s">
        <v>245</v>
      </c>
      <c r="G169" s="221" t="s">
        <v>139</v>
      </c>
      <c r="H169" s="222">
        <v>522</v>
      </c>
      <c r="I169" s="223"/>
      <c r="J169" s="224">
        <f>ROUND(I169*H169,2)</f>
        <v>0</v>
      </c>
      <c r="K169" s="225"/>
      <c r="L169" s="43"/>
      <c r="M169" s="226" t="s">
        <v>1</v>
      </c>
      <c r="N169" s="227" t="s">
        <v>41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131</v>
      </c>
      <c r="AT169" s="230" t="s">
        <v>127</v>
      </c>
      <c r="AU169" s="230" t="s">
        <v>86</v>
      </c>
      <c r="AY169" s="16" t="s">
        <v>125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84</v>
      </c>
      <c r="BK169" s="231">
        <f>ROUND(I169*H169,2)</f>
        <v>0</v>
      </c>
      <c r="BL169" s="16" t="s">
        <v>131</v>
      </c>
      <c r="BM169" s="230" t="s">
        <v>246</v>
      </c>
    </row>
    <row r="170" spans="1:51" s="13" customFormat="1" ht="12">
      <c r="A170" s="13"/>
      <c r="B170" s="232"/>
      <c r="C170" s="233"/>
      <c r="D170" s="234" t="s">
        <v>141</v>
      </c>
      <c r="E170" s="235" t="s">
        <v>1</v>
      </c>
      <c r="F170" s="236" t="s">
        <v>247</v>
      </c>
      <c r="G170" s="233"/>
      <c r="H170" s="237">
        <v>522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141</v>
      </c>
      <c r="AU170" s="243" t="s">
        <v>86</v>
      </c>
      <c r="AV170" s="13" t="s">
        <v>86</v>
      </c>
      <c r="AW170" s="13" t="s">
        <v>32</v>
      </c>
      <c r="AX170" s="13" t="s">
        <v>84</v>
      </c>
      <c r="AY170" s="243" t="s">
        <v>125</v>
      </c>
    </row>
    <row r="171" spans="1:65" s="2" customFormat="1" ht="14.4" customHeight="1">
      <c r="A171" s="37"/>
      <c r="B171" s="38"/>
      <c r="C171" s="218" t="s">
        <v>248</v>
      </c>
      <c r="D171" s="218" t="s">
        <v>127</v>
      </c>
      <c r="E171" s="219" t="s">
        <v>249</v>
      </c>
      <c r="F171" s="220" t="s">
        <v>250</v>
      </c>
      <c r="G171" s="221" t="s">
        <v>139</v>
      </c>
      <c r="H171" s="222">
        <v>522</v>
      </c>
      <c r="I171" s="223"/>
      <c r="J171" s="224">
        <f>ROUND(I171*H171,2)</f>
        <v>0</v>
      </c>
      <c r="K171" s="225"/>
      <c r="L171" s="43"/>
      <c r="M171" s="226" t="s">
        <v>1</v>
      </c>
      <c r="N171" s="227" t="s">
        <v>41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131</v>
      </c>
      <c r="AT171" s="230" t="s">
        <v>127</v>
      </c>
      <c r="AU171" s="230" t="s">
        <v>86</v>
      </c>
      <c r="AY171" s="16" t="s">
        <v>125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84</v>
      </c>
      <c r="BK171" s="231">
        <f>ROUND(I171*H171,2)</f>
        <v>0</v>
      </c>
      <c r="BL171" s="16" t="s">
        <v>131</v>
      </c>
      <c r="BM171" s="230" t="s">
        <v>251</v>
      </c>
    </row>
    <row r="172" spans="1:65" s="2" customFormat="1" ht="14.4" customHeight="1">
      <c r="A172" s="37"/>
      <c r="B172" s="38"/>
      <c r="C172" s="255" t="s">
        <v>252</v>
      </c>
      <c r="D172" s="255" t="s">
        <v>253</v>
      </c>
      <c r="E172" s="256" t="s">
        <v>254</v>
      </c>
      <c r="F172" s="257" t="s">
        <v>255</v>
      </c>
      <c r="G172" s="258" t="s">
        <v>256</v>
      </c>
      <c r="H172" s="259">
        <v>10.44</v>
      </c>
      <c r="I172" s="260"/>
      <c r="J172" s="261">
        <f>ROUND(I172*H172,2)</f>
        <v>0</v>
      </c>
      <c r="K172" s="262"/>
      <c r="L172" s="263"/>
      <c r="M172" s="264" t="s">
        <v>1</v>
      </c>
      <c r="N172" s="265" t="s">
        <v>41</v>
      </c>
      <c r="O172" s="90"/>
      <c r="P172" s="228">
        <f>O172*H172</f>
        <v>0</v>
      </c>
      <c r="Q172" s="228">
        <v>0.001</v>
      </c>
      <c r="R172" s="228">
        <f>Q172*H172</f>
        <v>0.01044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163</v>
      </c>
      <c r="AT172" s="230" t="s">
        <v>253</v>
      </c>
      <c r="AU172" s="230" t="s">
        <v>86</v>
      </c>
      <c r="AY172" s="16" t="s">
        <v>125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84</v>
      </c>
      <c r="BK172" s="231">
        <f>ROUND(I172*H172,2)</f>
        <v>0</v>
      </c>
      <c r="BL172" s="16" t="s">
        <v>131</v>
      </c>
      <c r="BM172" s="230" t="s">
        <v>257</v>
      </c>
    </row>
    <row r="173" spans="1:51" s="13" customFormat="1" ht="12">
      <c r="A173" s="13"/>
      <c r="B173" s="232"/>
      <c r="C173" s="233"/>
      <c r="D173" s="234" t="s">
        <v>141</v>
      </c>
      <c r="E173" s="233"/>
      <c r="F173" s="236" t="s">
        <v>258</v>
      </c>
      <c r="G173" s="233"/>
      <c r="H173" s="237">
        <v>10.44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141</v>
      </c>
      <c r="AU173" s="243" t="s">
        <v>86</v>
      </c>
      <c r="AV173" s="13" t="s">
        <v>86</v>
      </c>
      <c r="AW173" s="13" t="s">
        <v>4</v>
      </c>
      <c r="AX173" s="13" t="s">
        <v>84</v>
      </c>
      <c r="AY173" s="243" t="s">
        <v>125</v>
      </c>
    </row>
    <row r="174" spans="1:65" s="2" customFormat="1" ht="14.4" customHeight="1">
      <c r="A174" s="37"/>
      <c r="B174" s="38"/>
      <c r="C174" s="218" t="s">
        <v>259</v>
      </c>
      <c r="D174" s="218" t="s">
        <v>127</v>
      </c>
      <c r="E174" s="219" t="s">
        <v>260</v>
      </c>
      <c r="F174" s="220" t="s">
        <v>261</v>
      </c>
      <c r="G174" s="221" t="s">
        <v>139</v>
      </c>
      <c r="H174" s="222">
        <v>522</v>
      </c>
      <c r="I174" s="223"/>
      <c r="J174" s="224">
        <f>ROUND(I174*H174,2)</f>
        <v>0</v>
      </c>
      <c r="K174" s="225"/>
      <c r="L174" s="43"/>
      <c r="M174" s="226" t="s">
        <v>1</v>
      </c>
      <c r="N174" s="227" t="s">
        <v>41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131</v>
      </c>
      <c r="AT174" s="230" t="s">
        <v>127</v>
      </c>
      <c r="AU174" s="230" t="s">
        <v>86</v>
      </c>
      <c r="AY174" s="16" t="s">
        <v>125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84</v>
      </c>
      <c r="BK174" s="231">
        <f>ROUND(I174*H174,2)</f>
        <v>0</v>
      </c>
      <c r="BL174" s="16" t="s">
        <v>131</v>
      </c>
      <c r="BM174" s="230" t="s">
        <v>262</v>
      </c>
    </row>
    <row r="175" spans="1:51" s="13" customFormat="1" ht="12">
      <c r="A175" s="13"/>
      <c r="B175" s="232"/>
      <c r="C175" s="233"/>
      <c r="D175" s="234" t="s">
        <v>141</v>
      </c>
      <c r="E175" s="235" t="s">
        <v>1</v>
      </c>
      <c r="F175" s="236" t="s">
        <v>263</v>
      </c>
      <c r="G175" s="233"/>
      <c r="H175" s="237">
        <v>522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141</v>
      </c>
      <c r="AU175" s="243" t="s">
        <v>86</v>
      </c>
      <c r="AV175" s="13" t="s">
        <v>86</v>
      </c>
      <c r="AW175" s="13" t="s">
        <v>32</v>
      </c>
      <c r="AX175" s="13" t="s">
        <v>84</v>
      </c>
      <c r="AY175" s="243" t="s">
        <v>125</v>
      </c>
    </row>
    <row r="176" spans="1:63" s="12" customFormat="1" ht="22.8" customHeight="1">
      <c r="A176" s="12"/>
      <c r="B176" s="202"/>
      <c r="C176" s="203"/>
      <c r="D176" s="204" t="s">
        <v>75</v>
      </c>
      <c r="E176" s="216" t="s">
        <v>147</v>
      </c>
      <c r="F176" s="216" t="s">
        <v>264</v>
      </c>
      <c r="G176" s="203"/>
      <c r="H176" s="203"/>
      <c r="I176" s="206"/>
      <c r="J176" s="217">
        <f>BK176</f>
        <v>0</v>
      </c>
      <c r="K176" s="203"/>
      <c r="L176" s="208"/>
      <c r="M176" s="209"/>
      <c r="N176" s="210"/>
      <c r="O176" s="210"/>
      <c r="P176" s="211">
        <f>SUM(P177:P202)</f>
        <v>0</v>
      </c>
      <c r="Q176" s="210"/>
      <c r="R176" s="211">
        <f>SUM(R177:R202)</f>
        <v>47.289111999999996</v>
      </c>
      <c r="S176" s="210"/>
      <c r="T176" s="212">
        <f>SUM(T177:T202)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3" t="s">
        <v>84</v>
      </c>
      <c r="AT176" s="214" t="s">
        <v>75</v>
      </c>
      <c r="AU176" s="214" t="s">
        <v>84</v>
      </c>
      <c r="AY176" s="213" t="s">
        <v>125</v>
      </c>
      <c r="BK176" s="215">
        <f>SUM(BK177:BK202)</f>
        <v>0</v>
      </c>
    </row>
    <row r="177" spans="1:65" s="2" customFormat="1" ht="14.4" customHeight="1">
      <c r="A177" s="37"/>
      <c r="B177" s="38"/>
      <c r="C177" s="218" t="s">
        <v>265</v>
      </c>
      <c r="D177" s="218" t="s">
        <v>127</v>
      </c>
      <c r="E177" s="219" t="s">
        <v>266</v>
      </c>
      <c r="F177" s="220" t="s">
        <v>267</v>
      </c>
      <c r="G177" s="221" t="s">
        <v>139</v>
      </c>
      <c r="H177" s="222">
        <v>211.7</v>
      </c>
      <c r="I177" s="223"/>
      <c r="J177" s="224">
        <f>ROUND(I177*H177,2)</f>
        <v>0</v>
      </c>
      <c r="K177" s="225"/>
      <c r="L177" s="43"/>
      <c r="M177" s="226" t="s">
        <v>1</v>
      </c>
      <c r="N177" s="227" t="s">
        <v>41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131</v>
      </c>
      <c r="AT177" s="230" t="s">
        <v>127</v>
      </c>
      <c r="AU177" s="230" t="s">
        <v>86</v>
      </c>
      <c r="AY177" s="16" t="s">
        <v>125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84</v>
      </c>
      <c r="BK177" s="231">
        <f>ROUND(I177*H177,2)</f>
        <v>0</v>
      </c>
      <c r="BL177" s="16" t="s">
        <v>131</v>
      </c>
      <c r="BM177" s="230" t="s">
        <v>268</v>
      </c>
    </row>
    <row r="178" spans="1:51" s="13" customFormat="1" ht="12">
      <c r="A178" s="13"/>
      <c r="B178" s="232"/>
      <c r="C178" s="233"/>
      <c r="D178" s="234" t="s">
        <v>141</v>
      </c>
      <c r="E178" s="235" t="s">
        <v>1</v>
      </c>
      <c r="F178" s="236" t="s">
        <v>269</v>
      </c>
      <c r="G178" s="233"/>
      <c r="H178" s="237">
        <v>181.7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141</v>
      </c>
      <c r="AU178" s="243" t="s">
        <v>86</v>
      </c>
      <c r="AV178" s="13" t="s">
        <v>86</v>
      </c>
      <c r="AW178" s="13" t="s">
        <v>32</v>
      </c>
      <c r="AX178" s="13" t="s">
        <v>76</v>
      </c>
      <c r="AY178" s="243" t="s">
        <v>125</v>
      </c>
    </row>
    <row r="179" spans="1:51" s="13" customFormat="1" ht="12">
      <c r="A179" s="13"/>
      <c r="B179" s="232"/>
      <c r="C179" s="233"/>
      <c r="D179" s="234" t="s">
        <v>141</v>
      </c>
      <c r="E179" s="235" t="s">
        <v>1</v>
      </c>
      <c r="F179" s="236" t="s">
        <v>270</v>
      </c>
      <c r="G179" s="233"/>
      <c r="H179" s="237">
        <v>30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141</v>
      </c>
      <c r="AU179" s="243" t="s">
        <v>86</v>
      </c>
      <c r="AV179" s="13" t="s">
        <v>86</v>
      </c>
      <c r="AW179" s="13" t="s">
        <v>32</v>
      </c>
      <c r="AX179" s="13" t="s">
        <v>76</v>
      </c>
      <c r="AY179" s="243" t="s">
        <v>125</v>
      </c>
    </row>
    <row r="180" spans="1:51" s="14" customFormat="1" ht="12">
      <c r="A180" s="14"/>
      <c r="B180" s="244"/>
      <c r="C180" s="245"/>
      <c r="D180" s="234" t="s">
        <v>141</v>
      </c>
      <c r="E180" s="246" t="s">
        <v>1</v>
      </c>
      <c r="F180" s="247" t="s">
        <v>157</v>
      </c>
      <c r="G180" s="245"/>
      <c r="H180" s="248">
        <v>211.7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4" t="s">
        <v>141</v>
      </c>
      <c r="AU180" s="254" t="s">
        <v>86</v>
      </c>
      <c r="AV180" s="14" t="s">
        <v>131</v>
      </c>
      <c r="AW180" s="14" t="s">
        <v>32</v>
      </c>
      <c r="AX180" s="14" t="s">
        <v>84</v>
      </c>
      <c r="AY180" s="254" t="s">
        <v>125</v>
      </c>
    </row>
    <row r="181" spans="1:65" s="2" customFormat="1" ht="14.4" customHeight="1">
      <c r="A181" s="37"/>
      <c r="B181" s="38"/>
      <c r="C181" s="218" t="s">
        <v>271</v>
      </c>
      <c r="D181" s="218" t="s">
        <v>127</v>
      </c>
      <c r="E181" s="219" t="s">
        <v>272</v>
      </c>
      <c r="F181" s="220" t="s">
        <v>273</v>
      </c>
      <c r="G181" s="221" t="s">
        <v>139</v>
      </c>
      <c r="H181" s="222">
        <v>30</v>
      </c>
      <c r="I181" s="223"/>
      <c r="J181" s="224">
        <f>ROUND(I181*H181,2)</f>
        <v>0</v>
      </c>
      <c r="K181" s="225"/>
      <c r="L181" s="43"/>
      <c r="M181" s="226" t="s">
        <v>1</v>
      </c>
      <c r="N181" s="227" t="s">
        <v>41</v>
      </c>
      <c r="O181" s="90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131</v>
      </c>
      <c r="AT181" s="230" t="s">
        <v>127</v>
      </c>
      <c r="AU181" s="230" t="s">
        <v>86</v>
      </c>
      <c r="AY181" s="16" t="s">
        <v>125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84</v>
      </c>
      <c r="BK181" s="231">
        <f>ROUND(I181*H181,2)</f>
        <v>0</v>
      </c>
      <c r="BL181" s="16" t="s">
        <v>131</v>
      </c>
      <c r="BM181" s="230" t="s">
        <v>274</v>
      </c>
    </row>
    <row r="182" spans="1:51" s="13" customFormat="1" ht="12">
      <c r="A182" s="13"/>
      <c r="B182" s="232"/>
      <c r="C182" s="233"/>
      <c r="D182" s="234" t="s">
        <v>141</v>
      </c>
      <c r="E182" s="235" t="s">
        <v>1</v>
      </c>
      <c r="F182" s="236" t="s">
        <v>270</v>
      </c>
      <c r="G182" s="233"/>
      <c r="H182" s="237">
        <v>30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141</v>
      </c>
      <c r="AU182" s="243" t="s">
        <v>86</v>
      </c>
      <c r="AV182" s="13" t="s">
        <v>86</v>
      </c>
      <c r="AW182" s="13" t="s">
        <v>32</v>
      </c>
      <c r="AX182" s="13" t="s">
        <v>84</v>
      </c>
      <c r="AY182" s="243" t="s">
        <v>125</v>
      </c>
    </row>
    <row r="183" spans="1:65" s="2" customFormat="1" ht="14.4" customHeight="1">
      <c r="A183" s="37"/>
      <c r="B183" s="38"/>
      <c r="C183" s="218" t="s">
        <v>275</v>
      </c>
      <c r="D183" s="218" t="s">
        <v>127</v>
      </c>
      <c r="E183" s="219" t="s">
        <v>276</v>
      </c>
      <c r="F183" s="220" t="s">
        <v>277</v>
      </c>
      <c r="G183" s="221" t="s">
        <v>139</v>
      </c>
      <c r="H183" s="222">
        <v>181.7</v>
      </c>
      <c r="I183" s="223"/>
      <c r="J183" s="224">
        <f>ROUND(I183*H183,2)</f>
        <v>0</v>
      </c>
      <c r="K183" s="225"/>
      <c r="L183" s="43"/>
      <c r="M183" s="226" t="s">
        <v>1</v>
      </c>
      <c r="N183" s="227" t="s">
        <v>41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131</v>
      </c>
      <c r="AT183" s="230" t="s">
        <v>127</v>
      </c>
      <c r="AU183" s="230" t="s">
        <v>86</v>
      </c>
      <c r="AY183" s="16" t="s">
        <v>125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84</v>
      </c>
      <c r="BK183" s="231">
        <f>ROUND(I183*H183,2)</f>
        <v>0</v>
      </c>
      <c r="BL183" s="16" t="s">
        <v>131</v>
      </c>
      <c r="BM183" s="230" t="s">
        <v>278</v>
      </c>
    </row>
    <row r="184" spans="1:51" s="13" customFormat="1" ht="12">
      <c r="A184" s="13"/>
      <c r="B184" s="232"/>
      <c r="C184" s="233"/>
      <c r="D184" s="234" t="s">
        <v>141</v>
      </c>
      <c r="E184" s="235" t="s">
        <v>1</v>
      </c>
      <c r="F184" s="236" t="s">
        <v>269</v>
      </c>
      <c r="G184" s="233"/>
      <c r="H184" s="237">
        <v>181.7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141</v>
      </c>
      <c r="AU184" s="243" t="s">
        <v>86</v>
      </c>
      <c r="AV184" s="13" t="s">
        <v>86</v>
      </c>
      <c r="AW184" s="13" t="s">
        <v>32</v>
      </c>
      <c r="AX184" s="13" t="s">
        <v>84</v>
      </c>
      <c r="AY184" s="243" t="s">
        <v>125</v>
      </c>
    </row>
    <row r="185" spans="1:65" s="2" customFormat="1" ht="14.4" customHeight="1">
      <c r="A185" s="37"/>
      <c r="B185" s="38"/>
      <c r="C185" s="218" t="s">
        <v>279</v>
      </c>
      <c r="D185" s="218" t="s">
        <v>127</v>
      </c>
      <c r="E185" s="219" t="s">
        <v>280</v>
      </c>
      <c r="F185" s="220" t="s">
        <v>281</v>
      </c>
      <c r="G185" s="221" t="s">
        <v>139</v>
      </c>
      <c r="H185" s="222">
        <v>454.3</v>
      </c>
      <c r="I185" s="223"/>
      <c r="J185" s="224">
        <f>ROUND(I185*H185,2)</f>
        <v>0</v>
      </c>
      <c r="K185" s="225"/>
      <c r="L185" s="43"/>
      <c r="M185" s="226" t="s">
        <v>1</v>
      </c>
      <c r="N185" s="227" t="s">
        <v>41</v>
      </c>
      <c r="O185" s="90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131</v>
      </c>
      <c r="AT185" s="230" t="s">
        <v>127</v>
      </c>
      <c r="AU185" s="230" t="s">
        <v>86</v>
      </c>
      <c r="AY185" s="16" t="s">
        <v>125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84</v>
      </c>
      <c r="BK185" s="231">
        <f>ROUND(I185*H185,2)</f>
        <v>0</v>
      </c>
      <c r="BL185" s="16" t="s">
        <v>131</v>
      </c>
      <c r="BM185" s="230" t="s">
        <v>282</v>
      </c>
    </row>
    <row r="186" spans="1:51" s="13" customFormat="1" ht="12">
      <c r="A186" s="13"/>
      <c r="B186" s="232"/>
      <c r="C186" s="233"/>
      <c r="D186" s="234" t="s">
        <v>141</v>
      </c>
      <c r="E186" s="235" t="s">
        <v>1</v>
      </c>
      <c r="F186" s="236" t="s">
        <v>283</v>
      </c>
      <c r="G186" s="233"/>
      <c r="H186" s="237">
        <v>150.8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141</v>
      </c>
      <c r="AU186" s="243" t="s">
        <v>86</v>
      </c>
      <c r="AV186" s="13" t="s">
        <v>86</v>
      </c>
      <c r="AW186" s="13" t="s">
        <v>32</v>
      </c>
      <c r="AX186" s="13" t="s">
        <v>76</v>
      </c>
      <c r="AY186" s="243" t="s">
        <v>125</v>
      </c>
    </row>
    <row r="187" spans="1:51" s="13" customFormat="1" ht="12">
      <c r="A187" s="13"/>
      <c r="B187" s="232"/>
      <c r="C187" s="233"/>
      <c r="D187" s="234" t="s">
        <v>141</v>
      </c>
      <c r="E187" s="235" t="s">
        <v>1</v>
      </c>
      <c r="F187" s="236" t="s">
        <v>284</v>
      </c>
      <c r="G187" s="233"/>
      <c r="H187" s="237">
        <v>303.5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141</v>
      </c>
      <c r="AU187" s="243" t="s">
        <v>86</v>
      </c>
      <c r="AV187" s="13" t="s">
        <v>86</v>
      </c>
      <c r="AW187" s="13" t="s">
        <v>32</v>
      </c>
      <c r="AX187" s="13" t="s">
        <v>76</v>
      </c>
      <c r="AY187" s="243" t="s">
        <v>125</v>
      </c>
    </row>
    <row r="188" spans="1:51" s="14" customFormat="1" ht="12">
      <c r="A188" s="14"/>
      <c r="B188" s="244"/>
      <c r="C188" s="245"/>
      <c r="D188" s="234" t="s">
        <v>141</v>
      </c>
      <c r="E188" s="246" t="s">
        <v>1</v>
      </c>
      <c r="F188" s="247" t="s">
        <v>157</v>
      </c>
      <c r="G188" s="245"/>
      <c r="H188" s="248">
        <v>454.3</v>
      </c>
      <c r="I188" s="249"/>
      <c r="J188" s="245"/>
      <c r="K188" s="245"/>
      <c r="L188" s="250"/>
      <c r="M188" s="251"/>
      <c r="N188" s="252"/>
      <c r="O188" s="252"/>
      <c r="P188" s="252"/>
      <c r="Q188" s="252"/>
      <c r="R188" s="252"/>
      <c r="S188" s="252"/>
      <c r="T188" s="25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4" t="s">
        <v>141</v>
      </c>
      <c r="AU188" s="254" t="s">
        <v>86</v>
      </c>
      <c r="AV188" s="14" t="s">
        <v>131</v>
      </c>
      <c r="AW188" s="14" t="s">
        <v>32</v>
      </c>
      <c r="AX188" s="14" t="s">
        <v>84</v>
      </c>
      <c r="AY188" s="254" t="s">
        <v>125</v>
      </c>
    </row>
    <row r="189" spans="1:65" s="2" customFormat="1" ht="14.4" customHeight="1">
      <c r="A189" s="37"/>
      <c r="B189" s="38"/>
      <c r="C189" s="218" t="s">
        <v>285</v>
      </c>
      <c r="D189" s="218" t="s">
        <v>127</v>
      </c>
      <c r="E189" s="219" t="s">
        <v>286</v>
      </c>
      <c r="F189" s="220" t="s">
        <v>287</v>
      </c>
      <c r="G189" s="221" t="s">
        <v>139</v>
      </c>
      <c r="H189" s="222">
        <v>574.9</v>
      </c>
      <c r="I189" s="223"/>
      <c r="J189" s="224">
        <f>ROUND(I189*H189,2)</f>
        <v>0</v>
      </c>
      <c r="K189" s="225"/>
      <c r="L189" s="43"/>
      <c r="M189" s="226" t="s">
        <v>1</v>
      </c>
      <c r="N189" s="227" t="s">
        <v>41</v>
      </c>
      <c r="O189" s="90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131</v>
      </c>
      <c r="AT189" s="230" t="s">
        <v>127</v>
      </c>
      <c r="AU189" s="230" t="s">
        <v>86</v>
      </c>
      <c r="AY189" s="16" t="s">
        <v>125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84</v>
      </c>
      <c r="BK189" s="231">
        <f>ROUND(I189*H189,2)</f>
        <v>0</v>
      </c>
      <c r="BL189" s="16" t="s">
        <v>131</v>
      </c>
      <c r="BM189" s="230" t="s">
        <v>288</v>
      </c>
    </row>
    <row r="190" spans="1:51" s="13" customFormat="1" ht="12">
      <c r="A190" s="13"/>
      <c r="B190" s="232"/>
      <c r="C190" s="233"/>
      <c r="D190" s="234" t="s">
        <v>141</v>
      </c>
      <c r="E190" s="235" t="s">
        <v>1</v>
      </c>
      <c r="F190" s="236" t="s">
        <v>289</v>
      </c>
      <c r="G190" s="233"/>
      <c r="H190" s="237">
        <v>574.9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141</v>
      </c>
      <c r="AU190" s="243" t="s">
        <v>86</v>
      </c>
      <c r="AV190" s="13" t="s">
        <v>86</v>
      </c>
      <c r="AW190" s="13" t="s">
        <v>32</v>
      </c>
      <c r="AX190" s="13" t="s">
        <v>84</v>
      </c>
      <c r="AY190" s="243" t="s">
        <v>125</v>
      </c>
    </row>
    <row r="191" spans="1:65" s="2" customFormat="1" ht="14.4" customHeight="1">
      <c r="A191" s="37"/>
      <c r="B191" s="38"/>
      <c r="C191" s="218" t="s">
        <v>290</v>
      </c>
      <c r="D191" s="218" t="s">
        <v>127</v>
      </c>
      <c r="E191" s="219" t="s">
        <v>291</v>
      </c>
      <c r="F191" s="220" t="s">
        <v>292</v>
      </c>
      <c r="G191" s="221" t="s">
        <v>139</v>
      </c>
      <c r="H191" s="222">
        <v>574.9</v>
      </c>
      <c r="I191" s="223"/>
      <c r="J191" s="224">
        <f>ROUND(I191*H191,2)</f>
        <v>0</v>
      </c>
      <c r="K191" s="225"/>
      <c r="L191" s="43"/>
      <c r="M191" s="226" t="s">
        <v>1</v>
      </c>
      <c r="N191" s="227" t="s">
        <v>41</v>
      </c>
      <c r="O191" s="90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131</v>
      </c>
      <c r="AT191" s="230" t="s">
        <v>127</v>
      </c>
      <c r="AU191" s="230" t="s">
        <v>86</v>
      </c>
      <c r="AY191" s="16" t="s">
        <v>125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84</v>
      </c>
      <c r="BK191" s="231">
        <f>ROUND(I191*H191,2)</f>
        <v>0</v>
      </c>
      <c r="BL191" s="16" t="s">
        <v>131</v>
      </c>
      <c r="BM191" s="230" t="s">
        <v>293</v>
      </c>
    </row>
    <row r="192" spans="1:51" s="13" customFormat="1" ht="12">
      <c r="A192" s="13"/>
      <c r="B192" s="232"/>
      <c r="C192" s="233"/>
      <c r="D192" s="234" t="s">
        <v>141</v>
      </c>
      <c r="E192" s="235" t="s">
        <v>1</v>
      </c>
      <c r="F192" s="236" t="s">
        <v>289</v>
      </c>
      <c r="G192" s="233"/>
      <c r="H192" s="237">
        <v>574.9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141</v>
      </c>
      <c r="AU192" s="243" t="s">
        <v>86</v>
      </c>
      <c r="AV192" s="13" t="s">
        <v>86</v>
      </c>
      <c r="AW192" s="13" t="s">
        <v>32</v>
      </c>
      <c r="AX192" s="13" t="s">
        <v>84</v>
      </c>
      <c r="AY192" s="243" t="s">
        <v>125</v>
      </c>
    </row>
    <row r="193" spans="1:65" s="2" customFormat="1" ht="19.8" customHeight="1">
      <c r="A193" s="37"/>
      <c r="B193" s="38"/>
      <c r="C193" s="218" t="s">
        <v>294</v>
      </c>
      <c r="D193" s="218" t="s">
        <v>127</v>
      </c>
      <c r="E193" s="219" t="s">
        <v>295</v>
      </c>
      <c r="F193" s="220" t="s">
        <v>296</v>
      </c>
      <c r="G193" s="221" t="s">
        <v>139</v>
      </c>
      <c r="H193" s="222">
        <v>574.9</v>
      </c>
      <c r="I193" s="223"/>
      <c r="J193" s="224">
        <f>ROUND(I193*H193,2)</f>
        <v>0</v>
      </c>
      <c r="K193" s="225"/>
      <c r="L193" s="43"/>
      <c r="M193" s="226" t="s">
        <v>1</v>
      </c>
      <c r="N193" s="227" t="s">
        <v>41</v>
      </c>
      <c r="O193" s="90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0" t="s">
        <v>131</v>
      </c>
      <c r="AT193" s="230" t="s">
        <v>127</v>
      </c>
      <c r="AU193" s="230" t="s">
        <v>86</v>
      </c>
      <c r="AY193" s="16" t="s">
        <v>125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6" t="s">
        <v>84</v>
      </c>
      <c r="BK193" s="231">
        <f>ROUND(I193*H193,2)</f>
        <v>0</v>
      </c>
      <c r="BL193" s="16" t="s">
        <v>131</v>
      </c>
      <c r="BM193" s="230" t="s">
        <v>297</v>
      </c>
    </row>
    <row r="194" spans="1:51" s="13" customFormat="1" ht="12">
      <c r="A194" s="13"/>
      <c r="B194" s="232"/>
      <c r="C194" s="233"/>
      <c r="D194" s="234" t="s">
        <v>141</v>
      </c>
      <c r="E194" s="235" t="s">
        <v>1</v>
      </c>
      <c r="F194" s="236" t="s">
        <v>289</v>
      </c>
      <c r="G194" s="233"/>
      <c r="H194" s="237">
        <v>574.9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141</v>
      </c>
      <c r="AU194" s="243" t="s">
        <v>86</v>
      </c>
      <c r="AV194" s="13" t="s">
        <v>86</v>
      </c>
      <c r="AW194" s="13" t="s">
        <v>32</v>
      </c>
      <c r="AX194" s="13" t="s">
        <v>84</v>
      </c>
      <c r="AY194" s="243" t="s">
        <v>125</v>
      </c>
    </row>
    <row r="195" spans="1:65" s="2" customFormat="1" ht="14.4" customHeight="1">
      <c r="A195" s="37"/>
      <c r="B195" s="38"/>
      <c r="C195" s="218" t="s">
        <v>298</v>
      </c>
      <c r="D195" s="218" t="s">
        <v>127</v>
      </c>
      <c r="E195" s="219" t="s">
        <v>299</v>
      </c>
      <c r="F195" s="220" t="s">
        <v>300</v>
      </c>
      <c r="G195" s="221" t="s">
        <v>139</v>
      </c>
      <c r="H195" s="222">
        <v>46.8</v>
      </c>
      <c r="I195" s="223"/>
      <c r="J195" s="224">
        <f>ROUND(I195*H195,2)</f>
        <v>0</v>
      </c>
      <c r="K195" s="225"/>
      <c r="L195" s="43"/>
      <c r="M195" s="226" t="s">
        <v>1</v>
      </c>
      <c r="N195" s="227" t="s">
        <v>41</v>
      </c>
      <c r="O195" s="90"/>
      <c r="P195" s="228">
        <f>O195*H195</f>
        <v>0</v>
      </c>
      <c r="Q195" s="228">
        <v>0.1837</v>
      </c>
      <c r="R195" s="228">
        <f>Q195*H195</f>
        <v>8.597159999999999</v>
      </c>
      <c r="S195" s="228">
        <v>0</v>
      </c>
      <c r="T195" s="22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0" t="s">
        <v>131</v>
      </c>
      <c r="AT195" s="230" t="s">
        <v>127</v>
      </c>
      <c r="AU195" s="230" t="s">
        <v>86</v>
      </c>
      <c r="AY195" s="16" t="s">
        <v>125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6" t="s">
        <v>84</v>
      </c>
      <c r="BK195" s="231">
        <f>ROUND(I195*H195,2)</f>
        <v>0</v>
      </c>
      <c r="BL195" s="16" t="s">
        <v>131</v>
      </c>
      <c r="BM195" s="230" t="s">
        <v>301</v>
      </c>
    </row>
    <row r="196" spans="1:51" s="13" customFormat="1" ht="12">
      <c r="A196" s="13"/>
      <c r="B196" s="232"/>
      <c r="C196" s="233"/>
      <c r="D196" s="234" t="s">
        <v>141</v>
      </c>
      <c r="E196" s="235" t="s">
        <v>1</v>
      </c>
      <c r="F196" s="236" t="s">
        <v>302</v>
      </c>
      <c r="G196" s="233"/>
      <c r="H196" s="237">
        <v>46.8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141</v>
      </c>
      <c r="AU196" s="243" t="s">
        <v>86</v>
      </c>
      <c r="AV196" s="13" t="s">
        <v>86</v>
      </c>
      <c r="AW196" s="13" t="s">
        <v>32</v>
      </c>
      <c r="AX196" s="13" t="s">
        <v>84</v>
      </c>
      <c r="AY196" s="243" t="s">
        <v>125</v>
      </c>
    </row>
    <row r="197" spans="1:65" s="2" customFormat="1" ht="14.4" customHeight="1">
      <c r="A197" s="37"/>
      <c r="B197" s="38"/>
      <c r="C197" s="255" t="s">
        <v>303</v>
      </c>
      <c r="D197" s="255" t="s">
        <v>253</v>
      </c>
      <c r="E197" s="256" t="s">
        <v>304</v>
      </c>
      <c r="F197" s="257" t="s">
        <v>305</v>
      </c>
      <c r="G197" s="258" t="s">
        <v>139</v>
      </c>
      <c r="H197" s="259">
        <v>47.736</v>
      </c>
      <c r="I197" s="260"/>
      <c r="J197" s="261">
        <f>ROUND(I197*H197,2)</f>
        <v>0</v>
      </c>
      <c r="K197" s="262"/>
      <c r="L197" s="263"/>
      <c r="M197" s="264" t="s">
        <v>1</v>
      </c>
      <c r="N197" s="265" t="s">
        <v>41</v>
      </c>
      <c r="O197" s="90"/>
      <c r="P197" s="228">
        <f>O197*H197</f>
        <v>0</v>
      </c>
      <c r="Q197" s="228">
        <v>0.222</v>
      </c>
      <c r="R197" s="228">
        <f>Q197*H197</f>
        <v>10.597392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163</v>
      </c>
      <c r="AT197" s="230" t="s">
        <v>253</v>
      </c>
      <c r="AU197" s="230" t="s">
        <v>86</v>
      </c>
      <c r="AY197" s="16" t="s">
        <v>125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84</v>
      </c>
      <c r="BK197" s="231">
        <f>ROUND(I197*H197,2)</f>
        <v>0</v>
      </c>
      <c r="BL197" s="16" t="s">
        <v>131</v>
      </c>
      <c r="BM197" s="230" t="s">
        <v>306</v>
      </c>
    </row>
    <row r="198" spans="1:51" s="13" customFormat="1" ht="12">
      <c r="A198" s="13"/>
      <c r="B198" s="232"/>
      <c r="C198" s="233"/>
      <c r="D198" s="234" t="s">
        <v>141</v>
      </c>
      <c r="E198" s="233"/>
      <c r="F198" s="236" t="s">
        <v>307</v>
      </c>
      <c r="G198" s="233"/>
      <c r="H198" s="237">
        <v>47.736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141</v>
      </c>
      <c r="AU198" s="243" t="s">
        <v>86</v>
      </c>
      <c r="AV198" s="13" t="s">
        <v>86</v>
      </c>
      <c r="AW198" s="13" t="s">
        <v>4</v>
      </c>
      <c r="AX198" s="13" t="s">
        <v>84</v>
      </c>
      <c r="AY198" s="243" t="s">
        <v>125</v>
      </c>
    </row>
    <row r="199" spans="1:65" s="2" customFormat="1" ht="14.4" customHeight="1">
      <c r="A199" s="37"/>
      <c r="B199" s="38"/>
      <c r="C199" s="218" t="s">
        <v>308</v>
      </c>
      <c r="D199" s="218" t="s">
        <v>127</v>
      </c>
      <c r="E199" s="219" t="s">
        <v>309</v>
      </c>
      <c r="F199" s="220" t="s">
        <v>310</v>
      </c>
      <c r="G199" s="221" t="s">
        <v>139</v>
      </c>
      <c r="H199" s="222">
        <v>104</v>
      </c>
      <c r="I199" s="223"/>
      <c r="J199" s="224">
        <f>ROUND(I199*H199,2)</f>
        <v>0</v>
      </c>
      <c r="K199" s="225"/>
      <c r="L199" s="43"/>
      <c r="M199" s="226" t="s">
        <v>1</v>
      </c>
      <c r="N199" s="227" t="s">
        <v>41</v>
      </c>
      <c r="O199" s="90"/>
      <c r="P199" s="228">
        <f>O199*H199</f>
        <v>0</v>
      </c>
      <c r="Q199" s="228">
        <v>0.09062</v>
      </c>
      <c r="R199" s="228">
        <f>Q199*H199</f>
        <v>9.42448</v>
      </c>
      <c r="S199" s="228">
        <v>0</v>
      </c>
      <c r="T199" s="22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131</v>
      </c>
      <c r="AT199" s="230" t="s">
        <v>127</v>
      </c>
      <c r="AU199" s="230" t="s">
        <v>86</v>
      </c>
      <c r="AY199" s="16" t="s">
        <v>125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84</v>
      </c>
      <c r="BK199" s="231">
        <f>ROUND(I199*H199,2)</f>
        <v>0</v>
      </c>
      <c r="BL199" s="16" t="s">
        <v>131</v>
      </c>
      <c r="BM199" s="230" t="s">
        <v>311</v>
      </c>
    </row>
    <row r="200" spans="1:51" s="13" customFormat="1" ht="12">
      <c r="A200" s="13"/>
      <c r="B200" s="232"/>
      <c r="C200" s="233"/>
      <c r="D200" s="234" t="s">
        <v>141</v>
      </c>
      <c r="E200" s="235" t="s">
        <v>1</v>
      </c>
      <c r="F200" s="236" t="s">
        <v>312</v>
      </c>
      <c r="G200" s="233"/>
      <c r="H200" s="237">
        <v>104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141</v>
      </c>
      <c r="AU200" s="243" t="s">
        <v>86</v>
      </c>
      <c r="AV200" s="13" t="s">
        <v>86</v>
      </c>
      <c r="AW200" s="13" t="s">
        <v>32</v>
      </c>
      <c r="AX200" s="13" t="s">
        <v>84</v>
      </c>
      <c r="AY200" s="243" t="s">
        <v>125</v>
      </c>
    </row>
    <row r="201" spans="1:65" s="2" customFormat="1" ht="14.4" customHeight="1">
      <c r="A201" s="37"/>
      <c r="B201" s="38"/>
      <c r="C201" s="255" t="s">
        <v>313</v>
      </c>
      <c r="D201" s="255" t="s">
        <v>253</v>
      </c>
      <c r="E201" s="256" t="s">
        <v>314</v>
      </c>
      <c r="F201" s="257" t="s">
        <v>315</v>
      </c>
      <c r="G201" s="258" t="s">
        <v>139</v>
      </c>
      <c r="H201" s="259">
        <v>106.08</v>
      </c>
      <c r="I201" s="260"/>
      <c r="J201" s="261">
        <f>ROUND(I201*H201,2)</f>
        <v>0</v>
      </c>
      <c r="K201" s="262"/>
      <c r="L201" s="263"/>
      <c r="M201" s="264" t="s">
        <v>1</v>
      </c>
      <c r="N201" s="265" t="s">
        <v>41</v>
      </c>
      <c r="O201" s="90"/>
      <c r="P201" s="228">
        <f>O201*H201</f>
        <v>0</v>
      </c>
      <c r="Q201" s="228">
        <v>0.176</v>
      </c>
      <c r="R201" s="228">
        <f>Q201*H201</f>
        <v>18.67008</v>
      </c>
      <c r="S201" s="228">
        <v>0</v>
      </c>
      <c r="T201" s="22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163</v>
      </c>
      <c r="AT201" s="230" t="s">
        <v>253</v>
      </c>
      <c r="AU201" s="230" t="s">
        <v>86</v>
      </c>
      <c r="AY201" s="16" t="s">
        <v>125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84</v>
      </c>
      <c r="BK201" s="231">
        <f>ROUND(I201*H201,2)</f>
        <v>0</v>
      </c>
      <c r="BL201" s="16" t="s">
        <v>131</v>
      </c>
      <c r="BM201" s="230" t="s">
        <v>316</v>
      </c>
    </row>
    <row r="202" spans="1:51" s="13" customFormat="1" ht="12">
      <c r="A202" s="13"/>
      <c r="B202" s="232"/>
      <c r="C202" s="233"/>
      <c r="D202" s="234" t="s">
        <v>141</v>
      </c>
      <c r="E202" s="233"/>
      <c r="F202" s="236" t="s">
        <v>317</v>
      </c>
      <c r="G202" s="233"/>
      <c r="H202" s="237">
        <v>106.08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141</v>
      </c>
      <c r="AU202" s="243" t="s">
        <v>86</v>
      </c>
      <c r="AV202" s="13" t="s">
        <v>86</v>
      </c>
      <c r="AW202" s="13" t="s">
        <v>4</v>
      </c>
      <c r="AX202" s="13" t="s">
        <v>84</v>
      </c>
      <c r="AY202" s="243" t="s">
        <v>125</v>
      </c>
    </row>
    <row r="203" spans="1:63" s="12" customFormat="1" ht="22.8" customHeight="1">
      <c r="A203" s="12"/>
      <c r="B203" s="202"/>
      <c r="C203" s="203"/>
      <c r="D203" s="204" t="s">
        <v>75</v>
      </c>
      <c r="E203" s="216" t="s">
        <v>168</v>
      </c>
      <c r="F203" s="216" t="s">
        <v>318</v>
      </c>
      <c r="G203" s="203"/>
      <c r="H203" s="203"/>
      <c r="I203" s="206"/>
      <c r="J203" s="217">
        <f>BK203</f>
        <v>0</v>
      </c>
      <c r="K203" s="203"/>
      <c r="L203" s="208"/>
      <c r="M203" s="209"/>
      <c r="N203" s="210"/>
      <c r="O203" s="210"/>
      <c r="P203" s="211">
        <f>SUM(P204:P213)</f>
        <v>0</v>
      </c>
      <c r="Q203" s="210"/>
      <c r="R203" s="211">
        <f>SUM(R204:R213)</f>
        <v>87.29999000000001</v>
      </c>
      <c r="S203" s="210"/>
      <c r="T203" s="212">
        <f>SUM(T204:T213)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3" t="s">
        <v>84</v>
      </c>
      <c r="AT203" s="214" t="s">
        <v>75</v>
      </c>
      <c r="AU203" s="214" t="s">
        <v>84</v>
      </c>
      <c r="AY203" s="213" t="s">
        <v>125</v>
      </c>
      <c r="BK203" s="215">
        <f>SUM(BK204:BK213)</f>
        <v>0</v>
      </c>
    </row>
    <row r="204" spans="1:65" s="2" customFormat="1" ht="14.4" customHeight="1">
      <c r="A204" s="37"/>
      <c r="B204" s="38"/>
      <c r="C204" s="218" t="s">
        <v>319</v>
      </c>
      <c r="D204" s="218" t="s">
        <v>127</v>
      </c>
      <c r="E204" s="219" t="s">
        <v>320</v>
      </c>
      <c r="F204" s="220" t="s">
        <v>321</v>
      </c>
      <c r="G204" s="221" t="s">
        <v>171</v>
      </c>
      <c r="H204" s="222">
        <v>110.5</v>
      </c>
      <c r="I204" s="223"/>
      <c r="J204" s="224">
        <f>ROUND(I204*H204,2)</f>
        <v>0</v>
      </c>
      <c r="K204" s="225"/>
      <c r="L204" s="43"/>
      <c r="M204" s="226" t="s">
        <v>1</v>
      </c>
      <c r="N204" s="227" t="s">
        <v>41</v>
      </c>
      <c r="O204" s="90"/>
      <c r="P204" s="228">
        <f>O204*H204</f>
        <v>0</v>
      </c>
      <c r="Q204" s="228">
        <v>0.10988</v>
      </c>
      <c r="R204" s="228">
        <f>Q204*H204</f>
        <v>12.14174</v>
      </c>
      <c r="S204" s="228">
        <v>0</v>
      </c>
      <c r="T204" s="22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131</v>
      </c>
      <c r="AT204" s="230" t="s">
        <v>127</v>
      </c>
      <c r="AU204" s="230" t="s">
        <v>86</v>
      </c>
      <c r="AY204" s="16" t="s">
        <v>125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84</v>
      </c>
      <c r="BK204" s="231">
        <f>ROUND(I204*H204,2)</f>
        <v>0</v>
      </c>
      <c r="BL204" s="16" t="s">
        <v>131</v>
      </c>
      <c r="BM204" s="230" t="s">
        <v>322</v>
      </c>
    </row>
    <row r="205" spans="1:65" s="2" customFormat="1" ht="14.4" customHeight="1">
      <c r="A205" s="37"/>
      <c r="B205" s="38"/>
      <c r="C205" s="255" t="s">
        <v>323</v>
      </c>
      <c r="D205" s="255" t="s">
        <v>253</v>
      </c>
      <c r="E205" s="256" t="s">
        <v>324</v>
      </c>
      <c r="F205" s="257" t="s">
        <v>325</v>
      </c>
      <c r="G205" s="258" t="s">
        <v>139</v>
      </c>
      <c r="H205" s="259">
        <v>18.785</v>
      </c>
      <c r="I205" s="260"/>
      <c r="J205" s="261">
        <f>ROUND(I205*H205,2)</f>
        <v>0</v>
      </c>
      <c r="K205" s="262"/>
      <c r="L205" s="263"/>
      <c r="M205" s="264" t="s">
        <v>1</v>
      </c>
      <c r="N205" s="265" t="s">
        <v>41</v>
      </c>
      <c r="O205" s="90"/>
      <c r="P205" s="228">
        <f>O205*H205</f>
        <v>0</v>
      </c>
      <c r="Q205" s="228">
        <v>0.417</v>
      </c>
      <c r="R205" s="228">
        <f>Q205*H205</f>
        <v>7.833345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163</v>
      </c>
      <c r="AT205" s="230" t="s">
        <v>253</v>
      </c>
      <c r="AU205" s="230" t="s">
        <v>86</v>
      </c>
      <c r="AY205" s="16" t="s">
        <v>125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84</v>
      </c>
      <c r="BK205" s="231">
        <f>ROUND(I205*H205,2)</f>
        <v>0</v>
      </c>
      <c r="BL205" s="16" t="s">
        <v>131</v>
      </c>
      <c r="BM205" s="230" t="s">
        <v>326</v>
      </c>
    </row>
    <row r="206" spans="1:51" s="13" customFormat="1" ht="12">
      <c r="A206" s="13"/>
      <c r="B206" s="232"/>
      <c r="C206" s="233"/>
      <c r="D206" s="234" t="s">
        <v>141</v>
      </c>
      <c r="E206" s="233"/>
      <c r="F206" s="236" t="s">
        <v>327</v>
      </c>
      <c r="G206" s="233"/>
      <c r="H206" s="237">
        <v>18.785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141</v>
      </c>
      <c r="AU206" s="243" t="s">
        <v>86</v>
      </c>
      <c r="AV206" s="13" t="s">
        <v>86</v>
      </c>
      <c r="AW206" s="13" t="s">
        <v>4</v>
      </c>
      <c r="AX206" s="13" t="s">
        <v>84</v>
      </c>
      <c r="AY206" s="243" t="s">
        <v>125</v>
      </c>
    </row>
    <row r="207" spans="1:65" s="2" customFormat="1" ht="14.4" customHeight="1">
      <c r="A207" s="37"/>
      <c r="B207" s="38"/>
      <c r="C207" s="218" t="s">
        <v>328</v>
      </c>
      <c r="D207" s="218" t="s">
        <v>127</v>
      </c>
      <c r="E207" s="219" t="s">
        <v>329</v>
      </c>
      <c r="F207" s="220" t="s">
        <v>330</v>
      </c>
      <c r="G207" s="221" t="s">
        <v>171</v>
      </c>
      <c r="H207" s="222">
        <v>63</v>
      </c>
      <c r="I207" s="223"/>
      <c r="J207" s="224">
        <f>ROUND(I207*H207,2)</f>
        <v>0</v>
      </c>
      <c r="K207" s="225"/>
      <c r="L207" s="43"/>
      <c r="M207" s="226" t="s">
        <v>1</v>
      </c>
      <c r="N207" s="227" t="s">
        <v>41</v>
      </c>
      <c r="O207" s="90"/>
      <c r="P207" s="228">
        <f>O207*H207</f>
        <v>0</v>
      </c>
      <c r="Q207" s="228">
        <v>0.1554</v>
      </c>
      <c r="R207" s="228">
        <f>Q207*H207</f>
        <v>9.7902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131</v>
      </c>
      <c r="AT207" s="230" t="s">
        <v>127</v>
      </c>
      <c r="AU207" s="230" t="s">
        <v>86</v>
      </c>
      <c r="AY207" s="16" t="s">
        <v>125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84</v>
      </c>
      <c r="BK207" s="231">
        <f>ROUND(I207*H207,2)</f>
        <v>0</v>
      </c>
      <c r="BL207" s="16" t="s">
        <v>131</v>
      </c>
      <c r="BM207" s="230" t="s">
        <v>331</v>
      </c>
    </row>
    <row r="208" spans="1:65" s="2" customFormat="1" ht="14.4" customHeight="1">
      <c r="A208" s="37"/>
      <c r="B208" s="38"/>
      <c r="C208" s="255" t="s">
        <v>332</v>
      </c>
      <c r="D208" s="255" t="s">
        <v>253</v>
      </c>
      <c r="E208" s="256" t="s">
        <v>333</v>
      </c>
      <c r="F208" s="257" t="s">
        <v>334</v>
      </c>
      <c r="G208" s="258" t="s">
        <v>171</v>
      </c>
      <c r="H208" s="259">
        <v>64.26</v>
      </c>
      <c r="I208" s="260"/>
      <c r="J208" s="261">
        <f>ROUND(I208*H208,2)</f>
        <v>0</v>
      </c>
      <c r="K208" s="262"/>
      <c r="L208" s="263"/>
      <c r="M208" s="264" t="s">
        <v>1</v>
      </c>
      <c r="N208" s="265" t="s">
        <v>41</v>
      </c>
      <c r="O208" s="90"/>
      <c r="P208" s="228">
        <f>O208*H208</f>
        <v>0</v>
      </c>
      <c r="Q208" s="228">
        <v>0.0483</v>
      </c>
      <c r="R208" s="228">
        <f>Q208*H208</f>
        <v>3.1037580000000005</v>
      </c>
      <c r="S208" s="228">
        <v>0</v>
      </c>
      <c r="T208" s="22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0" t="s">
        <v>163</v>
      </c>
      <c r="AT208" s="230" t="s">
        <v>253</v>
      </c>
      <c r="AU208" s="230" t="s">
        <v>86</v>
      </c>
      <c r="AY208" s="16" t="s">
        <v>125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6" t="s">
        <v>84</v>
      </c>
      <c r="BK208" s="231">
        <f>ROUND(I208*H208,2)</f>
        <v>0</v>
      </c>
      <c r="BL208" s="16" t="s">
        <v>131</v>
      </c>
      <c r="BM208" s="230" t="s">
        <v>335</v>
      </c>
    </row>
    <row r="209" spans="1:51" s="13" customFormat="1" ht="12">
      <c r="A209" s="13"/>
      <c r="B209" s="232"/>
      <c r="C209" s="233"/>
      <c r="D209" s="234" t="s">
        <v>141</v>
      </c>
      <c r="E209" s="233"/>
      <c r="F209" s="236" t="s">
        <v>336</v>
      </c>
      <c r="G209" s="233"/>
      <c r="H209" s="237">
        <v>64.26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141</v>
      </c>
      <c r="AU209" s="243" t="s">
        <v>86</v>
      </c>
      <c r="AV209" s="13" t="s">
        <v>86</v>
      </c>
      <c r="AW209" s="13" t="s">
        <v>4</v>
      </c>
      <c r="AX209" s="13" t="s">
        <v>84</v>
      </c>
      <c r="AY209" s="243" t="s">
        <v>125</v>
      </c>
    </row>
    <row r="210" spans="1:65" s="2" customFormat="1" ht="14.4" customHeight="1">
      <c r="A210" s="37"/>
      <c r="B210" s="38"/>
      <c r="C210" s="218" t="s">
        <v>337</v>
      </c>
      <c r="D210" s="218" t="s">
        <v>127</v>
      </c>
      <c r="E210" s="219" t="s">
        <v>338</v>
      </c>
      <c r="F210" s="220" t="s">
        <v>339</v>
      </c>
      <c r="G210" s="221" t="s">
        <v>171</v>
      </c>
      <c r="H210" s="222">
        <v>368.1</v>
      </c>
      <c r="I210" s="223"/>
      <c r="J210" s="224">
        <f>ROUND(I210*H210,2)</f>
        <v>0</v>
      </c>
      <c r="K210" s="225"/>
      <c r="L210" s="43"/>
      <c r="M210" s="226" t="s">
        <v>1</v>
      </c>
      <c r="N210" s="227" t="s">
        <v>41</v>
      </c>
      <c r="O210" s="90"/>
      <c r="P210" s="228">
        <f>O210*H210</f>
        <v>0</v>
      </c>
      <c r="Q210" s="228">
        <v>0.10095</v>
      </c>
      <c r="R210" s="228">
        <f>Q210*H210</f>
        <v>37.159695</v>
      </c>
      <c r="S210" s="228">
        <v>0</v>
      </c>
      <c r="T210" s="229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0" t="s">
        <v>131</v>
      </c>
      <c r="AT210" s="230" t="s">
        <v>127</v>
      </c>
      <c r="AU210" s="230" t="s">
        <v>86</v>
      </c>
      <c r="AY210" s="16" t="s">
        <v>125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6" t="s">
        <v>84</v>
      </c>
      <c r="BK210" s="231">
        <f>ROUND(I210*H210,2)</f>
        <v>0</v>
      </c>
      <c r="BL210" s="16" t="s">
        <v>131</v>
      </c>
      <c r="BM210" s="230" t="s">
        <v>340</v>
      </c>
    </row>
    <row r="211" spans="1:51" s="13" customFormat="1" ht="12">
      <c r="A211" s="13"/>
      <c r="B211" s="232"/>
      <c r="C211" s="233"/>
      <c r="D211" s="234" t="s">
        <v>141</v>
      </c>
      <c r="E211" s="235" t="s">
        <v>1</v>
      </c>
      <c r="F211" s="236" t="s">
        <v>341</v>
      </c>
      <c r="G211" s="233"/>
      <c r="H211" s="237">
        <v>368.1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141</v>
      </c>
      <c r="AU211" s="243" t="s">
        <v>86</v>
      </c>
      <c r="AV211" s="13" t="s">
        <v>86</v>
      </c>
      <c r="AW211" s="13" t="s">
        <v>32</v>
      </c>
      <c r="AX211" s="13" t="s">
        <v>84</v>
      </c>
      <c r="AY211" s="243" t="s">
        <v>125</v>
      </c>
    </row>
    <row r="212" spans="1:65" s="2" customFormat="1" ht="14.4" customHeight="1">
      <c r="A212" s="37"/>
      <c r="B212" s="38"/>
      <c r="C212" s="255" t="s">
        <v>342</v>
      </c>
      <c r="D212" s="255" t="s">
        <v>253</v>
      </c>
      <c r="E212" s="256" t="s">
        <v>343</v>
      </c>
      <c r="F212" s="257" t="s">
        <v>344</v>
      </c>
      <c r="G212" s="258" t="s">
        <v>171</v>
      </c>
      <c r="H212" s="259">
        <v>375.462</v>
      </c>
      <c r="I212" s="260"/>
      <c r="J212" s="261">
        <f>ROUND(I212*H212,2)</f>
        <v>0</v>
      </c>
      <c r="K212" s="262"/>
      <c r="L212" s="263"/>
      <c r="M212" s="264" t="s">
        <v>1</v>
      </c>
      <c r="N212" s="265" t="s">
        <v>41</v>
      </c>
      <c r="O212" s="90"/>
      <c r="P212" s="228">
        <f>O212*H212</f>
        <v>0</v>
      </c>
      <c r="Q212" s="228">
        <v>0.046</v>
      </c>
      <c r="R212" s="228">
        <f>Q212*H212</f>
        <v>17.271252</v>
      </c>
      <c r="S212" s="228">
        <v>0</v>
      </c>
      <c r="T212" s="229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0" t="s">
        <v>163</v>
      </c>
      <c r="AT212" s="230" t="s">
        <v>253</v>
      </c>
      <c r="AU212" s="230" t="s">
        <v>86</v>
      </c>
      <c r="AY212" s="16" t="s">
        <v>125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6" t="s">
        <v>84</v>
      </c>
      <c r="BK212" s="231">
        <f>ROUND(I212*H212,2)</f>
        <v>0</v>
      </c>
      <c r="BL212" s="16" t="s">
        <v>131</v>
      </c>
      <c r="BM212" s="230" t="s">
        <v>345</v>
      </c>
    </row>
    <row r="213" spans="1:51" s="13" customFormat="1" ht="12">
      <c r="A213" s="13"/>
      <c r="B213" s="232"/>
      <c r="C213" s="233"/>
      <c r="D213" s="234" t="s">
        <v>141</v>
      </c>
      <c r="E213" s="233"/>
      <c r="F213" s="236" t="s">
        <v>346</v>
      </c>
      <c r="G213" s="233"/>
      <c r="H213" s="237">
        <v>375.462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141</v>
      </c>
      <c r="AU213" s="243" t="s">
        <v>86</v>
      </c>
      <c r="AV213" s="13" t="s">
        <v>86</v>
      </c>
      <c r="AW213" s="13" t="s">
        <v>4</v>
      </c>
      <c r="AX213" s="13" t="s">
        <v>84</v>
      </c>
      <c r="AY213" s="243" t="s">
        <v>125</v>
      </c>
    </row>
    <row r="214" spans="1:63" s="12" customFormat="1" ht="22.8" customHeight="1">
      <c r="A214" s="12"/>
      <c r="B214" s="202"/>
      <c r="C214" s="203"/>
      <c r="D214" s="204" t="s">
        <v>75</v>
      </c>
      <c r="E214" s="216" t="s">
        <v>347</v>
      </c>
      <c r="F214" s="216" t="s">
        <v>348</v>
      </c>
      <c r="G214" s="203"/>
      <c r="H214" s="203"/>
      <c r="I214" s="206"/>
      <c r="J214" s="217">
        <f>BK214</f>
        <v>0</v>
      </c>
      <c r="K214" s="203"/>
      <c r="L214" s="208"/>
      <c r="M214" s="209"/>
      <c r="N214" s="210"/>
      <c r="O214" s="210"/>
      <c r="P214" s="211">
        <f>SUM(P215:P224)</f>
        <v>0</v>
      </c>
      <c r="Q214" s="210"/>
      <c r="R214" s="211">
        <f>SUM(R215:R224)</f>
        <v>0</v>
      </c>
      <c r="S214" s="210"/>
      <c r="T214" s="212">
        <f>SUM(T215:T224)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3" t="s">
        <v>84</v>
      </c>
      <c r="AT214" s="214" t="s">
        <v>75</v>
      </c>
      <c r="AU214" s="214" t="s">
        <v>84</v>
      </c>
      <c r="AY214" s="213" t="s">
        <v>125</v>
      </c>
      <c r="BK214" s="215">
        <f>SUM(BK215:BK224)</f>
        <v>0</v>
      </c>
    </row>
    <row r="215" spans="1:65" s="2" customFormat="1" ht="14.4" customHeight="1">
      <c r="A215" s="37"/>
      <c r="B215" s="38"/>
      <c r="C215" s="218" t="s">
        <v>349</v>
      </c>
      <c r="D215" s="218" t="s">
        <v>127</v>
      </c>
      <c r="E215" s="219" t="s">
        <v>350</v>
      </c>
      <c r="F215" s="220" t="s">
        <v>351</v>
      </c>
      <c r="G215" s="221" t="s">
        <v>231</v>
      </c>
      <c r="H215" s="222">
        <v>362.655</v>
      </c>
      <c r="I215" s="223"/>
      <c r="J215" s="224">
        <f>ROUND(I215*H215,2)</f>
        <v>0</v>
      </c>
      <c r="K215" s="225"/>
      <c r="L215" s="43"/>
      <c r="M215" s="226" t="s">
        <v>1</v>
      </c>
      <c r="N215" s="227" t="s">
        <v>41</v>
      </c>
      <c r="O215" s="90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0" t="s">
        <v>131</v>
      </c>
      <c r="AT215" s="230" t="s">
        <v>127</v>
      </c>
      <c r="AU215" s="230" t="s">
        <v>86</v>
      </c>
      <c r="AY215" s="16" t="s">
        <v>125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6" t="s">
        <v>84</v>
      </c>
      <c r="BK215" s="231">
        <f>ROUND(I215*H215,2)</f>
        <v>0</v>
      </c>
      <c r="BL215" s="16" t="s">
        <v>131</v>
      </c>
      <c r="BM215" s="230" t="s">
        <v>352</v>
      </c>
    </row>
    <row r="216" spans="1:65" s="2" customFormat="1" ht="14.4" customHeight="1">
      <c r="A216" s="37"/>
      <c r="B216" s="38"/>
      <c r="C216" s="218" t="s">
        <v>353</v>
      </c>
      <c r="D216" s="218" t="s">
        <v>127</v>
      </c>
      <c r="E216" s="219" t="s">
        <v>354</v>
      </c>
      <c r="F216" s="220" t="s">
        <v>355</v>
      </c>
      <c r="G216" s="221" t="s">
        <v>231</v>
      </c>
      <c r="H216" s="222">
        <v>5077.17</v>
      </c>
      <c r="I216" s="223"/>
      <c r="J216" s="224">
        <f>ROUND(I216*H216,2)</f>
        <v>0</v>
      </c>
      <c r="K216" s="225"/>
      <c r="L216" s="43"/>
      <c r="M216" s="226" t="s">
        <v>1</v>
      </c>
      <c r="N216" s="227" t="s">
        <v>41</v>
      </c>
      <c r="O216" s="90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0" t="s">
        <v>131</v>
      </c>
      <c r="AT216" s="230" t="s">
        <v>127</v>
      </c>
      <c r="AU216" s="230" t="s">
        <v>86</v>
      </c>
      <c r="AY216" s="16" t="s">
        <v>125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6" t="s">
        <v>84</v>
      </c>
      <c r="BK216" s="231">
        <f>ROUND(I216*H216,2)</f>
        <v>0</v>
      </c>
      <c r="BL216" s="16" t="s">
        <v>131</v>
      </c>
      <c r="BM216" s="230" t="s">
        <v>356</v>
      </c>
    </row>
    <row r="217" spans="1:51" s="13" customFormat="1" ht="12">
      <c r="A217" s="13"/>
      <c r="B217" s="232"/>
      <c r="C217" s="233"/>
      <c r="D217" s="234" t="s">
        <v>141</v>
      </c>
      <c r="E217" s="235" t="s">
        <v>1</v>
      </c>
      <c r="F217" s="236" t="s">
        <v>357</v>
      </c>
      <c r="G217" s="233"/>
      <c r="H217" s="237">
        <v>5077.17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141</v>
      </c>
      <c r="AU217" s="243" t="s">
        <v>86</v>
      </c>
      <c r="AV217" s="13" t="s">
        <v>86</v>
      </c>
      <c r="AW217" s="13" t="s">
        <v>32</v>
      </c>
      <c r="AX217" s="13" t="s">
        <v>84</v>
      </c>
      <c r="AY217" s="243" t="s">
        <v>125</v>
      </c>
    </row>
    <row r="218" spans="1:65" s="2" customFormat="1" ht="19.8" customHeight="1">
      <c r="A218" s="37"/>
      <c r="B218" s="38"/>
      <c r="C218" s="218" t="s">
        <v>358</v>
      </c>
      <c r="D218" s="218" t="s">
        <v>127</v>
      </c>
      <c r="E218" s="219" t="s">
        <v>359</v>
      </c>
      <c r="F218" s="220" t="s">
        <v>360</v>
      </c>
      <c r="G218" s="221" t="s">
        <v>231</v>
      </c>
      <c r="H218" s="222">
        <v>78.399</v>
      </c>
      <c r="I218" s="223"/>
      <c r="J218" s="224">
        <f>ROUND(I218*H218,2)</f>
        <v>0</v>
      </c>
      <c r="K218" s="225"/>
      <c r="L218" s="43"/>
      <c r="M218" s="226" t="s">
        <v>1</v>
      </c>
      <c r="N218" s="227" t="s">
        <v>41</v>
      </c>
      <c r="O218" s="90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0" t="s">
        <v>131</v>
      </c>
      <c r="AT218" s="230" t="s">
        <v>127</v>
      </c>
      <c r="AU218" s="230" t="s">
        <v>86</v>
      </c>
      <c r="AY218" s="16" t="s">
        <v>125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6" t="s">
        <v>84</v>
      </c>
      <c r="BK218" s="231">
        <f>ROUND(I218*H218,2)</f>
        <v>0</v>
      </c>
      <c r="BL218" s="16" t="s">
        <v>131</v>
      </c>
      <c r="BM218" s="230" t="s">
        <v>361</v>
      </c>
    </row>
    <row r="219" spans="1:51" s="13" customFormat="1" ht="12">
      <c r="A219" s="13"/>
      <c r="B219" s="232"/>
      <c r="C219" s="233"/>
      <c r="D219" s="234" t="s">
        <v>141</v>
      </c>
      <c r="E219" s="235" t="s">
        <v>1</v>
      </c>
      <c r="F219" s="236" t="s">
        <v>362</v>
      </c>
      <c r="G219" s="233"/>
      <c r="H219" s="237">
        <v>78.399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141</v>
      </c>
      <c r="AU219" s="243" t="s">
        <v>86</v>
      </c>
      <c r="AV219" s="13" t="s">
        <v>86</v>
      </c>
      <c r="AW219" s="13" t="s">
        <v>32</v>
      </c>
      <c r="AX219" s="13" t="s">
        <v>84</v>
      </c>
      <c r="AY219" s="243" t="s">
        <v>125</v>
      </c>
    </row>
    <row r="220" spans="1:65" s="2" customFormat="1" ht="22.2" customHeight="1">
      <c r="A220" s="37"/>
      <c r="B220" s="38"/>
      <c r="C220" s="218" t="s">
        <v>363</v>
      </c>
      <c r="D220" s="218" t="s">
        <v>127</v>
      </c>
      <c r="E220" s="219" t="s">
        <v>364</v>
      </c>
      <c r="F220" s="220" t="s">
        <v>365</v>
      </c>
      <c r="G220" s="221" t="s">
        <v>231</v>
      </c>
      <c r="H220" s="222">
        <v>25.48</v>
      </c>
      <c r="I220" s="223"/>
      <c r="J220" s="224">
        <f>ROUND(I220*H220,2)</f>
        <v>0</v>
      </c>
      <c r="K220" s="225"/>
      <c r="L220" s="43"/>
      <c r="M220" s="226" t="s">
        <v>1</v>
      </c>
      <c r="N220" s="227" t="s">
        <v>41</v>
      </c>
      <c r="O220" s="90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30" t="s">
        <v>131</v>
      </c>
      <c r="AT220" s="230" t="s">
        <v>127</v>
      </c>
      <c r="AU220" s="230" t="s">
        <v>86</v>
      </c>
      <c r="AY220" s="16" t="s">
        <v>125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6" t="s">
        <v>84</v>
      </c>
      <c r="BK220" s="231">
        <f>ROUND(I220*H220,2)</f>
        <v>0</v>
      </c>
      <c r="BL220" s="16" t="s">
        <v>131</v>
      </c>
      <c r="BM220" s="230" t="s">
        <v>366</v>
      </c>
    </row>
    <row r="221" spans="1:65" s="2" customFormat="1" ht="22.2" customHeight="1">
      <c r="A221" s="37"/>
      <c r="B221" s="38"/>
      <c r="C221" s="218" t="s">
        <v>367</v>
      </c>
      <c r="D221" s="218" t="s">
        <v>127</v>
      </c>
      <c r="E221" s="219" t="s">
        <v>368</v>
      </c>
      <c r="F221" s="220" t="s">
        <v>369</v>
      </c>
      <c r="G221" s="221" t="s">
        <v>231</v>
      </c>
      <c r="H221" s="222">
        <v>120.884</v>
      </c>
      <c r="I221" s="223"/>
      <c r="J221" s="224">
        <f>ROUND(I221*H221,2)</f>
        <v>0</v>
      </c>
      <c r="K221" s="225"/>
      <c r="L221" s="43"/>
      <c r="M221" s="226" t="s">
        <v>1</v>
      </c>
      <c r="N221" s="227" t="s">
        <v>41</v>
      </c>
      <c r="O221" s="90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131</v>
      </c>
      <c r="AT221" s="230" t="s">
        <v>127</v>
      </c>
      <c r="AU221" s="230" t="s">
        <v>86</v>
      </c>
      <c r="AY221" s="16" t="s">
        <v>125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84</v>
      </c>
      <c r="BK221" s="231">
        <f>ROUND(I221*H221,2)</f>
        <v>0</v>
      </c>
      <c r="BL221" s="16" t="s">
        <v>131</v>
      </c>
      <c r="BM221" s="230" t="s">
        <v>370</v>
      </c>
    </row>
    <row r="222" spans="1:51" s="13" customFormat="1" ht="12">
      <c r="A222" s="13"/>
      <c r="B222" s="232"/>
      <c r="C222" s="233"/>
      <c r="D222" s="234" t="s">
        <v>141</v>
      </c>
      <c r="E222" s="235" t="s">
        <v>1</v>
      </c>
      <c r="F222" s="236" t="s">
        <v>371</v>
      </c>
      <c r="G222" s="233"/>
      <c r="H222" s="237">
        <v>120.884</v>
      </c>
      <c r="I222" s="238"/>
      <c r="J222" s="233"/>
      <c r="K222" s="233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141</v>
      </c>
      <c r="AU222" s="243" t="s">
        <v>86</v>
      </c>
      <c r="AV222" s="13" t="s">
        <v>86</v>
      </c>
      <c r="AW222" s="13" t="s">
        <v>32</v>
      </c>
      <c r="AX222" s="13" t="s">
        <v>84</v>
      </c>
      <c r="AY222" s="243" t="s">
        <v>125</v>
      </c>
    </row>
    <row r="223" spans="1:65" s="2" customFormat="1" ht="22.2" customHeight="1">
      <c r="A223" s="37"/>
      <c r="B223" s="38"/>
      <c r="C223" s="218" t="s">
        <v>372</v>
      </c>
      <c r="D223" s="218" t="s">
        <v>127</v>
      </c>
      <c r="E223" s="219" t="s">
        <v>373</v>
      </c>
      <c r="F223" s="220" t="s">
        <v>374</v>
      </c>
      <c r="G223" s="221" t="s">
        <v>231</v>
      </c>
      <c r="H223" s="222">
        <v>137.892</v>
      </c>
      <c r="I223" s="223"/>
      <c r="J223" s="224">
        <f>ROUND(I223*H223,2)</f>
        <v>0</v>
      </c>
      <c r="K223" s="225"/>
      <c r="L223" s="43"/>
      <c r="M223" s="226" t="s">
        <v>1</v>
      </c>
      <c r="N223" s="227" t="s">
        <v>41</v>
      </c>
      <c r="O223" s="90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0" t="s">
        <v>131</v>
      </c>
      <c r="AT223" s="230" t="s">
        <v>127</v>
      </c>
      <c r="AU223" s="230" t="s">
        <v>86</v>
      </c>
      <c r="AY223" s="16" t="s">
        <v>125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6" t="s">
        <v>84</v>
      </c>
      <c r="BK223" s="231">
        <f>ROUND(I223*H223,2)</f>
        <v>0</v>
      </c>
      <c r="BL223" s="16" t="s">
        <v>131</v>
      </c>
      <c r="BM223" s="230" t="s">
        <v>375</v>
      </c>
    </row>
    <row r="224" spans="1:51" s="13" customFormat="1" ht="12">
      <c r="A224" s="13"/>
      <c r="B224" s="232"/>
      <c r="C224" s="233"/>
      <c r="D224" s="234" t="s">
        <v>141</v>
      </c>
      <c r="E224" s="235" t="s">
        <v>1</v>
      </c>
      <c r="F224" s="236" t="s">
        <v>376</v>
      </c>
      <c r="G224" s="233"/>
      <c r="H224" s="237">
        <v>137.892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141</v>
      </c>
      <c r="AU224" s="243" t="s">
        <v>86</v>
      </c>
      <c r="AV224" s="13" t="s">
        <v>86</v>
      </c>
      <c r="AW224" s="13" t="s">
        <v>32</v>
      </c>
      <c r="AX224" s="13" t="s">
        <v>84</v>
      </c>
      <c r="AY224" s="243" t="s">
        <v>125</v>
      </c>
    </row>
    <row r="225" spans="1:63" s="12" customFormat="1" ht="22.8" customHeight="1">
      <c r="A225" s="12"/>
      <c r="B225" s="202"/>
      <c r="C225" s="203"/>
      <c r="D225" s="204" t="s">
        <v>75</v>
      </c>
      <c r="E225" s="216" t="s">
        <v>377</v>
      </c>
      <c r="F225" s="216" t="s">
        <v>378</v>
      </c>
      <c r="G225" s="203"/>
      <c r="H225" s="203"/>
      <c r="I225" s="206"/>
      <c r="J225" s="217">
        <f>BK225</f>
        <v>0</v>
      </c>
      <c r="K225" s="203"/>
      <c r="L225" s="208"/>
      <c r="M225" s="209"/>
      <c r="N225" s="210"/>
      <c r="O225" s="210"/>
      <c r="P225" s="211">
        <f>P226</f>
        <v>0</v>
      </c>
      <c r="Q225" s="210"/>
      <c r="R225" s="211">
        <f>R226</f>
        <v>0</v>
      </c>
      <c r="S225" s="210"/>
      <c r="T225" s="212">
        <f>T226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3" t="s">
        <v>84</v>
      </c>
      <c r="AT225" s="214" t="s">
        <v>75</v>
      </c>
      <c r="AU225" s="214" t="s">
        <v>84</v>
      </c>
      <c r="AY225" s="213" t="s">
        <v>125</v>
      </c>
      <c r="BK225" s="215">
        <f>BK226</f>
        <v>0</v>
      </c>
    </row>
    <row r="226" spans="1:65" s="2" customFormat="1" ht="14.4" customHeight="1">
      <c r="A226" s="37"/>
      <c r="B226" s="38"/>
      <c r="C226" s="218" t="s">
        <v>379</v>
      </c>
      <c r="D226" s="218" t="s">
        <v>127</v>
      </c>
      <c r="E226" s="219" t="s">
        <v>380</v>
      </c>
      <c r="F226" s="220" t="s">
        <v>381</v>
      </c>
      <c r="G226" s="221" t="s">
        <v>231</v>
      </c>
      <c r="H226" s="222">
        <v>134.631</v>
      </c>
      <c r="I226" s="223"/>
      <c r="J226" s="224">
        <f>ROUND(I226*H226,2)</f>
        <v>0</v>
      </c>
      <c r="K226" s="225"/>
      <c r="L226" s="43"/>
      <c r="M226" s="266" t="s">
        <v>1</v>
      </c>
      <c r="N226" s="267" t="s">
        <v>41</v>
      </c>
      <c r="O226" s="268"/>
      <c r="P226" s="269">
        <f>O226*H226</f>
        <v>0</v>
      </c>
      <c r="Q226" s="269">
        <v>0</v>
      </c>
      <c r="R226" s="269">
        <f>Q226*H226</f>
        <v>0</v>
      </c>
      <c r="S226" s="269">
        <v>0</v>
      </c>
      <c r="T226" s="270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0" t="s">
        <v>131</v>
      </c>
      <c r="AT226" s="230" t="s">
        <v>127</v>
      </c>
      <c r="AU226" s="230" t="s">
        <v>86</v>
      </c>
      <c r="AY226" s="16" t="s">
        <v>125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6" t="s">
        <v>84</v>
      </c>
      <c r="BK226" s="231">
        <f>ROUND(I226*H226,2)</f>
        <v>0</v>
      </c>
      <c r="BL226" s="16" t="s">
        <v>131</v>
      </c>
      <c r="BM226" s="230" t="s">
        <v>382</v>
      </c>
    </row>
    <row r="227" spans="1:31" s="2" customFormat="1" ht="6.95" customHeight="1">
      <c r="A227" s="37"/>
      <c r="B227" s="65"/>
      <c r="C227" s="66"/>
      <c r="D227" s="66"/>
      <c r="E227" s="66"/>
      <c r="F227" s="66"/>
      <c r="G227" s="66"/>
      <c r="H227" s="66"/>
      <c r="I227" s="66"/>
      <c r="J227" s="66"/>
      <c r="K227" s="66"/>
      <c r="L227" s="43"/>
      <c r="M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</row>
  </sheetData>
  <sheetProtection password="CC35" sheet="1" objects="1" scenarios="1" formatColumns="0" formatRows="0" autoFilter="0"/>
  <autoFilter ref="C121:K226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96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4.4" customHeight="1">
      <c r="B7" s="19"/>
      <c r="E7" s="140" t="str">
        <f>'Rekapitulace stavby'!K6</f>
        <v>Vintířov, úprava komunikace u hřiště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41" t="s">
        <v>383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4. 5. 2023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ROUND((SUM(BE124:BE187)),2)</f>
        <v>0</v>
      </c>
      <c r="G33" s="37"/>
      <c r="H33" s="37"/>
      <c r="I33" s="154">
        <v>0.21</v>
      </c>
      <c r="J33" s="153">
        <f>ROUND(((SUM(BE124:BE187))*I33),2)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ROUND((SUM(BF124:BF187)),2)</f>
        <v>0</v>
      </c>
      <c r="G34" s="37"/>
      <c r="H34" s="37"/>
      <c r="I34" s="154">
        <v>0.15</v>
      </c>
      <c r="J34" s="153">
        <f>ROUND(((SUM(BF124:BF187))*I34),2)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ROUND((SUM(BG124:BG187)),2)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ROUND((SUM(BH124:BH187)),2)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ROUND((SUM(BI124:BI187)),2)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4" customHeight="1">
      <c r="A85" s="37"/>
      <c r="B85" s="38"/>
      <c r="C85" s="39"/>
      <c r="D85" s="39"/>
      <c r="E85" s="173" t="str">
        <f>E7</f>
        <v>Vintířov, úprava komunikace u hřiště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6" customHeight="1">
      <c r="A87" s="37"/>
      <c r="B87" s="38"/>
      <c r="C87" s="39"/>
      <c r="D87" s="39"/>
      <c r="E87" s="75" t="str">
        <f>E9</f>
        <v>SO 301 - Dešťová kanalizace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4. 5. 2023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6.4" customHeight="1">
      <c r="A91" s="37"/>
      <c r="B91" s="38"/>
      <c r="C91" s="31" t="s">
        <v>24</v>
      </c>
      <c r="D91" s="39"/>
      <c r="E91" s="39"/>
      <c r="F91" s="26" t="str">
        <f>E15</f>
        <v>Obec Vintířov</v>
      </c>
      <c r="G91" s="39"/>
      <c r="H91" s="39"/>
      <c r="I91" s="31" t="s">
        <v>30</v>
      </c>
      <c r="J91" s="35" t="str">
        <f>E21</f>
        <v>Inplan CZ s.r.o. K.Vary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6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Šimková Dita, K.Vary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100</v>
      </c>
      <c r="D94" s="175"/>
      <c r="E94" s="175"/>
      <c r="F94" s="175"/>
      <c r="G94" s="175"/>
      <c r="H94" s="175"/>
      <c r="I94" s="175"/>
      <c r="J94" s="176" t="s">
        <v>101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102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78"/>
      <c r="C97" s="179"/>
      <c r="D97" s="180" t="s">
        <v>104</v>
      </c>
      <c r="E97" s="181"/>
      <c r="F97" s="181"/>
      <c r="G97" s="181"/>
      <c r="H97" s="181"/>
      <c r="I97" s="181"/>
      <c r="J97" s="182">
        <f>J125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105</v>
      </c>
      <c r="E98" s="187"/>
      <c r="F98" s="187"/>
      <c r="G98" s="187"/>
      <c r="H98" s="187"/>
      <c r="I98" s="187"/>
      <c r="J98" s="188">
        <f>J126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384</v>
      </c>
      <c r="E99" s="187"/>
      <c r="F99" s="187"/>
      <c r="G99" s="187"/>
      <c r="H99" s="187"/>
      <c r="I99" s="187"/>
      <c r="J99" s="188">
        <f>J153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106</v>
      </c>
      <c r="E100" s="187"/>
      <c r="F100" s="187"/>
      <c r="G100" s="187"/>
      <c r="H100" s="187"/>
      <c r="I100" s="187"/>
      <c r="J100" s="188">
        <f>J155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385</v>
      </c>
      <c r="E101" s="187"/>
      <c r="F101" s="187"/>
      <c r="G101" s="187"/>
      <c r="H101" s="187"/>
      <c r="I101" s="187"/>
      <c r="J101" s="188">
        <f>J158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107</v>
      </c>
      <c r="E102" s="187"/>
      <c r="F102" s="187"/>
      <c r="G102" s="187"/>
      <c r="H102" s="187"/>
      <c r="I102" s="187"/>
      <c r="J102" s="188">
        <f>J178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108</v>
      </c>
      <c r="E103" s="187"/>
      <c r="F103" s="187"/>
      <c r="G103" s="187"/>
      <c r="H103" s="187"/>
      <c r="I103" s="187"/>
      <c r="J103" s="188">
        <f>J181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109</v>
      </c>
      <c r="E104" s="187"/>
      <c r="F104" s="187"/>
      <c r="G104" s="187"/>
      <c r="H104" s="187"/>
      <c r="I104" s="187"/>
      <c r="J104" s="188">
        <f>J186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110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4.4" customHeight="1">
      <c r="A114" s="37"/>
      <c r="B114" s="38"/>
      <c r="C114" s="39"/>
      <c r="D114" s="39"/>
      <c r="E114" s="173" t="str">
        <f>E7</f>
        <v>Vintířov, úprava komunikace u hřiště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97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6" customHeight="1">
      <c r="A116" s="37"/>
      <c r="B116" s="38"/>
      <c r="C116" s="39"/>
      <c r="D116" s="39"/>
      <c r="E116" s="75" t="str">
        <f>E9</f>
        <v>SO 301 - Dešťová kanalizace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 xml:space="preserve"> </v>
      </c>
      <c r="G118" s="39"/>
      <c r="H118" s="39"/>
      <c r="I118" s="31" t="s">
        <v>22</v>
      </c>
      <c r="J118" s="78" t="str">
        <f>IF(J12="","",J12)</f>
        <v>4. 5. 2023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26.4" customHeight="1">
      <c r="A120" s="37"/>
      <c r="B120" s="38"/>
      <c r="C120" s="31" t="s">
        <v>24</v>
      </c>
      <c r="D120" s="39"/>
      <c r="E120" s="39"/>
      <c r="F120" s="26" t="str">
        <f>E15</f>
        <v>Obec Vintířov</v>
      </c>
      <c r="G120" s="39"/>
      <c r="H120" s="39"/>
      <c r="I120" s="31" t="s">
        <v>30</v>
      </c>
      <c r="J120" s="35" t="str">
        <f>E21</f>
        <v>Inplan CZ s.r.o. K.Vary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6" customHeight="1">
      <c r="A121" s="37"/>
      <c r="B121" s="38"/>
      <c r="C121" s="31" t="s">
        <v>28</v>
      </c>
      <c r="D121" s="39"/>
      <c r="E121" s="39"/>
      <c r="F121" s="26" t="str">
        <f>IF(E18="","",E18)</f>
        <v>Vyplň údaj</v>
      </c>
      <c r="G121" s="39"/>
      <c r="H121" s="39"/>
      <c r="I121" s="31" t="s">
        <v>33</v>
      </c>
      <c r="J121" s="35" t="str">
        <f>E24</f>
        <v>Šimková Dita, K.Vary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90"/>
      <c r="B123" s="191"/>
      <c r="C123" s="192" t="s">
        <v>111</v>
      </c>
      <c r="D123" s="193" t="s">
        <v>61</v>
      </c>
      <c r="E123" s="193" t="s">
        <v>57</v>
      </c>
      <c r="F123" s="193" t="s">
        <v>58</v>
      </c>
      <c r="G123" s="193" t="s">
        <v>112</v>
      </c>
      <c r="H123" s="193" t="s">
        <v>113</v>
      </c>
      <c r="I123" s="193" t="s">
        <v>114</v>
      </c>
      <c r="J123" s="194" t="s">
        <v>101</v>
      </c>
      <c r="K123" s="195" t="s">
        <v>115</v>
      </c>
      <c r="L123" s="196"/>
      <c r="M123" s="99" t="s">
        <v>1</v>
      </c>
      <c r="N123" s="100" t="s">
        <v>40</v>
      </c>
      <c r="O123" s="100" t="s">
        <v>116</v>
      </c>
      <c r="P123" s="100" t="s">
        <v>117</v>
      </c>
      <c r="Q123" s="100" t="s">
        <v>118</v>
      </c>
      <c r="R123" s="100" t="s">
        <v>119</v>
      </c>
      <c r="S123" s="100" t="s">
        <v>120</v>
      </c>
      <c r="T123" s="101" t="s">
        <v>121</v>
      </c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</row>
    <row r="124" spans="1:63" s="2" customFormat="1" ht="22.8" customHeight="1">
      <c r="A124" s="37"/>
      <c r="B124" s="38"/>
      <c r="C124" s="106" t="s">
        <v>122</v>
      </c>
      <c r="D124" s="39"/>
      <c r="E124" s="39"/>
      <c r="F124" s="39"/>
      <c r="G124" s="39"/>
      <c r="H124" s="39"/>
      <c r="I124" s="39"/>
      <c r="J124" s="197">
        <f>BK124</f>
        <v>0</v>
      </c>
      <c r="K124" s="39"/>
      <c r="L124" s="43"/>
      <c r="M124" s="102"/>
      <c r="N124" s="198"/>
      <c r="O124" s="103"/>
      <c r="P124" s="199">
        <f>P125</f>
        <v>0</v>
      </c>
      <c r="Q124" s="103"/>
      <c r="R124" s="199">
        <f>R125</f>
        <v>36.586366</v>
      </c>
      <c r="S124" s="103"/>
      <c r="T124" s="200">
        <f>T125</f>
        <v>48.5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75</v>
      </c>
      <c r="AU124" s="16" t="s">
        <v>103</v>
      </c>
      <c r="BK124" s="201">
        <f>BK125</f>
        <v>0</v>
      </c>
    </row>
    <row r="125" spans="1:63" s="12" customFormat="1" ht="25.9" customHeight="1">
      <c r="A125" s="12"/>
      <c r="B125" s="202"/>
      <c r="C125" s="203"/>
      <c r="D125" s="204" t="s">
        <v>75</v>
      </c>
      <c r="E125" s="205" t="s">
        <v>123</v>
      </c>
      <c r="F125" s="205" t="s">
        <v>124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P126+P153+P155+P158+P178+P181+P186</f>
        <v>0</v>
      </c>
      <c r="Q125" s="210"/>
      <c r="R125" s="211">
        <f>R126+R153+R155+R158+R178+R181+R186</f>
        <v>36.586366</v>
      </c>
      <c r="S125" s="210"/>
      <c r="T125" s="212">
        <f>T126+T153+T155+T158+T178+T181+T186</f>
        <v>48.5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84</v>
      </c>
      <c r="AT125" s="214" t="s">
        <v>75</v>
      </c>
      <c r="AU125" s="214" t="s">
        <v>76</v>
      </c>
      <c r="AY125" s="213" t="s">
        <v>125</v>
      </c>
      <c r="BK125" s="215">
        <f>BK126+BK153+BK155+BK158+BK178+BK181+BK186</f>
        <v>0</v>
      </c>
    </row>
    <row r="126" spans="1:63" s="12" customFormat="1" ht="22.8" customHeight="1">
      <c r="A126" s="12"/>
      <c r="B126" s="202"/>
      <c r="C126" s="203"/>
      <c r="D126" s="204" t="s">
        <v>75</v>
      </c>
      <c r="E126" s="216" t="s">
        <v>84</v>
      </c>
      <c r="F126" s="216" t="s">
        <v>126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SUM(P127:P152)</f>
        <v>0</v>
      </c>
      <c r="Q126" s="210"/>
      <c r="R126" s="211">
        <f>SUM(R127:R152)</f>
        <v>0</v>
      </c>
      <c r="S126" s="210"/>
      <c r="T126" s="212">
        <f>SUM(T127:T152)</f>
        <v>48.5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84</v>
      </c>
      <c r="AT126" s="214" t="s">
        <v>75</v>
      </c>
      <c r="AU126" s="214" t="s">
        <v>84</v>
      </c>
      <c r="AY126" s="213" t="s">
        <v>125</v>
      </c>
      <c r="BK126" s="215">
        <f>SUM(BK127:BK152)</f>
        <v>0</v>
      </c>
    </row>
    <row r="127" spans="1:65" s="2" customFormat="1" ht="19.8" customHeight="1">
      <c r="A127" s="37"/>
      <c r="B127" s="38"/>
      <c r="C127" s="218" t="s">
        <v>84</v>
      </c>
      <c r="D127" s="218" t="s">
        <v>127</v>
      </c>
      <c r="E127" s="219" t="s">
        <v>143</v>
      </c>
      <c r="F127" s="220" t="s">
        <v>144</v>
      </c>
      <c r="G127" s="221" t="s">
        <v>139</v>
      </c>
      <c r="H127" s="222">
        <v>125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41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0.29</v>
      </c>
      <c r="T127" s="229">
        <f>S127*H127</f>
        <v>36.25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131</v>
      </c>
      <c r="AT127" s="230" t="s">
        <v>127</v>
      </c>
      <c r="AU127" s="230" t="s">
        <v>86</v>
      </c>
      <c r="AY127" s="16" t="s">
        <v>125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84</v>
      </c>
      <c r="BK127" s="231">
        <f>ROUND(I127*H127,2)</f>
        <v>0</v>
      </c>
      <c r="BL127" s="16" t="s">
        <v>131</v>
      </c>
      <c r="BM127" s="230" t="s">
        <v>386</v>
      </c>
    </row>
    <row r="128" spans="1:51" s="13" customFormat="1" ht="12">
      <c r="A128" s="13"/>
      <c r="B128" s="232"/>
      <c r="C128" s="233"/>
      <c r="D128" s="234" t="s">
        <v>141</v>
      </c>
      <c r="E128" s="235" t="s">
        <v>1</v>
      </c>
      <c r="F128" s="236" t="s">
        <v>387</v>
      </c>
      <c r="G128" s="233"/>
      <c r="H128" s="237">
        <v>125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141</v>
      </c>
      <c r="AU128" s="243" t="s">
        <v>86</v>
      </c>
      <c r="AV128" s="13" t="s">
        <v>86</v>
      </c>
      <c r="AW128" s="13" t="s">
        <v>32</v>
      </c>
      <c r="AX128" s="13" t="s">
        <v>84</v>
      </c>
      <c r="AY128" s="243" t="s">
        <v>125</v>
      </c>
    </row>
    <row r="129" spans="1:65" s="2" customFormat="1" ht="14.4" customHeight="1">
      <c r="A129" s="37"/>
      <c r="B129" s="38"/>
      <c r="C129" s="218" t="s">
        <v>86</v>
      </c>
      <c r="D129" s="218" t="s">
        <v>127</v>
      </c>
      <c r="E129" s="219" t="s">
        <v>388</v>
      </c>
      <c r="F129" s="220" t="s">
        <v>389</v>
      </c>
      <c r="G129" s="221" t="s">
        <v>139</v>
      </c>
      <c r="H129" s="222">
        <v>125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41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0.098</v>
      </c>
      <c r="T129" s="229">
        <f>S129*H129</f>
        <v>12.25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131</v>
      </c>
      <c r="AT129" s="230" t="s">
        <v>127</v>
      </c>
      <c r="AU129" s="230" t="s">
        <v>86</v>
      </c>
      <c r="AY129" s="16" t="s">
        <v>125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84</v>
      </c>
      <c r="BK129" s="231">
        <f>ROUND(I129*H129,2)</f>
        <v>0</v>
      </c>
      <c r="BL129" s="16" t="s">
        <v>131</v>
      </c>
      <c r="BM129" s="230" t="s">
        <v>390</v>
      </c>
    </row>
    <row r="130" spans="1:51" s="13" customFormat="1" ht="12">
      <c r="A130" s="13"/>
      <c r="B130" s="232"/>
      <c r="C130" s="233"/>
      <c r="D130" s="234" t="s">
        <v>141</v>
      </c>
      <c r="E130" s="235" t="s">
        <v>1</v>
      </c>
      <c r="F130" s="236" t="s">
        <v>387</v>
      </c>
      <c r="G130" s="233"/>
      <c r="H130" s="237">
        <v>125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141</v>
      </c>
      <c r="AU130" s="243" t="s">
        <v>86</v>
      </c>
      <c r="AV130" s="13" t="s">
        <v>86</v>
      </c>
      <c r="AW130" s="13" t="s">
        <v>32</v>
      </c>
      <c r="AX130" s="13" t="s">
        <v>84</v>
      </c>
      <c r="AY130" s="243" t="s">
        <v>125</v>
      </c>
    </row>
    <row r="131" spans="1:65" s="2" customFormat="1" ht="14.4" customHeight="1">
      <c r="A131" s="37"/>
      <c r="B131" s="38"/>
      <c r="C131" s="218" t="s">
        <v>136</v>
      </c>
      <c r="D131" s="218" t="s">
        <v>127</v>
      </c>
      <c r="E131" s="219" t="s">
        <v>391</v>
      </c>
      <c r="F131" s="220" t="s">
        <v>392</v>
      </c>
      <c r="G131" s="221" t="s">
        <v>181</v>
      </c>
      <c r="H131" s="222">
        <v>21.6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41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131</v>
      </c>
      <c r="AT131" s="230" t="s">
        <v>127</v>
      </c>
      <c r="AU131" s="230" t="s">
        <v>86</v>
      </c>
      <c r="AY131" s="16" t="s">
        <v>125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84</v>
      </c>
      <c r="BK131" s="231">
        <f>ROUND(I131*H131,2)</f>
        <v>0</v>
      </c>
      <c r="BL131" s="16" t="s">
        <v>131</v>
      </c>
      <c r="BM131" s="230" t="s">
        <v>393</v>
      </c>
    </row>
    <row r="132" spans="1:51" s="13" customFormat="1" ht="12">
      <c r="A132" s="13"/>
      <c r="B132" s="232"/>
      <c r="C132" s="233"/>
      <c r="D132" s="234" t="s">
        <v>141</v>
      </c>
      <c r="E132" s="235" t="s">
        <v>1</v>
      </c>
      <c r="F132" s="236" t="s">
        <v>394</v>
      </c>
      <c r="G132" s="233"/>
      <c r="H132" s="237">
        <v>5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141</v>
      </c>
      <c r="AU132" s="243" t="s">
        <v>86</v>
      </c>
      <c r="AV132" s="13" t="s">
        <v>86</v>
      </c>
      <c r="AW132" s="13" t="s">
        <v>32</v>
      </c>
      <c r="AX132" s="13" t="s">
        <v>76</v>
      </c>
      <c r="AY132" s="243" t="s">
        <v>125</v>
      </c>
    </row>
    <row r="133" spans="1:51" s="13" customFormat="1" ht="12">
      <c r="A133" s="13"/>
      <c r="B133" s="232"/>
      <c r="C133" s="233"/>
      <c r="D133" s="234" t="s">
        <v>141</v>
      </c>
      <c r="E133" s="235" t="s">
        <v>1</v>
      </c>
      <c r="F133" s="236" t="s">
        <v>395</v>
      </c>
      <c r="G133" s="233"/>
      <c r="H133" s="237">
        <v>16.6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141</v>
      </c>
      <c r="AU133" s="243" t="s">
        <v>86</v>
      </c>
      <c r="AV133" s="13" t="s">
        <v>86</v>
      </c>
      <c r="AW133" s="13" t="s">
        <v>32</v>
      </c>
      <c r="AX133" s="13" t="s">
        <v>76</v>
      </c>
      <c r="AY133" s="243" t="s">
        <v>125</v>
      </c>
    </row>
    <row r="134" spans="1:51" s="14" customFormat="1" ht="12">
      <c r="A134" s="14"/>
      <c r="B134" s="244"/>
      <c r="C134" s="245"/>
      <c r="D134" s="234" t="s">
        <v>141</v>
      </c>
      <c r="E134" s="246" t="s">
        <v>1</v>
      </c>
      <c r="F134" s="247" t="s">
        <v>157</v>
      </c>
      <c r="G134" s="245"/>
      <c r="H134" s="248">
        <v>21.6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4" t="s">
        <v>141</v>
      </c>
      <c r="AU134" s="254" t="s">
        <v>86</v>
      </c>
      <c r="AV134" s="14" t="s">
        <v>131</v>
      </c>
      <c r="AW134" s="14" t="s">
        <v>32</v>
      </c>
      <c r="AX134" s="14" t="s">
        <v>84</v>
      </c>
      <c r="AY134" s="254" t="s">
        <v>125</v>
      </c>
    </row>
    <row r="135" spans="1:65" s="2" customFormat="1" ht="19.8" customHeight="1">
      <c r="A135" s="37"/>
      <c r="B135" s="38"/>
      <c r="C135" s="218" t="s">
        <v>131</v>
      </c>
      <c r="D135" s="218" t="s">
        <v>127</v>
      </c>
      <c r="E135" s="219" t="s">
        <v>396</v>
      </c>
      <c r="F135" s="220" t="s">
        <v>397</v>
      </c>
      <c r="G135" s="221" t="s">
        <v>181</v>
      </c>
      <c r="H135" s="222">
        <v>257.1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41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131</v>
      </c>
      <c r="AT135" s="230" t="s">
        <v>127</v>
      </c>
      <c r="AU135" s="230" t="s">
        <v>86</v>
      </c>
      <c r="AY135" s="16" t="s">
        <v>125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84</v>
      </c>
      <c r="BK135" s="231">
        <f>ROUND(I135*H135,2)</f>
        <v>0</v>
      </c>
      <c r="BL135" s="16" t="s">
        <v>131</v>
      </c>
      <c r="BM135" s="230" t="s">
        <v>398</v>
      </c>
    </row>
    <row r="136" spans="1:51" s="13" customFormat="1" ht="12">
      <c r="A136" s="13"/>
      <c r="B136" s="232"/>
      <c r="C136" s="233"/>
      <c r="D136" s="234" t="s">
        <v>141</v>
      </c>
      <c r="E136" s="235" t="s">
        <v>1</v>
      </c>
      <c r="F136" s="236" t="s">
        <v>399</v>
      </c>
      <c r="G136" s="233"/>
      <c r="H136" s="237">
        <v>162.5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141</v>
      </c>
      <c r="AU136" s="243" t="s">
        <v>86</v>
      </c>
      <c r="AV136" s="13" t="s">
        <v>86</v>
      </c>
      <c r="AW136" s="13" t="s">
        <v>32</v>
      </c>
      <c r="AX136" s="13" t="s">
        <v>76</v>
      </c>
      <c r="AY136" s="243" t="s">
        <v>125</v>
      </c>
    </row>
    <row r="137" spans="1:51" s="13" customFormat="1" ht="12">
      <c r="A137" s="13"/>
      <c r="B137" s="232"/>
      <c r="C137" s="233"/>
      <c r="D137" s="234" t="s">
        <v>141</v>
      </c>
      <c r="E137" s="235" t="s">
        <v>1</v>
      </c>
      <c r="F137" s="236" t="s">
        <v>400</v>
      </c>
      <c r="G137" s="233"/>
      <c r="H137" s="237">
        <v>94.6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141</v>
      </c>
      <c r="AU137" s="243" t="s">
        <v>86</v>
      </c>
      <c r="AV137" s="13" t="s">
        <v>86</v>
      </c>
      <c r="AW137" s="13" t="s">
        <v>32</v>
      </c>
      <c r="AX137" s="13" t="s">
        <v>76</v>
      </c>
      <c r="AY137" s="243" t="s">
        <v>125</v>
      </c>
    </row>
    <row r="138" spans="1:51" s="14" customFormat="1" ht="12">
      <c r="A138" s="14"/>
      <c r="B138" s="244"/>
      <c r="C138" s="245"/>
      <c r="D138" s="234" t="s">
        <v>141</v>
      </c>
      <c r="E138" s="246" t="s">
        <v>1</v>
      </c>
      <c r="F138" s="247" t="s">
        <v>157</v>
      </c>
      <c r="G138" s="245"/>
      <c r="H138" s="248">
        <v>257.1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4" t="s">
        <v>141</v>
      </c>
      <c r="AU138" s="254" t="s">
        <v>86</v>
      </c>
      <c r="AV138" s="14" t="s">
        <v>131</v>
      </c>
      <c r="AW138" s="14" t="s">
        <v>32</v>
      </c>
      <c r="AX138" s="14" t="s">
        <v>84</v>
      </c>
      <c r="AY138" s="254" t="s">
        <v>125</v>
      </c>
    </row>
    <row r="139" spans="1:65" s="2" customFormat="1" ht="19.8" customHeight="1">
      <c r="A139" s="37"/>
      <c r="B139" s="38"/>
      <c r="C139" s="218" t="s">
        <v>147</v>
      </c>
      <c r="D139" s="218" t="s">
        <v>127</v>
      </c>
      <c r="E139" s="219" t="s">
        <v>217</v>
      </c>
      <c r="F139" s="220" t="s">
        <v>218</v>
      </c>
      <c r="G139" s="221" t="s">
        <v>181</v>
      </c>
      <c r="H139" s="222">
        <v>152.1</v>
      </c>
      <c r="I139" s="223"/>
      <c r="J139" s="224">
        <f>ROUND(I139*H139,2)</f>
        <v>0</v>
      </c>
      <c r="K139" s="225"/>
      <c r="L139" s="43"/>
      <c r="M139" s="226" t="s">
        <v>1</v>
      </c>
      <c r="N139" s="227" t="s">
        <v>41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131</v>
      </c>
      <c r="AT139" s="230" t="s">
        <v>127</v>
      </c>
      <c r="AU139" s="230" t="s">
        <v>86</v>
      </c>
      <c r="AY139" s="16" t="s">
        <v>125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84</v>
      </c>
      <c r="BK139" s="231">
        <f>ROUND(I139*H139,2)</f>
        <v>0</v>
      </c>
      <c r="BL139" s="16" t="s">
        <v>131</v>
      </c>
      <c r="BM139" s="230" t="s">
        <v>401</v>
      </c>
    </row>
    <row r="140" spans="1:51" s="13" customFormat="1" ht="12">
      <c r="A140" s="13"/>
      <c r="B140" s="232"/>
      <c r="C140" s="233"/>
      <c r="D140" s="234" t="s">
        <v>141</v>
      </c>
      <c r="E140" s="235" t="s">
        <v>1</v>
      </c>
      <c r="F140" s="236" t="s">
        <v>402</v>
      </c>
      <c r="G140" s="233"/>
      <c r="H140" s="237">
        <v>152.1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141</v>
      </c>
      <c r="AU140" s="243" t="s">
        <v>86</v>
      </c>
      <c r="AV140" s="13" t="s">
        <v>86</v>
      </c>
      <c r="AW140" s="13" t="s">
        <v>32</v>
      </c>
      <c r="AX140" s="13" t="s">
        <v>84</v>
      </c>
      <c r="AY140" s="243" t="s">
        <v>125</v>
      </c>
    </row>
    <row r="141" spans="1:65" s="2" customFormat="1" ht="22.2" customHeight="1">
      <c r="A141" s="37"/>
      <c r="B141" s="38"/>
      <c r="C141" s="218" t="s">
        <v>152</v>
      </c>
      <c r="D141" s="218" t="s">
        <v>127</v>
      </c>
      <c r="E141" s="219" t="s">
        <v>221</v>
      </c>
      <c r="F141" s="220" t="s">
        <v>222</v>
      </c>
      <c r="G141" s="221" t="s">
        <v>181</v>
      </c>
      <c r="H141" s="222">
        <v>760.5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41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131</v>
      </c>
      <c r="AT141" s="230" t="s">
        <v>127</v>
      </c>
      <c r="AU141" s="230" t="s">
        <v>86</v>
      </c>
      <c r="AY141" s="16" t="s">
        <v>125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84</v>
      </c>
      <c r="BK141" s="231">
        <f>ROUND(I141*H141,2)</f>
        <v>0</v>
      </c>
      <c r="BL141" s="16" t="s">
        <v>131</v>
      </c>
      <c r="BM141" s="230" t="s">
        <v>403</v>
      </c>
    </row>
    <row r="142" spans="1:51" s="13" customFormat="1" ht="12">
      <c r="A142" s="13"/>
      <c r="B142" s="232"/>
      <c r="C142" s="233"/>
      <c r="D142" s="234" t="s">
        <v>141</v>
      </c>
      <c r="E142" s="235" t="s">
        <v>1</v>
      </c>
      <c r="F142" s="236" t="s">
        <v>404</v>
      </c>
      <c r="G142" s="233"/>
      <c r="H142" s="237">
        <v>760.5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141</v>
      </c>
      <c r="AU142" s="243" t="s">
        <v>86</v>
      </c>
      <c r="AV142" s="13" t="s">
        <v>86</v>
      </c>
      <c r="AW142" s="13" t="s">
        <v>32</v>
      </c>
      <c r="AX142" s="13" t="s">
        <v>84</v>
      </c>
      <c r="AY142" s="243" t="s">
        <v>125</v>
      </c>
    </row>
    <row r="143" spans="1:65" s="2" customFormat="1" ht="14.4" customHeight="1">
      <c r="A143" s="37"/>
      <c r="B143" s="38"/>
      <c r="C143" s="218" t="s">
        <v>158</v>
      </c>
      <c r="D143" s="218" t="s">
        <v>127</v>
      </c>
      <c r="E143" s="219" t="s">
        <v>229</v>
      </c>
      <c r="F143" s="220" t="s">
        <v>230</v>
      </c>
      <c r="G143" s="221" t="s">
        <v>231</v>
      </c>
      <c r="H143" s="222">
        <v>273.78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41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131</v>
      </c>
      <c r="AT143" s="230" t="s">
        <v>127</v>
      </c>
      <c r="AU143" s="230" t="s">
        <v>86</v>
      </c>
      <c r="AY143" s="16" t="s">
        <v>125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84</v>
      </c>
      <c r="BK143" s="231">
        <f>ROUND(I143*H143,2)</f>
        <v>0</v>
      </c>
      <c r="BL143" s="16" t="s">
        <v>131</v>
      </c>
      <c r="BM143" s="230" t="s">
        <v>405</v>
      </c>
    </row>
    <row r="144" spans="1:51" s="13" customFormat="1" ht="12">
      <c r="A144" s="13"/>
      <c r="B144" s="232"/>
      <c r="C144" s="233"/>
      <c r="D144" s="234" t="s">
        <v>141</v>
      </c>
      <c r="E144" s="235" t="s">
        <v>1</v>
      </c>
      <c r="F144" s="236" t="s">
        <v>406</v>
      </c>
      <c r="G144" s="233"/>
      <c r="H144" s="237">
        <v>273.78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141</v>
      </c>
      <c r="AU144" s="243" t="s">
        <v>86</v>
      </c>
      <c r="AV144" s="13" t="s">
        <v>86</v>
      </c>
      <c r="AW144" s="13" t="s">
        <v>32</v>
      </c>
      <c r="AX144" s="13" t="s">
        <v>84</v>
      </c>
      <c r="AY144" s="243" t="s">
        <v>125</v>
      </c>
    </row>
    <row r="145" spans="1:65" s="2" customFormat="1" ht="14.4" customHeight="1">
      <c r="A145" s="37"/>
      <c r="B145" s="38"/>
      <c r="C145" s="218" t="s">
        <v>163</v>
      </c>
      <c r="D145" s="218" t="s">
        <v>127</v>
      </c>
      <c r="E145" s="219" t="s">
        <v>235</v>
      </c>
      <c r="F145" s="220" t="s">
        <v>236</v>
      </c>
      <c r="G145" s="221" t="s">
        <v>181</v>
      </c>
      <c r="H145" s="222">
        <v>152.1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41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131</v>
      </c>
      <c r="AT145" s="230" t="s">
        <v>127</v>
      </c>
      <c r="AU145" s="230" t="s">
        <v>86</v>
      </c>
      <c r="AY145" s="16" t="s">
        <v>125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84</v>
      </c>
      <c r="BK145" s="231">
        <f>ROUND(I145*H145,2)</f>
        <v>0</v>
      </c>
      <c r="BL145" s="16" t="s">
        <v>131</v>
      </c>
      <c r="BM145" s="230" t="s">
        <v>407</v>
      </c>
    </row>
    <row r="146" spans="1:65" s="2" customFormat="1" ht="14.4" customHeight="1">
      <c r="A146" s="37"/>
      <c r="B146" s="38"/>
      <c r="C146" s="218" t="s">
        <v>168</v>
      </c>
      <c r="D146" s="218" t="s">
        <v>127</v>
      </c>
      <c r="E146" s="219" t="s">
        <v>408</v>
      </c>
      <c r="F146" s="220" t="s">
        <v>409</v>
      </c>
      <c r="G146" s="221" t="s">
        <v>181</v>
      </c>
      <c r="H146" s="222">
        <v>126.6</v>
      </c>
      <c r="I146" s="223"/>
      <c r="J146" s="224">
        <f>ROUND(I146*H146,2)</f>
        <v>0</v>
      </c>
      <c r="K146" s="225"/>
      <c r="L146" s="43"/>
      <c r="M146" s="226" t="s">
        <v>1</v>
      </c>
      <c r="N146" s="227" t="s">
        <v>41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131</v>
      </c>
      <c r="AT146" s="230" t="s">
        <v>127</v>
      </c>
      <c r="AU146" s="230" t="s">
        <v>86</v>
      </c>
      <c r="AY146" s="16" t="s">
        <v>125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84</v>
      </c>
      <c r="BK146" s="231">
        <f>ROUND(I146*H146,2)</f>
        <v>0</v>
      </c>
      <c r="BL146" s="16" t="s">
        <v>131</v>
      </c>
      <c r="BM146" s="230" t="s">
        <v>410</v>
      </c>
    </row>
    <row r="147" spans="1:51" s="13" customFormat="1" ht="12">
      <c r="A147" s="13"/>
      <c r="B147" s="232"/>
      <c r="C147" s="233"/>
      <c r="D147" s="234" t="s">
        <v>141</v>
      </c>
      <c r="E147" s="235" t="s">
        <v>1</v>
      </c>
      <c r="F147" s="236" t="s">
        <v>411</v>
      </c>
      <c r="G147" s="233"/>
      <c r="H147" s="237">
        <v>126.6</v>
      </c>
      <c r="I147" s="238"/>
      <c r="J147" s="233"/>
      <c r="K147" s="233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141</v>
      </c>
      <c r="AU147" s="243" t="s">
        <v>86</v>
      </c>
      <c r="AV147" s="13" t="s">
        <v>86</v>
      </c>
      <c r="AW147" s="13" t="s">
        <v>32</v>
      </c>
      <c r="AX147" s="13" t="s">
        <v>84</v>
      </c>
      <c r="AY147" s="243" t="s">
        <v>125</v>
      </c>
    </row>
    <row r="148" spans="1:65" s="2" customFormat="1" ht="14.4" customHeight="1">
      <c r="A148" s="37"/>
      <c r="B148" s="38"/>
      <c r="C148" s="218" t="s">
        <v>173</v>
      </c>
      <c r="D148" s="218" t="s">
        <v>127</v>
      </c>
      <c r="E148" s="219" t="s">
        <v>412</v>
      </c>
      <c r="F148" s="220" t="s">
        <v>413</v>
      </c>
      <c r="G148" s="221" t="s">
        <v>181</v>
      </c>
      <c r="H148" s="222">
        <v>84.4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41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131</v>
      </c>
      <c r="AT148" s="230" t="s">
        <v>127</v>
      </c>
      <c r="AU148" s="230" t="s">
        <v>86</v>
      </c>
      <c r="AY148" s="16" t="s">
        <v>125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84</v>
      </c>
      <c r="BK148" s="231">
        <f>ROUND(I148*H148,2)</f>
        <v>0</v>
      </c>
      <c r="BL148" s="16" t="s">
        <v>131</v>
      </c>
      <c r="BM148" s="230" t="s">
        <v>414</v>
      </c>
    </row>
    <row r="149" spans="1:51" s="13" customFormat="1" ht="12">
      <c r="A149" s="13"/>
      <c r="B149" s="232"/>
      <c r="C149" s="233"/>
      <c r="D149" s="234" t="s">
        <v>141</v>
      </c>
      <c r="E149" s="235" t="s">
        <v>1</v>
      </c>
      <c r="F149" s="236" t="s">
        <v>415</v>
      </c>
      <c r="G149" s="233"/>
      <c r="H149" s="237">
        <v>84.4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141</v>
      </c>
      <c r="AU149" s="243" t="s">
        <v>86</v>
      </c>
      <c r="AV149" s="13" t="s">
        <v>86</v>
      </c>
      <c r="AW149" s="13" t="s">
        <v>32</v>
      </c>
      <c r="AX149" s="13" t="s">
        <v>84</v>
      </c>
      <c r="AY149" s="243" t="s">
        <v>125</v>
      </c>
    </row>
    <row r="150" spans="1:65" s="2" customFormat="1" ht="14.4" customHeight="1">
      <c r="A150" s="37"/>
      <c r="B150" s="38"/>
      <c r="C150" s="255" t="s">
        <v>178</v>
      </c>
      <c r="D150" s="255" t="s">
        <v>253</v>
      </c>
      <c r="E150" s="256" t="s">
        <v>416</v>
      </c>
      <c r="F150" s="257" t="s">
        <v>417</v>
      </c>
      <c r="G150" s="258" t="s">
        <v>231</v>
      </c>
      <c r="H150" s="259">
        <v>168.8</v>
      </c>
      <c r="I150" s="260"/>
      <c r="J150" s="261">
        <f>ROUND(I150*H150,2)</f>
        <v>0</v>
      </c>
      <c r="K150" s="262"/>
      <c r="L150" s="263"/>
      <c r="M150" s="264" t="s">
        <v>1</v>
      </c>
      <c r="N150" s="265" t="s">
        <v>41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163</v>
      </c>
      <c r="AT150" s="230" t="s">
        <v>253</v>
      </c>
      <c r="AU150" s="230" t="s">
        <v>86</v>
      </c>
      <c r="AY150" s="16" t="s">
        <v>125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84</v>
      </c>
      <c r="BK150" s="231">
        <f>ROUND(I150*H150,2)</f>
        <v>0</v>
      </c>
      <c r="BL150" s="16" t="s">
        <v>131</v>
      </c>
      <c r="BM150" s="230" t="s">
        <v>418</v>
      </c>
    </row>
    <row r="151" spans="1:51" s="13" customFormat="1" ht="12">
      <c r="A151" s="13"/>
      <c r="B151" s="232"/>
      <c r="C151" s="233"/>
      <c r="D151" s="234" t="s">
        <v>141</v>
      </c>
      <c r="E151" s="235" t="s">
        <v>1</v>
      </c>
      <c r="F151" s="236" t="s">
        <v>419</v>
      </c>
      <c r="G151" s="233"/>
      <c r="H151" s="237">
        <v>168.8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141</v>
      </c>
      <c r="AU151" s="243" t="s">
        <v>86</v>
      </c>
      <c r="AV151" s="13" t="s">
        <v>86</v>
      </c>
      <c r="AW151" s="13" t="s">
        <v>32</v>
      </c>
      <c r="AX151" s="13" t="s">
        <v>84</v>
      </c>
      <c r="AY151" s="243" t="s">
        <v>125</v>
      </c>
    </row>
    <row r="152" spans="1:65" s="2" customFormat="1" ht="14.4" customHeight="1">
      <c r="A152" s="37"/>
      <c r="B152" s="38"/>
      <c r="C152" s="218" t="s">
        <v>187</v>
      </c>
      <c r="D152" s="218" t="s">
        <v>127</v>
      </c>
      <c r="E152" s="219" t="s">
        <v>239</v>
      </c>
      <c r="F152" s="220" t="s">
        <v>240</v>
      </c>
      <c r="G152" s="221" t="s">
        <v>139</v>
      </c>
      <c r="H152" s="222">
        <v>125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41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131</v>
      </c>
      <c r="AT152" s="230" t="s">
        <v>127</v>
      </c>
      <c r="AU152" s="230" t="s">
        <v>86</v>
      </c>
      <c r="AY152" s="16" t="s">
        <v>125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84</v>
      </c>
      <c r="BK152" s="231">
        <f>ROUND(I152*H152,2)</f>
        <v>0</v>
      </c>
      <c r="BL152" s="16" t="s">
        <v>131</v>
      </c>
      <c r="BM152" s="230" t="s">
        <v>420</v>
      </c>
    </row>
    <row r="153" spans="1:63" s="12" customFormat="1" ht="22.8" customHeight="1">
      <c r="A153" s="12"/>
      <c r="B153" s="202"/>
      <c r="C153" s="203"/>
      <c r="D153" s="204" t="s">
        <v>75</v>
      </c>
      <c r="E153" s="216" t="s">
        <v>131</v>
      </c>
      <c r="F153" s="216" t="s">
        <v>421</v>
      </c>
      <c r="G153" s="203"/>
      <c r="H153" s="203"/>
      <c r="I153" s="206"/>
      <c r="J153" s="217">
        <f>BK153</f>
        <v>0</v>
      </c>
      <c r="K153" s="203"/>
      <c r="L153" s="208"/>
      <c r="M153" s="209"/>
      <c r="N153" s="210"/>
      <c r="O153" s="210"/>
      <c r="P153" s="211">
        <f>P154</f>
        <v>0</v>
      </c>
      <c r="Q153" s="210"/>
      <c r="R153" s="211">
        <f>R154</f>
        <v>0</v>
      </c>
      <c r="S153" s="210"/>
      <c r="T153" s="212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3" t="s">
        <v>84</v>
      </c>
      <c r="AT153" s="214" t="s">
        <v>75</v>
      </c>
      <c r="AU153" s="214" t="s">
        <v>84</v>
      </c>
      <c r="AY153" s="213" t="s">
        <v>125</v>
      </c>
      <c r="BK153" s="215">
        <f>BK154</f>
        <v>0</v>
      </c>
    </row>
    <row r="154" spans="1:65" s="2" customFormat="1" ht="14.4" customHeight="1">
      <c r="A154" s="37"/>
      <c r="B154" s="38"/>
      <c r="C154" s="218" t="s">
        <v>191</v>
      </c>
      <c r="D154" s="218" t="s">
        <v>127</v>
      </c>
      <c r="E154" s="219" t="s">
        <v>422</v>
      </c>
      <c r="F154" s="220" t="s">
        <v>423</v>
      </c>
      <c r="G154" s="221" t="s">
        <v>181</v>
      </c>
      <c r="H154" s="222">
        <v>21.1</v>
      </c>
      <c r="I154" s="223"/>
      <c r="J154" s="224">
        <f>ROUND(I154*H154,2)</f>
        <v>0</v>
      </c>
      <c r="K154" s="225"/>
      <c r="L154" s="43"/>
      <c r="M154" s="226" t="s">
        <v>1</v>
      </c>
      <c r="N154" s="227" t="s">
        <v>41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131</v>
      </c>
      <c r="AT154" s="230" t="s">
        <v>127</v>
      </c>
      <c r="AU154" s="230" t="s">
        <v>86</v>
      </c>
      <c r="AY154" s="16" t="s">
        <v>125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84</v>
      </c>
      <c r="BK154" s="231">
        <f>ROUND(I154*H154,2)</f>
        <v>0</v>
      </c>
      <c r="BL154" s="16" t="s">
        <v>131</v>
      </c>
      <c r="BM154" s="230" t="s">
        <v>424</v>
      </c>
    </row>
    <row r="155" spans="1:63" s="12" customFormat="1" ht="22.8" customHeight="1">
      <c r="A155" s="12"/>
      <c r="B155" s="202"/>
      <c r="C155" s="203"/>
      <c r="D155" s="204" t="s">
        <v>75</v>
      </c>
      <c r="E155" s="216" t="s">
        <v>147</v>
      </c>
      <c r="F155" s="216" t="s">
        <v>264</v>
      </c>
      <c r="G155" s="203"/>
      <c r="H155" s="203"/>
      <c r="I155" s="206"/>
      <c r="J155" s="217">
        <f>BK155</f>
        <v>0</v>
      </c>
      <c r="K155" s="203"/>
      <c r="L155" s="208"/>
      <c r="M155" s="209"/>
      <c r="N155" s="210"/>
      <c r="O155" s="210"/>
      <c r="P155" s="211">
        <f>SUM(P156:P157)</f>
        <v>0</v>
      </c>
      <c r="Q155" s="210"/>
      <c r="R155" s="211">
        <f>SUM(R156:R157)</f>
        <v>0</v>
      </c>
      <c r="S155" s="210"/>
      <c r="T155" s="212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84</v>
      </c>
      <c r="AT155" s="214" t="s">
        <v>75</v>
      </c>
      <c r="AU155" s="214" t="s">
        <v>84</v>
      </c>
      <c r="AY155" s="213" t="s">
        <v>125</v>
      </c>
      <c r="BK155" s="215">
        <f>SUM(BK156:BK157)</f>
        <v>0</v>
      </c>
    </row>
    <row r="156" spans="1:65" s="2" customFormat="1" ht="14.4" customHeight="1">
      <c r="A156" s="37"/>
      <c r="B156" s="38"/>
      <c r="C156" s="218" t="s">
        <v>195</v>
      </c>
      <c r="D156" s="218" t="s">
        <v>127</v>
      </c>
      <c r="E156" s="219" t="s">
        <v>280</v>
      </c>
      <c r="F156" s="220" t="s">
        <v>281</v>
      </c>
      <c r="G156" s="221" t="s">
        <v>139</v>
      </c>
      <c r="H156" s="222">
        <v>125</v>
      </c>
      <c r="I156" s="223"/>
      <c r="J156" s="224">
        <f>ROUND(I156*H156,2)</f>
        <v>0</v>
      </c>
      <c r="K156" s="225"/>
      <c r="L156" s="43"/>
      <c r="M156" s="226" t="s">
        <v>1</v>
      </c>
      <c r="N156" s="227" t="s">
        <v>41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131</v>
      </c>
      <c r="AT156" s="230" t="s">
        <v>127</v>
      </c>
      <c r="AU156" s="230" t="s">
        <v>86</v>
      </c>
      <c r="AY156" s="16" t="s">
        <v>125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84</v>
      </c>
      <c r="BK156" s="231">
        <f>ROUND(I156*H156,2)</f>
        <v>0</v>
      </c>
      <c r="BL156" s="16" t="s">
        <v>131</v>
      </c>
      <c r="BM156" s="230" t="s">
        <v>425</v>
      </c>
    </row>
    <row r="157" spans="1:51" s="13" customFormat="1" ht="12">
      <c r="A157" s="13"/>
      <c r="B157" s="232"/>
      <c r="C157" s="233"/>
      <c r="D157" s="234" t="s">
        <v>141</v>
      </c>
      <c r="E157" s="235" t="s">
        <v>1</v>
      </c>
      <c r="F157" s="236" t="s">
        <v>387</v>
      </c>
      <c r="G157" s="233"/>
      <c r="H157" s="237">
        <v>125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141</v>
      </c>
      <c r="AU157" s="243" t="s">
        <v>86</v>
      </c>
      <c r="AV157" s="13" t="s">
        <v>86</v>
      </c>
      <c r="AW157" s="13" t="s">
        <v>32</v>
      </c>
      <c r="AX157" s="13" t="s">
        <v>84</v>
      </c>
      <c r="AY157" s="243" t="s">
        <v>125</v>
      </c>
    </row>
    <row r="158" spans="1:63" s="12" customFormat="1" ht="22.8" customHeight="1">
      <c r="A158" s="12"/>
      <c r="B158" s="202"/>
      <c r="C158" s="203"/>
      <c r="D158" s="204" t="s">
        <v>75</v>
      </c>
      <c r="E158" s="216" t="s">
        <v>163</v>
      </c>
      <c r="F158" s="216" t="s">
        <v>426</v>
      </c>
      <c r="G158" s="203"/>
      <c r="H158" s="203"/>
      <c r="I158" s="206"/>
      <c r="J158" s="217">
        <f>BK158</f>
        <v>0</v>
      </c>
      <c r="K158" s="203"/>
      <c r="L158" s="208"/>
      <c r="M158" s="209"/>
      <c r="N158" s="210"/>
      <c r="O158" s="210"/>
      <c r="P158" s="211">
        <f>SUM(P159:P177)</f>
        <v>0</v>
      </c>
      <c r="Q158" s="210"/>
      <c r="R158" s="211">
        <f>SUM(R159:R177)</f>
        <v>36.586366</v>
      </c>
      <c r="S158" s="210"/>
      <c r="T158" s="212">
        <f>SUM(T159:T177)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3" t="s">
        <v>84</v>
      </c>
      <c r="AT158" s="214" t="s">
        <v>75</v>
      </c>
      <c r="AU158" s="214" t="s">
        <v>84</v>
      </c>
      <c r="AY158" s="213" t="s">
        <v>125</v>
      </c>
      <c r="BK158" s="215">
        <f>SUM(BK159:BK177)</f>
        <v>0</v>
      </c>
    </row>
    <row r="159" spans="1:65" s="2" customFormat="1" ht="14.4" customHeight="1">
      <c r="A159" s="37"/>
      <c r="B159" s="38"/>
      <c r="C159" s="218" t="s">
        <v>8</v>
      </c>
      <c r="D159" s="218" t="s">
        <v>127</v>
      </c>
      <c r="E159" s="219" t="s">
        <v>427</v>
      </c>
      <c r="F159" s="220" t="s">
        <v>428</v>
      </c>
      <c r="G159" s="221" t="s">
        <v>171</v>
      </c>
      <c r="H159" s="222">
        <v>16</v>
      </c>
      <c r="I159" s="223"/>
      <c r="J159" s="224">
        <f>ROUND(I159*H159,2)</f>
        <v>0</v>
      </c>
      <c r="K159" s="225"/>
      <c r="L159" s="43"/>
      <c r="M159" s="226" t="s">
        <v>1</v>
      </c>
      <c r="N159" s="227" t="s">
        <v>41</v>
      </c>
      <c r="O159" s="90"/>
      <c r="P159" s="228">
        <f>O159*H159</f>
        <v>0</v>
      </c>
      <c r="Q159" s="228">
        <v>0.01235</v>
      </c>
      <c r="R159" s="228">
        <f>Q159*H159</f>
        <v>0.1976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131</v>
      </c>
      <c r="AT159" s="230" t="s">
        <v>127</v>
      </c>
      <c r="AU159" s="230" t="s">
        <v>86</v>
      </c>
      <c r="AY159" s="16" t="s">
        <v>125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84</v>
      </c>
      <c r="BK159" s="231">
        <f>ROUND(I159*H159,2)</f>
        <v>0</v>
      </c>
      <c r="BL159" s="16" t="s">
        <v>131</v>
      </c>
      <c r="BM159" s="230" t="s">
        <v>429</v>
      </c>
    </row>
    <row r="160" spans="1:51" s="13" customFormat="1" ht="12">
      <c r="A160" s="13"/>
      <c r="B160" s="232"/>
      <c r="C160" s="233"/>
      <c r="D160" s="234" t="s">
        <v>141</v>
      </c>
      <c r="E160" s="235" t="s">
        <v>1</v>
      </c>
      <c r="F160" s="236" t="s">
        <v>430</v>
      </c>
      <c r="G160" s="233"/>
      <c r="H160" s="237">
        <v>16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141</v>
      </c>
      <c r="AU160" s="243" t="s">
        <v>86</v>
      </c>
      <c r="AV160" s="13" t="s">
        <v>86</v>
      </c>
      <c r="AW160" s="13" t="s">
        <v>32</v>
      </c>
      <c r="AX160" s="13" t="s">
        <v>84</v>
      </c>
      <c r="AY160" s="243" t="s">
        <v>125</v>
      </c>
    </row>
    <row r="161" spans="1:65" s="2" customFormat="1" ht="14.4" customHeight="1">
      <c r="A161" s="37"/>
      <c r="B161" s="38"/>
      <c r="C161" s="218" t="s">
        <v>203</v>
      </c>
      <c r="D161" s="218" t="s">
        <v>127</v>
      </c>
      <c r="E161" s="219" t="s">
        <v>431</v>
      </c>
      <c r="F161" s="220" t="s">
        <v>432</v>
      </c>
      <c r="G161" s="221" t="s">
        <v>171</v>
      </c>
      <c r="H161" s="222">
        <v>12</v>
      </c>
      <c r="I161" s="223"/>
      <c r="J161" s="224">
        <f>ROUND(I161*H161,2)</f>
        <v>0</v>
      </c>
      <c r="K161" s="225"/>
      <c r="L161" s="43"/>
      <c r="M161" s="226" t="s">
        <v>1</v>
      </c>
      <c r="N161" s="227" t="s">
        <v>41</v>
      </c>
      <c r="O161" s="90"/>
      <c r="P161" s="228">
        <f>O161*H161</f>
        <v>0</v>
      </c>
      <c r="Q161" s="228">
        <v>1E-05</v>
      </c>
      <c r="R161" s="228">
        <f>Q161*H161</f>
        <v>0.00012000000000000002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131</v>
      </c>
      <c r="AT161" s="230" t="s">
        <v>127</v>
      </c>
      <c r="AU161" s="230" t="s">
        <v>86</v>
      </c>
      <c r="AY161" s="16" t="s">
        <v>125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84</v>
      </c>
      <c r="BK161" s="231">
        <f>ROUND(I161*H161,2)</f>
        <v>0</v>
      </c>
      <c r="BL161" s="16" t="s">
        <v>131</v>
      </c>
      <c r="BM161" s="230" t="s">
        <v>433</v>
      </c>
    </row>
    <row r="162" spans="1:51" s="13" customFormat="1" ht="12">
      <c r="A162" s="13"/>
      <c r="B162" s="232"/>
      <c r="C162" s="233"/>
      <c r="D162" s="234" t="s">
        <v>141</v>
      </c>
      <c r="E162" s="235" t="s">
        <v>1</v>
      </c>
      <c r="F162" s="236" t="s">
        <v>434</v>
      </c>
      <c r="G162" s="233"/>
      <c r="H162" s="237">
        <v>12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141</v>
      </c>
      <c r="AU162" s="243" t="s">
        <v>86</v>
      </c>
      <c r="AV162" s="13" t="s">
        <v>86</v>
      </c>
      <c r="AW162" s="13" t="s">
        <v>32</v>
      </c>
      <c r="AX162" s="13" t="s">
        <v>84</v>
      </c>
      <c r="AY162" s="243" t="s">
        <v>125</v>
      </c>
    </row>
    <row r="163" spans="1:65" s="2" customFormat="1" ht="14.4" customHeight="1">
      <c r="A163" s="37"/>
      <c r="B163" s="38"/>
      <c r="C163" s="255" t="s">
        <v>208</v>
      </c>
      <c r="D163" s="255" t="s">
        <v>253</v>
      </c>
      <c r="E163" s="256" t="s">
        <v>435</v>
      </c>
      <c r="F163" s="257" t="s">
        <v>436</v>
      </c>
      <c r="G163" s="258" t="s">
        <v>171</v>
      </c>
      <c r="H163" s="259">
        <v>12.24</v>
      </c>
      <c r="I163" s="260"/>
      <c r="J163" s="261">
        <f>ROUND(I163*H163,2)</f>
        <v>0</v>
      </c>
      <c r="K163" s="262"/>
      <c r="L163" s="263"/>
      <c r="M163" s="264" t="s">
        <v>1</v>
      </c>
      <c r="N163" s="265" t="s">
        <v>41</v>
      </c>
      <c r="O163" s="90"/>
      <c r="P163" s="228">
        <f>O163*H163</f>
        <v>0</v>
      </c>
      <c r="Q163" s="228">
        <v>0.00345</v>
      </c>
      <c r="R163" s="228">
        <f>Q163*H163</f>
        <v>0.042228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163</v>
      </c>
      <c r="AT163" s="230" t="s">
        <v>253</v>
      </c>
      <c r="AU163" s="230" t="s">
        <v>86</v>
      </c>
      <c r="AY163" s="16" t="s">
        <v>125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84</v>
      </c>
      <c r="BK163" s="231">
        <f>ROUND(I163*H163,2)</f>
        <v>0</v>
      </c>
      <c r="BL163" s="16" t="s">
        <v>131</v>
      </c>
      <c r="BM163" s="230" t="s">
        <v>437</v>
      </c>
    </row>
    <row r="164" spans="1:51" s="13" customFormat="1" ht="12">
      <c r="A164" s="13"/>
      <c r="B164" s="232"/>
      <c r="C164" s="233"/>
      <c r="D164" s="234" t="s">
        <v>141</v>
      </c>
      <c r="E164" s="235" t="s">
        <v>1</v>
      </c>
      <c r="F164" s="236" t="s">
        <v>187</v>
      </c>
      <c r="G164" s="233"/>
      <c r="H164" s="237">
        <v>12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141</v>
      </c>
      <c r="AU164" s="243" t="s">
        <v>86</v>
      </c>
      <c r="AV164" s="13" t="s">
        <v>86</v>
      </c>
      <c r="AW164" s="13" t="s">
        <v>32</v>
      </c>
      <c r="AX164" s="13" t="s">
        <v>84</v>
      </c>
      <c r="AY164" s="243" t="s">
        <v>125</v>
      </c>
    </row>
    <row r="165" spans="1:51" s="13" customFormat="1" ht="12">
      <c r="A165" s="13"/>
      <c r="B165" s="232"/>
      <c r="C165" s="233"/>
      <c r="D165" s="234" t="s">
        <v>141</v>
      </c>
      <c r="E165" s="233"/>
      <c r="F165" s="236" t="s">
        <v>438</v>
      </c>
      <c r="G165" s="233"/>
      <c r="H165" s="237">
        <v>12.24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141</v>
      </c>
      <c r="AU165" s="243" t="s">
        <v>86</v>
      </c>
      <c r="AV165" s="13" t="s">
        <v>86</v>
      </c>
      <c r="AW165" s="13" t="s">
        <v>4</v>
      </c>
      <c r="AX165" s="13" t="s">
        <v>84</v>
      </c>
      <c r="AY165" s="243" t="s">
        <v>125</v>
      </c>
    </row>
    <row r="166" spans="1:65" s="2" customFormat="1" ht="14.4" customHeight="1">
      <c r="A166" s="37"/>
      <c r="B166" s="38"/>
      <c r="C166" s="218" t="s">
        <v>212</v>
      </c>
      <c r="D166" s="218" t="s">
        <v>127</v>
      </c>
      <c r="E166" s="219" t="s">
        <v>439</v>
      </c>
      <c r="F166" s="220" t="s">
        <v>440</v>
      </c>
      <c r="G166" s="221" t="s">
        <v>171</v>
      </c>
      <c r="H166" s="222">
        <v>188</v>
      </c>
      <c r="I166" s="223"/>
      <c r="J166" s="224">
        <f>ROUND(I166*H166,2)</f>
        <v>0</v>
      </c>
      <c r="K166" s="225"/>
      <c r="L166" s="43"/>
      <c r="M166" s="226" t="s">
        <v>1</v>
      </c>
      <c r="N166" s="227" t="s">
        <v>41</v>
      </c>
      <c r="O166" s="90"/>
      <c r="P166" s="228">
        <f>O166*H166</f>
        <v>0</v>
      </c>
      <c r="Q166" s="228">
        <v>2E-05</v>
      </c>
      <c r="R166" s="228">
        <f>Q166*H166</f>
        <v>0.0037600000000000003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131</v>
      </c>
      <c r="AT166" s="230" t="s">
        <v>127</v>
      </c>
      <c r="AU166" s="230" t="s">
        <v>86</v>
      </c>
      <c r="AY166" s="16" t="s">
        <v>125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84</v>
      </c>
      <c r="BK166" s="231">
        <f>ROUND(I166*H166,2)</f>
        <v>0</v>
      </c>
      <c r="BL166" s="16" t="s">
        <v>131</v>
      </c>
      <c r="BM166" s="230" t="s">
        <v>441</v>
      </c>
    </row>
    <row r="167" spans="1:65" s="2" customFormat="1" ht="14.4" customHeight="1">
      <c r="A167" s="37"/>
      <c r="B167" s="38"/>
      <c r="C167" s="255" t="s">
        <v>216</v>
      </c>
      <c r="D167" s="255" t="s">
        <v>253</v>
      </c>
      <c r="E167" s="256" t="s">
        <v>442</v>
      </c>
      <c r="F167" s="257" t="s">
        <v>443</v>
      </c>
      <c r="G167" s="258" t="s">
        <v>171</v>
      </c>
      <c r="H167" s="259">
        <v>191.76</v>
      </c>
      <c r="I167" s="260"/>
      <c r="J167" s="261">
        <f>ROUND(I167*H167,2)</f>
        <v>0</v>
      </c>
      <c r="K167" s="262"/>
      <c r="L167" s="263"/>
      <c r="M167" s="264" t="s">
        <v>1</v>
      </c>
      <c r="N167" s="265" t="s">
        <v>41</v>
      </c>
      <c r="O167" s="90"/>
      <c r="P167" s="228">
        <f>O167*H167</f>
        <v>0</v>
      </c>
      <c r="Q167" s="228">
        <v>0.0083</v>
      </c>
      <c r="R167" s="228">
        <f>Q167*H167</f>
        <v>1.591608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163</v>
      </c>
      <c r="AT167" s="230" t="s">
        <v>253</v>
      </c>
      <c r="AU167" s="230" t="s">
        <v>86</v>
      </c>
      <c r="AY167" s="16" t="s">
        <v>125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84</v>
      </c>
      <c r="BK167" s="231">
        <f>ROUND(I167*H167,2)</f>
        <v>0</v>
      </c>
      <c r="BL167" s="16" t="s">
        <v>131</v>
      </c>
      <c r="BM167" s="230" t="s">
        <v>444</v>
      </c>
    </row>
    <row r="168" spans="1:51" s="13" customFormat="1" ht="12">
      <c r="A168" s="13"/>
      <c r="B168" s="232"/>
      <c r="C168" s="233"/>
      <c r="D168" s="234" t="s">
        <v>141</v>
      </c>
      <c r="E168" s="235" t="s">
        <v>1</v>
      </c>
      <c r="F168" s="236" t="s">
        <v>445</v>
      </c>
      <c r="G168" s="233"/>
      <c r="H168" s="237">
        <v>188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141</v>
      </c>
      <c r="AU168" s="243" t="s">
        <v>86</v>
      </c>
      <c r="AV168" s="13" t="s">
        <v>86</v>
      </c>
      <c r="AW168" s="13" t="s">
        <v>32</v>
      </c>
      <c r="AX168" s="13" t="s">
        <v>84</v>
      </c>
      <c r="AY168" s="243" t="s">
        <v>125</v>
      </c>
    </row>
    <row r="169" spans="1:51" s="13" customFormat="1" ht="12">
      <c r="A169" s="13"/>
      <c r="B169" s="232"/>
      <c r="C169" s="233"/>
      <c r="D169" s="234" t="s">
        <v>141</v>
      </c>
      <c r="E169" s="233"/>
      <c r="F169" s="236" t="s">
        <v>446</v>
      </c>
      <c r="G169" s="233"/>
      <c r="H169" s="237">
        <v>191.76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141</v>
      </c>
      <c r="AU169" s="243" t="s">
        <v>86</v>
      </c>
      <c r="AV169" s="13" t="s">
        <v>86</v>
      </c>
      <c r="AW169" s="13" t="s">
        <v>4</v>
      </c>
      <c r="AX169" s="13" t="s">
        <v>84</v>
      </c>
      <c r="AY169" s="243" t="s">
        <v>125</v>
      </c>
    </row>
    <row r="170" spans="1:65" s="2" customFormat="1" ht="14.4" customHeight="1">
      <c r="A170" s="37"/>
      <c r="B170" s="38"/>
      <c r="C170" s="218" t="s">
        <v>220</v>
      </c>
      <c r="D170" s="218" t="s">
        <v>127</v>
      </c>
      <c r="E170" s="219" t="s">
        <v>447</v>
      </c>
      <c r="F170" s="220" t="s">
        <v>448</v>
      </c>
      <c r="G170" s="221" t="s">
        <v>171</v>
      </c>
      <c r="H170" s="222">
        <v>28</v>
      </c>
      <c r="I170" s="223"/>
      <c r="J170" s="224">
        <f>ROUND(I170*H170,2)</f>
        <v>0</v>
      </c>
      <c r="K170" s="225"/>
      <c r="L170" s="43"/>
      <c r="M170" s="226" t="s">
        <v>1</v>
      </c>
      <c r="N170" s="227" t="s">
        <v>41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131</v>
      </c>
      <c r="AT170" s="230" t="s">
        <v>127</v>
      </c>
      <c r="AU170" s="230" t="s">
        <v>86</v>
      </c>
      <c r="AY170" s="16" t="s">
        <v>125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84</v>
      </c>
      <c r="BK170" s="231">
        <f>ROUND(I170*H170,2)</f>
        <v>0</v>
      </c>
      <c r="BL170" s="16" t="s">
        <v>131</v>
      </c>
      <c r="BM170" s="230" t="s">
        <v>449</v>
      </c>
    </row>
    <row r="171" spans="1:51" s="13" customFormat="1" ht="12">
      <c r="A171" s="13"/>
      <c r="B171" s="232"/>
      <c r="C171" s="233"/>
      <c r="D171" s="234" t="s">
        <v>141</v>
      </c>
      <c r="E171" s="235" t="s">
        <v>1</v>
      </c>
      <c r="F171" s="236" t="s">
        <v>450</v>
      </c>
      <c r="G171" s="233"/>
      <c r="H171" s="237">
        <v>28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141</v>
      </c>
      <c r="AU171" s="243" t="s">
        <v>86</v>
      </c>
      <c r="AV171" s="13" t="s">
        <v>86</v>
      </c>
      <c r="AW171" s="13" t="s">
        <v>32</v>
      </c>
      <c r="AX171" s="13" t="s">
        <v>84</v>
      </c>
      <c r="AY171" s="243" t="s">
        <v>125</v>
      </c>
    </row>
    <row r="172" spans="1:65" s="2" customFormat="1" ht="14.4" customHeight="1">
      <c r="A172" s="37"/>
      <c r="B172" s="38"/>
      <c r="C172" s="218" t="s">
        <v>7</v>
      </c>
      <c r="D172" s="218" t="s">
        <v>127</v>
      </c>
      <c r="E172" s="219" t="s">
        <v>451</v>
      </c>
      <c r="F172" s="220" t="s">
        <v>452</v>
      </c>
      <c r="G172" s="221" t="s">
        <v>130</v>
      </c>
      <c r="H172" s="222">
        <v>1</v>
      </c>
      <c r="I172" s="223"/>
      <c r="J172" s="224">
        <f>ROUND(I172*H172,2)</f>
        <v>0</v>
      </c>
      <c r="K172" s="225"/>
      <c r="L172" s="43"/>
      <c r="M172" s="226" t="s">
        <v>1</v>
      </c>
      <c r="N172" s="227" t="s">
        <v>41</v>
      </c>
      <c r="O172" s="90"/>
      <c r="P172" s="228">
        <f>O172*H172</f>
        <v>0</v>
      </c>
      <c r="Q172" s="228">
        <v>0.45937</v>
      </c>
      <c r="R172" s="228">
        <f>Q172*H172</f>
        <v>0.45937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131</v>
      </c>
      <c r="AT172" s="230" t="s">
        <v>127</v>
      </c>
      <c r="AU172" s="230" t="s">
        <v>86</v>
      </c>
      <c r="AY172" s="16" t="s">
        <v>125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84</v>
      </c>
      <c r="BK172" s="231">
        <f>ROUND(I172*H172,2)</f>
        <v>0</v>
      </c>
      <c r="BL172" s="16" t="s">
        <v>131</v>
      </c>
      <c r="BM172" s="230" t="s">
        <v>453</v>
      </c>
    </row>
    <row r="173" spans="1:65" s="2" customFormat="1" ht="14.4" customHeight="1">
      <c r="A173" s="37"/>
      <c r="B173" s="38"/>
      <c r="C173" s="218" t="s">
        <v>228</v>
      </c>
      <c r="D173" s="218" t="s">
        <v>127</v>
      </c>
      <c r="E173" s="219" t="s">
        <v>454</v>
      </c>
      <c r="F173" s="220" t="s">
        <v>455</v>
      </c>
      <c r="G173" s="221" t="s">
        <v>171</v>
      </c>
      <c r="H173" s="222">
        <v>188</v>
      </c>
      <c r="I173" s="223"/>
      <c r="J173" s="224">
        <f>ROUND(I173*H173,2)</f>
        <v>0</v>
      </c>
      <c r="K173" s="225"/>
      <c r="L173" s="43"/>
      <c r="M173" s="226" t="s">
        <v>1</v>
      </c>
      <c r="N173" s="227" t="s">
        <v>41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131</v>
      </c>
      <c r="AT173" s="230" t="s">
        <v>127</v>
      </c>
      <c r="AU173" s="230" t="s">
        <v>86</v>
      </c>
      <c r="AY173" s="16" t="s">
        <v>125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84</v>
      </c>
      <c r="BK173" s="231">
        <f>ROUND(I173*H173,2)</f>
        <v>0</v>
      </c>
      <c r="BL173" s="16" t="s">
        <v>131</v>
      </c>
      <c r="BM173" s="230" t="s">
        <v>456</v>
      </c>
    </row>
    <row r="174" spans="1:65" s="2" customFormat="1" ht="14.4" customHeight="1">
      <c r="A174" s="37"/>
      <c r="B174" s="38"/>
      <c r="C174" s="218" t="s">
        <v>234</v>
      </c>
      <c r="D174" s="218" t="s">
        <v>127</v>
      </c>
      <c r="E174" s="219" t="s">
        <v>457</v>
      </c>
      <c r="F174" s="220" t="s">
        <v>458</v>
      </c>
      <c r="G174" s="221" t="s">
        <v>130</v>
      </c>
      <c r="H174" s="222">
        <v>4</v>
      </c>
      <c r="I174" s="223"/>
      <c r="J174" s="224">
        <f>ROUND(I174*H174,2)</f>
        <v>0</v>
      </c>
      <c r="K174" s="225"/>
      <c r="L174" s="43"/>
      <c r="M174" s="226" t="s">
        <v>1</v>
      </c>
      <c r="N174" s="227" t="s">
        <v>41</v>
      </c>
      <c r="O174" s="90"/>
      <c r="P174" s="228">
        <f>O174*H174</f>
        <v>0</v>
      </c>
      <c r="Q174" s="228">
        <v>2.85764</v>
      </c>
      <c r="R174" s="228">
        <f>Q174*H174</f>
        <v>11.43056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131</v>
      </c>
      <c r="AT174" s="230" t="s">
        <v>127</v>
      </c>
      <c r="AU174" s="230" t="s">
        <v>86</v>
      </c>
      <c r="AY174" s="16" t="s">
        <v>125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84</v>
      </c>
      <c r="BK174" s="231">
        <f>ROUND(I174*H174,2)</f>
        <v>0</v>
      </c>
      <c r="BL174" s="16" t="s">
        <v>131</v>
      </c>
      <c r="BM174" s="230" t="s">
        <v>459</v>
      </c>
    </row>
    <row r="175" spans="1:65" s="2" customFormat="1" ht="14.4" customHeight="1">
      <c r="A175" s="37"/>
      <c r="B175" s="38"/>
      <c r="C175" s="218" t="s">
        <v>238</v>
      </c>
      <c r="D175" s="218" t="s">
        <v>127</v>
      </c>
      <c r="E175" s="219" t="s">
        <v>460</v>
      </c>
      <c r="F175" s="220" t="s">
        <v>461</v>
      </c>
      <c r="G175" s="221" t="s">
        <v>130</v>
      </c>
      <c r="H175" s="222">
        <v>6</v>
      </c>
      <c r="I175" s="223"/>
      <c r="J175" s="224">
        <f>ROUND(I175*H175,2)</f>
        <v>0</v>
      </c>
      <c r="K175" s="225"/>
      <c r="L175" s="43"/>
      <c r="M175" s="226" t="s">
        <v>1</v>
      </c>
      <c r="N175" s="227" t="s">
        <v>41</v>
      </c>
      <c r="O175" s="90"/>
      <c r="P175" s="228">
        <f>O175*H175</f>
        <v>0</v>
      </c>
      <c r="Q175" s="228">
        <v>2.85764</v>
      </c>
      <c r="R175" s="228">
        <f>Q175*H175</f>
        <v>17.14584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131</v>
      </c>
      <c r="AT175" s="230" t="s">
        <v>127</v>
      </c>
      <c r="AU175" s="230" t="s">
        <v>86</v>
      </c>
      <c r="AY175" s="16" t="s">
        <v>125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84</v>
      </c>
      <c r="BK175" s="231">
        <f>ROUND(I175*H175,2)</f>
        <v>0</v>
      </c>
      <c r="BL175" s="16" t="s">
        <v>131</v>
      </c>
      <c r="BM175" s="230" t="s">
        <v>462</v>
      </c>
    </row>
    <row r="176" spans="1:65" s="2" customFormat="1" ht="14.4" customHeight="1">
      <c r="A176" s="37"/>
      <c r="B176" s="38"/>
      <c r="C176" s="218" t="s">
        <v>243</v>
      </c>
      <c r="D176" s="218" t="s">
        <v>127</v>
      </c>
      <c r="E176" s="219" t="s">
        <v>463</v>
      </c>
      <c r="F176" s="220" t="s">
        <v>464</v>
      </c>
      <c r="G176" s="221" t="s">
        <v>130</v>
      </c>
      <c r="H176" s="222">
        <v>1</v>
      </c>
      <c r="I176" s="223"/>
      <c r="J176" s="224">
        <f>ROUND(I176*H176,2)</f>
        <v>0</v>
      </c>
      <c r="K176" s="225"/>
      <c r="L176" s="43"/>
      <c r="M176" s="226" t="s">
        <v>1</v>
      </c>
      <c r="N176" s="227" t="s">
        <v>41</v>
      </c>
      <c r="O176" s="90"/>
      <c r="P176" s="228">
        <f>O176*H176</f>
        <v>0</v>
      </c>
      <c r="Q176" s="228">
        <v>2.85764</v>
      </c>
      <c r="R176" s="228">
        <f>Q176*H176</f>
        <v>2.85764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131</v>
      </c>
      <c r="AT176" s="230" t="s">
        <v>127</v>
      </c>
      <c r="AU176" s="230" t="s">
        <v>86</v>
      </c>
      <c r="AY176" s="16" t="s">
        <v>125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84</v>
      </c>
      <c r="BK176" s="231">
        <f>ROUND(I176*H176,2)</f>
        <v>0</v>
      </c>
      <c r="BL176" s="16" t="s">
        <v>131</v>
      </c>
      <c r="BM176" s="230" t="s">
        <v>465</v>
      </c>
    </row>
    <row r="177" spans="1:65" s="2" customFormat="1" ht="14.4" customHeight="1">
      <c r="A177" s="37"/>
      <c r="B177" s="38"/>
      <c r="C177" s="218" t="s">
        <v>248</v>
      </c>
      <c r="D177" s="218" t="s">
        <v>127</v>
      </c>
      <c r="E177" s="219" t="s">
        <v>466</v>
      </c>
      <c r="F177" s="220" t="s">
        <v>467</v>
      </c>
      <c r="G177" s="221" t="s">
        <v>130</v>
      </c>
      <c r="H177" s="222">
        <v>1</v>
      </c>
      <c r="I177" s="223"/>
      <c r="J177" s="224">
        <f>ROUND(I177*H177,2)</f>
        <v>0</v>
      </c>
      <c r="K177" s="225"/>
      <c r="L177" s="43"/>
      <c r="M177" s="226" t="s">
        <v>1</v>
      </c>
      <c r="N177" s="227" t="s">
        <v>41</v>
      </c>
      <c r="O177" s="90"/>
      <c r="P177" s="228">
        <f>O177*H177</f>
        <v>0</v>
      </c>
      <c r="Q177" s="228">
        <v>2.85764</v>
      </c>
      <c r="R177" s="228">
        <f>Q177*H177</f>
        <v>2.85764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131</v>
      </c>
      <c r="AT177" s="230" t="s">
        <v>127</v>
      </c>
      <c r="AU177" s="230" t="s">
        <v>86</v>
      </c>
      <c r="AY177" s="16" t="s">
        <v>125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84</v>
      </c>
      <c r="BK177" s="231">
        <f>ROUND(I177*H177,2)</f>
        <v>0</v>
      </c>
      <c r="BL177" s="16" t="s">
        <v>131</v>
      </c>
      <c r="BM177" s="230" t="s">
        <v>468</v>
      </c>
    </row>
    <row r="178" spans="1:63" s="12" customFormat="1" ht="22.8" customHeight="1">
      <c r="A178" s="12"/>
      <c r="B178" s="202"/>
      <c r="C178" s="203"/>
      <c r="D178" s="204" t="s">
        <v>75</v>
      </c>
      <c r="E178" s="216" t="s">
        <v>168</v>
      </c>
      <c r="F178" s="216" t="s">
        <v>318</v>
      </c>
      <c r="G178" s="203"/>
      <c r="H178" s="203"/>
      <c r="I178" s="206"/>
      <c r="J178" s="217">
        <f>BK178</f>
        <v>0</v>
      </c>
      <c r="K178" s="203"/>
      <c r="L178" s="208"/>
      <c r="M178" s="209"/>
      <c r="N178" s="210"/>
      <c r="O178" s="210"/>
      <c r="P178" s="211">
        <f>SUM(P179:P180)</f>
        <v>0</v>
      </c>
      <c r="Q178" s="210"/>
      <c r="R178" s="211">
        <f>SUM(R179:R180)</f>
        <v>0</v>
      </c>
      <c r="S178" s="210"/>
      <c r="T178" s="212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3" t="s">
        <v>84</v>
      </c>
      <c r="AT178" s="214" t="s">
        <v>75</v>
      </c>
      <c r="AU178" s="214" t="s">
        <v>84</v>
      </c>
      <c r="AY178" s="213" t="s">
        <v>125</v>
      </c>
      <c r="BK178" s="215">
        <f>SUM(BK179:BK180)</f>
        <v>0</v>
      </c>
    </row>
    <row r="179" spans="1:65" s="2" customFormat="1" ht="14.4" customHeight="1">
      <c r="A179" s="37"/>
      <c r="B179" s="38"/>
      <c r="C179" s="218" t="s">
        <v>252</v>
      </c>
      <c r="D179" s="218" t="s">
        <v>127</v>
      </c>
      <c r="E179" s="219" t="s">
        <v>469</v>
      </c>
      <c r="F179" s="220" t="s">
        <v>470</v>
      </c>
      <c r="G179" s="221" t="s">
        <v>171</v>
      </c>
      <c r="H179" s="222">
        <v>238.1</v>
      </c>
      <c r="I179" s="223"/>
      <c r="J179" s="224">
        <f>ROUND(I179*H179,2)</f>
        <v>0</v>
      </c>
      <c r="K179" s="225"/>
      <c r="L179" s="43"/>
      <c r="M179" s="226" t="s">
        <v>1</v>
      </c>
      <c r="N179" s="227" t="s">
        <v>41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131</v>
      </c>
      <c r="AT179" s="230" t="s">
        <v>127</v>
      </c>
      <c r="AU179" s="230" t="s">
        <v>86</v>
      </c>
      <c r="AY179" s="16" t="s">
        <v>125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84</v>
      </c>
      <c r="BK179" s="231">
        <f>ROUND(I179*H179,2)</f>
        <v>0</v>
      </c>
      <c r="BL179" s="16" t="s">
        <v>131</v>
      </c>
      <c r="BM179" s="230" t="s">
        <v>471</v>
      </c>
    </row>
    <row r="180" spans="1:65" s="2" customFormat="1" ht="14.4" customHeight="1">
      <c r="A180" s="37"/>
      <c r="B180" s="38"/>
      <c r="C180" s="218" t="s">
        <v>259</v>
      </c>
      <c r="D180" s="218" t="s">
        <v>127</v>
      </c>
      <c r="E180" s="219" t="s">
        <v>472</v>
      </c>
      <c r="F180" s="220" t="s">
        <v>473</v>
      </c>
      <c r="G180" s="221" t="s">
        <v>130</v>
      </c>
      <c r="H180" s="222">
        <v>2</v>
      </c>
      <c r="I180" s="223"/>
      <c r="J180" s="224">
        <f>ROUND(I180*H180,2)</f>
        <v>0</v>
      </c>
      <c r="K180" s="225"/>
      <c r="L180" s="43"/>
      <c r="M180" s="226" t="s">
        <v>1</v>
      </c>
      <c r="N180" s="227" t="s">
        <v>41</v>
      </c>
      <c r="O180" s="90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131</v>
      </c>
      <c r="AT180" s="230" t="s">
        <v>127</v>
      </c>
      <c r="AU180" s="230" t="s">
        <v>86</v>
      </c>
      <c r="AY180" s="16" t="s">
        <v>125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84</v>
      </c>
      <c r="BK180" s="231">
        <f>ROUND(I180*H180,2)</f>
        <v>0</v>
      </c>
      <c r="BL180" s="16" t="s">
        <v>131</v>
      </c>
      <c r="BM180" s="230" t="s">
        <v>474</v>
      </c>
    </row>
    <row r="181" spans="1:63" s="12" customFormat="1" ht="22.8" customHeight="1">
      <c r="A181" s="12"/>
      <c r="B181" s="202"/>
      <c r="C181" s="203"/>
      <c r="D181" s="204" t="s">
        <v>75</v>
      </c>
      <c r="E181" s="216" t="s">
        <v>347</v>
      </c>
      <c r="F181" s="216" t="s">
        <v>348</v>
      </c>
      <c r="G181" s="203"/>
      <c r="H181" s="203"/>
      <c r="I181" s="206"/>
      <c r="J181" s="217">
        <f>BK181</f>
        <v>0</v>
      </c>
      <c r="K181" s="203"/>
      <c r="L181" s="208"/>
      <c r="M181" s="209"/>
      <c r="N181" s="210"/>
      <c r="O181" s="210"/>
      <c r="P181" s="211">
        <f>SUM(P182:P185)</f>
        <v>0</v>
      </c>
      <c r="Q181" s="210"/>
      <c r="R181" s="211">
        <f>SUM(R182:R185)</f>
        <v>0</v>
      </c>
      <c r="S181" s="210"/>
      <c r="T181" s="212">
        <f>SUM(T182:T185)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3" t="s">
        <v>84</v>
      </c>
      <c r="AT181" s="214" t="s">
        <v>75</v>
      </c>
      <c r="AU181" s="214" t="s">
        <v>84</v>
      </c>
      <c r="AY181" s="213" t="s">
        <v>125</v>
      </c>
      <c r="BK181" s="215">
        <f>SUM(BK182:BK185)</f>
        <v>0</v>
      </c>
    </row>
    <row r="182" spans="1:65" s="2" customFormat="1" ht="14.4" customHeight="1">
      <c r="A182" s="37"/>
      <c r="B182" s="38"/>
      <c r="C182" s="218" t="s">
        <v>265</v>
      </c>
      <c r="D182" s="218" t="s">
        <v>127</v>
      </c>
      <c r="E182" s="219" t="s">
        <v>350</v>
      </c>
      <c r="F182" s="220" t="s">
        <v>351</v>
      </c>
      <c r="G182" s="221" t="s">
        <v>231</v>
      </c>
      <c r="H182" s="222">
        <v>48.5</v>
      </c>
      <c r="I182" s="223"/>
      <c r="J182" s="224">
        <f>ROUND(I182*H182,2)</f>
        <v>0</v>
      </c>
      <c r="K182" s="225"/>
      <c r="L182" s="43"/>
      <c r="M182" s="226" t="s">
        <v>1</v>
      </c>
      <c r="N182" s="227" t="s">
        <v>41</v>
      </c>
      <c r="O182" s="90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131</v>
      </c>
      <c r="AT182" s="230" t="s">
        <v>127</v>
      </c>
      <c r="AU182" s="230" t="s">
        <v>86</v>
      </c>
      <c r="AY182" s="16" t="s">
        <v>125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84</v>
      </c>
      <c r="BK182" s="231">
        <f>ROUND(I182*H182,2)</f>
        <v>0</v>
      </c>
      <c r="BL182" s="16" t="s">
        <v>131</v>
      </c>
      <c r="BM182" s="230" t="s">
        <v>475</v>
      </c>
    </row>
    <row r="183" spans="1:65" s="2" customFormat="1" ht="14.4" customHeight="1">
      <c r="A183" s="37"/>
      <c r="B183" s="38"/>
      <c r="C183" s="218" t="s">
        <v>271</v>
      </c>
      <c r="D183" s="218" t="s">
        <v>127</v>
      </c>
      <c r="E183" s="219" t="s">
        <v>354</v>
      </c>
      <c r="F183" s="220" t="s">
        <v>355</v>
      </c>
      <c r="G183" s="221" t="s">
        <v>231</v>
      </c>
      <c r="H183" s="222">
        <v>679</v>
      </c>
      <c r="I183" s="223"/>
      <c r="J183" s="224">
        <f>ROUND(I183*H183,2)</f>
        <v>0</v>
      </c>
      <c r="K183" s="225"/>
      <c r="L183" s="43"/>
      <c r="M183" s="226" t="s">
        <v>1</v>
      </c>
      <c r="N183" s="227" t="s">
        <v>41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131</v>
      </c>
      <c r="AT183" s="230" t="s">
        <v>127</v>
      </c>
      <c r="AU183" s="230" t="s">
        <v>86</v>
      </c>
      <c r="AY183" s="16" t="s">
        <v>125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84</v>
      </c>
      <c r="BK183" s="231">
        <f>ROUND(I183*H183,2)</f>
        <v>0</v>
      </c>
      <c r="BL183" s="16" t="s">
        <v>131</v>
      </c>
      <c r="BM183" s="230" t="s">
        <v>476</v>
      </c>
    </row>
    <row r="184" spans="1:51" s="13" customFormat="1" ht="12">
      <c r="A184" s="13"/>
      <c r="B184" s="232"/>
      <c r="C184" s="233"/>
      <c r="D184" s="234" t="s">
        <v>141</v>
      </c>
      <c r="E184" s="235" t="s">
        <v>1</v>
      </c>
      <c r="F184" s="236" t="s">
        <v>477</v>
      </c>
      <c r="G184" s="233"/>
      <c r="H184" s="237">
        <v>679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141</v>
      </c>
      <c r="AU184" s="243" t="s">
        <v>86</v>
      </c>
      <c r="AV184" s="13" t="s">
        <v>86</v>
      </c>
      <c r="AW184" s="13" t="s">
        <v>32</v>
      </c>
      <c r="AX184" s="13" t="s">
        <v>84</v>
      </c>
      <c r="AY184" s="243" t="s">
        <v>125</v>
      </c>
    </row>
    <row r="185" spans="1:65" s="2" customFormat="1" ht="22.2" customHeight="1">
      <c r="A185" s="37"/>
      <c r="B185" s="38"/>
      <c r="C185" s="218" t="s">
        <v>275</v>
      </c>
      <c r="D185" s="218" t="s">
        <v>127</v>
      </c>
      <c r="E185" s="219" t="s">
        <v>368</v>
      </c>
      <c r="F185" s="220" t="s">
        <v>369</v>
      </c>
      <c r="G185" s="221" t="s">
        <v>231</v>
      </c>
      <c r="H185" s="222">
        <v>48.5</v>
      </c>
      <c r="I185" s="223"/>
      <c r="J185" s="224">
        <f>ROUND(I185*H185,2)</f>
        <v>0</v>
      </c>
      <c r="K185" s="225"/>
      <c r="L185" s="43"/>
      <c r="M185" s="226" t="s">
        <v>1</v>
      </c>
      <c r="N185" s="227" t="s">
        <v>41</v>
      </c>
      <c r="O185" s="90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131</v>
      </c>
      <c r="AT185" s="230" t="s">
        <v>127</v>
      </c>
      <c r="AU185" s="230" t="s">
        <v>86</v>
      </c>
      <c r="AY185" s="16" t="s">
        <v>125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84</v>
      </c>
      <c r="BK185" s="231">
        <f>ROUND(I185*H185,2)</f>
        <v>0</v>
      </c>
      <c r="BL185" s="16" t="s">
        <v>131</v>
      </c>
      <c r="BM185" s="230" t="s">
        <v>478</v>
      </c>
    </row>
    <row r="186" spans="1:63" s="12" customFormat="1" ht="22.8" customHeight="1">
      <c r="A186" s="12"/>
      <c r="B186" s="202"/>
      <c r="C186" s="203"/>
      <c r="D186" s="204" t="s">
        <v>75</v>
      </c>
      <c r="E186" s="216" t="s">
        <v>377</v>
      </c>
      <c r="F186" s="216" t="s">
        <v>378</v>
      </c>
      <c r="G186" s="203"/>
      <c r="H186" s="203"/>
      <c r="I186" s="206"/>
      <c r="J186" s="217">
        <f>BK186</f>
        <v>0</v>
      </c>
      <c r="K186" s="203"/>
      <c r="L186" s="208"/>
      <c r="M186" s="209"/>
      <c r="N186" s="210"/>
      <c r="O186" s="210"/>
      <c r="P186" s="211">
        <f>P187</f>
        <v>0</v>
      </c>
      <c r="Q186" s="210"/>
      <c r="R186" s="211">
        <f>R187</f>
        <v>0</v>
      </c>
      <c r="S186" s="210"/>
      <c r="T186" s="212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3" t="s">
        <v>84</v>
      </c>
      <c r="AT186" s="214" t="s">
        <v>75</v>
      </c>
      <c r="AU186" s="214" t="s">
        <v>84</v>
      </c>
      <c r="AY186" s="213" t="s">
        <v>125</v>
      </c>
      <c r="BK186" s="215">
        <f>BK187</f>
        <v>0</v>
      </c>
    </row>
    <row r="187" spans="1:65" s="2" customFormat="1" ht="14.4" customHeight="1">
      <c r="A187" s="37"/>
      <c r="B187" s="38"/>
      <c r="C187" s="218" t="s">
        <v>279</v>
      </c>
      <c r="D187" s="218" t="s">
        <v>127</v>
      </c>
      <c r="E187" s="219" t="s">
        <v>479</v>
      </c>
      <c r="F187" s="220" t="s">
        <v>480</v>
      </c>
      <c r="G187" s="221" t="s">
        <v>231</v>
      </c>
      <c r="H187" s="222">
        <v>36.586</v>
      </c>
      <c r="I187" s="223"/>
      <c r="J187" s="224">
        <f>ROUND(I187*H187,2)</f>
        <v>0</v>
      </c>
      <c r="K187" s="225"/>
      <c r="L187" s="43"/>
      <c r="M187" s="266" t="s">
        <v>1</v>
      </c>
      <c r="N187" s="267" t="s">
        <v>41</v>
      </c>
      <c r="O187" s="268"/>
      <c r="P187" s="269">
        <f>O187*H187</f>
        <v>0</v>
      </c>
      <c r="Q187" s="269">
        <v>0</v>
      </c>
      <c r="R187" s="269">
        <f>Q187*H187</f>
        <v>0</v>
      </c>
      <c r="S187" s="269">
        <v>0</v>
      </c>
      <c r="T187" s="270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131</v>
      </c>
      <c r="AT187" s="230" t="s">
        <v>127</v>
      </c>
      <c r="AU187" s="230" t="s">
        <v>86</v>
      </c>
      <c r="AY187" s="16" t="s">
        <v>125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84</v>
      </c>
      <c r="BK187" s="231">
        <f>ROUND(I187*H187,2)</f>
        <v>0</v>
      </c>
      <c r="BL187" s="16" t="s">
        <v>131</v>
      </c>
      <c r="BM187" s="230" t="s">
        <v>481</v>
      </c>
    </row>
    <row r="188" spans="1:31" s="2" customFormat="1" ht="6.95" customHeight="1">
      <c r="A188" s="37"/>
      <c r="B188" s="65"/>
      <c r="C188" s="66"/>
      <c r="D188" s="66"/>
      <c r="E188" s="66"/>
      <c r="F188" s="66"/>
      <c r="G188" s="66"/>
      <c r="H188" s="66"/>
      <c r="I188" s="66"/>
      <c r="J188" s="66"/>
      <c r="K188" s="66"/>
      <c r="L188" s="43"/>
      <c r="M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</row>
  </sheetData>
  <sheetProtection password="CC35" sheet="1" objects="1" scenarios="1" formatColumns="0" formatRows="0" autoFilter="0"/>
  <autoFilter ref="C123:K18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96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4.4" customHeight="1">
      <c r="B7" s="19"/>
      <c r="E7" s="140" t="str">
        <f>'Rekapitulace stavby'!K6</f>
        <v>Vintířov, úprava komunikace u hřiště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41" t="s">
        <v>482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4. 5. 2023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ROUND((SUM(BE122:BE210)),2)</f>
        <v>0</v>
      </c>
      <c r="G33" s="37"/>
      <c r="H33" s="37"/>
      <c r="I33" s="154">
        <v>0.21</v>
      </c>
      <c r="J33" s="153">
        <f>ROUND(((SUM(BE122:BE210))*I33),2)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ROUND((SUM(BF122:BF210)),2)</f>
        <v>0</v>
      </c>
      <c r="G34" s="37"/>
      <c r="H34" s="37"/>
      <c r="I34" s="154">
        <v>0.15</v>
      </c>
      <c r="J34" s="153">
        <f>ROUND(((SUM(BF122:BF210))*I34),2)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ROUND((SUM(BG122:BG210)),2)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ROUND((SUM(BH122:BH210)),2)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ROUND((SUM(BI122:BI210)),2)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4" customHeight="1">
      <c r="A85" s="37"/>
      <c r="B85" s="38"/>
      <c r="C85" s="39"/>
      <c r="D85" s="39"/>
      <c r="E85" s="173" t="str">
        <f>E7</f>
        <v>Vintířov, úprava komunikace u hřiště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6" customHeight="1">
      <c r="A87" s="37"/>
      <c r="B87" s="38"/>
      <c r="C87" s="39"/>
      <c r="D87" s="39"/>
      <c r="E87" s="75" t="str">
        <f>E9</f>
        <v>SO 431 - Veřejné osvětlení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4. 5. 2023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6.4" customHeight="1">
      <c r="A91" s="37"/>
      <c r="B91" s="38"/>
      <c r="C91" s="31" t="s">
        <v>24</v>
      </c>
      <c r="D91" s="39"/>
      <c r="E91" s="39"/>
      <c r="F91" s="26" t="str">
        <f>E15</f>
        <v>Obec Vintířov</v>
      </c>
      <c r="G91" s="39"/>
      <c r="H91" s="39"/>
      <c r="I91" s="31" t="s">
        <v>30</v>
      </c>
      <c r="J91" s="35" t="str">
        <f>E21</f>
        <v>Inplan CZ s.r.o. K.Vary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6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Šimková Dita, K.Vary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100</v>
      </c>
      <c r="D94" s="175"/>
      <c r="E94" s="175"/>
      <c r="F94" s="175"/>
      <c r="G94" s="175"/>
      <c r="H94" s="175"/>
      <c r="I94" s="175"/>
      <c r="J94" s="176" t="s">
        <v>101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102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78"/>
      <c r="C97" s="179"/>
      <c r="D97" s="180" t="s">
        <v>483</v>
      </c>
      <c r="E97" s="181"/>
      <c r="F97" s="181"/>
      <c r="G97" s="181"/>
      <c r="H97" s="181"/>
      <c r="I97" s="181"/>
      <c r="J97" s="182">
        <f>J123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484</v>
      </c>
      <c r="E98" s="181"/>
      <c r="F98" s="181"/>
      <c r="G98" s="181"/>
      <c r="H98" s="181"/>
      <c r="I98" s="181"/>
      <c r="J98" s="182">
        <f>J130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485</v>
      </c>
      <c r="E99" s="181"/>
      <c r="F99" s="181"/>
      <c r="G99" s="181"/>
      <c r="H99" s="181"/>
      <c r="I99" s="181"/>
      <c r="J99" s="182">
        <f>J144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486</v>
      </c>
      <c r="E100" s="181"/>
      <c r="F100" s="181"/>
      <c r="G100" s="181"/>
      <c r="H100" s="181"/>
      <c r="I100" s="181"/>
      <c r="J100" s="182">
        <f>J153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8"/>
      <c r="C101" s="179"/>
      <c r="D101" s="180" t="s">
        <v>487</v>
      </c>
      <c r="E101" s="181"/>
      <c r="F101" s="181"/>
      <c r="G101" s="181"/>
      <c r="H101" s="181"/>
      <c r="I101" s="181"/>
      <c r="J101" s="182">
        <f>J175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8"/>
      <c r="C102" s="179"/>
      <c r="D102" s="180" t="s">
        <v>488</v>
      </c>
      <c r="E102" s="181"/>
      <c r="F102" s="181"/>
      <c r="G102" s="181"/>
      <c r="H102" s="181"/>
      <c r="I102" s="181"/>
      <c r="J102" s="182">
        <f>J184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110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4.4" customHeight="1">
      <c r="A112" s="37"/>
      <c r="B112" s="38"/>
      <c r="C112" s="39"/>
      <c r="D112" s="39"/>
      <c r="E112" s="173" t="str">
        <f>E7</f>
        <v>Vintířov, úprava komunikace u hřiště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97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6" customHeight="1">
      <c r="A114" s="37"/>
      <c r="B114" s="38"/>
      <c r="C114" s="39"/>
      <c r="D114" s="39"/>
      <c r="E114" s="75" t="str">
        <f>E9</f>
        <v>SO 431 - Veřejné osvětlení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 xml:space="preserve"> </v>
      </c>
      <c r="G116" s="39"/>
      <c r="H116" s="39"/>
      <c r="I116" s="31" t="s">
        <v>22</v>
      </c>
      <c r="J116" s="78" t="str">
        <f>IF(J12="","",J12)</f>
        <v>4. 5. 2023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26.4" customHeight="1">
      <c r="A118" s="37"/>
      <c r="B118" s="38"/>
      <c r="C118" s="31" t="s">
        <v>24</v>
      </c>
      <c r="D118" s="39"/>
      <c r="E118" s="39"/>
      <c r="F118" s="26" t="str">
        <f>E15</f>
        <v>Obec Vintířov</v>
      </c>
      <c r="G118" s="39"/>
      <c r="H118" s="39"/>
      <c r="I118" s="31" t="s">
        <v>30</v>
      </c>
      <c r="J118" s="35" t="str">
        <f>E21</f>
        <v>Inplan CZ s.r.o. K.Vary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6" customHeight="1">
      <c r="A119" s="37"/>
      <c r="B119" s="38"/>
      <c r="C119" s="31" t="s">
        <v>28</v>
      </c>
      <c r="D119" s="39"/>
      <c r="E119" s="39"/>
      <c r="F119" s="26" t="str">
        <f>IF(E18="","",E18)</f>
        <v>Vyplň údaj</v>
      </c>
      <c r="G119" s="39"/>
      <c r="H119" s="39"/>
      <c r="I119" s="31" t="s">
        <v>33</v>
      </c>
      <c r="J119" s="35" t="str">
        <f>E24</f>
        <v>Šimková Dita, K.Vary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0"/>
      <c r="B121" s="191"/>
      <c r="C121" s="192" t="s">
        <v>111</v>
      </c>
      <c r="D121" s="193" t="s">
        <v>61</v>
      </c>
      <c r="E121" s="193" t="s">
        <v>57</v>
      </c>
      <c r="F121" s="193" t="s">
        <v>58</v>
      </c>
      <c r="G121" s="193" t="s">
        <v>112</v>
      </c>
      <c r="H121" s="193" t="s">
        <v>113</v>
      </c>
      <c r="I121" s="193" t="s">
        <v>114</v>
      </c>
      <c r="J121" s="194" t="s">
        <v>101</v>
      </c>
      <c r="K121" s="195" t="s">
        <v>115</v>
      </c>
      <c r="L121" s="196"/>
      <c r="M121" s="99" t="s">
        <v>1</v>
      </c>
      <c r="N121" s="100" t="s">
        <v>40</v>
      </c>
      <c r="O121" s="100" t="s">
        <v>116</v>
      </c>
      <c r="P121" s="100" t="s">
        <v>117</v>
      </c>
      <c r="Q121" s="100" t="s">
        <v>118</v>
      </c>
      <c r="R121" s="100" t="s">
        <v>119</v>
      </c>
      <c r="S121" s="100" t="s">
        <v>120</v>
      </c>
      <c r="T121" s="101" t="s">
        <v>121</v>
      </c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</row>
    <row r="122" spans="1:63" s="2" customFormat="1" ht="22.8" customHeight="1">
      <c r="A122" s="37"/>
      <c r="B122" s="38"/>
      <c r="C122" s="106" t="s">
        <v>122</v>
      </c>
      <c r="D122" s="39"/>
      <c r="E122" s="39"/>
      <c r="F122" s="39"/>
      <c r="G122" s="39"/>
      <c r="H122" s="39"/>
      <c r="I122" s="39"/>
      <c r="J122" s="197">
        <f>BK122</f>
        <v>0</v>
      </c>
      <c r="K122" s="39"/>
      <c r="L122" s="43"/>
      <c r="M122" s="102"/>
      <c r="N122" s="198"/>
      <c r="O122" s="103"/>
      <c r="P122" s="199">
        <f>P123+P130+P144+P153+P175+P184</f>
        <v>0</v>
      </c>
      <c r="Q122" s="103"/>
      <c r="R122" s="199">
        <f>R123+R130+R144+R153+R175+R184</f>
        <v>0</v>
      </c>
      <c r="S122" s="103"/>
      <c r="T122" s="200">
        <f>T123+T130+T144+T153+T175+T184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75</v>
      </c>
      <c r="AU122" s="16" t="s">
        <v>103</v>
      </c>
      <c r="BK122" s="201">
        <f>BK123+BK130+BK144+BK153+BK175+BK184</f>
        <v>0</v>
      </c>
    </row>
    <row r="123" spans="1:63" s="12" customFormat="1" ht="25.9" customHeight="1">
      <c r="A123" s="12"/>
      <c r="B123" s="202"/>
      <c r="C123" s="203"/>
      <c r="D123" s="204" t="s">
        <v>75</v>
      </c>
      <c r="E123" s="205" t="s">
        <v>489</v>
      </c>
      <c r="F123" s="205" t="s">
        <v>490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SUM(P124:P129)</f>
        <v>0</v>
      </c>
      <c r="Q123" s="210"/>
      <c r="R123" s="211">
        <f>SUM(R124:R129)</f>
        <v>0</v>
      </c>
      <c r="S123" s="210"/>
      <c r="T123" s="212">
        <f>SUM(T124:T129)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84</v>
      </c>
      <c r="AT123" s="214" t="s">
        <v>75</v>
      </c>
      <c r="AU123" s="214" t="s">
        <v>76</v>
      </c>
      <c r="AY123" s="213" t="s">
        <v>125</v>
      </c>
      <c r="BK123" s="215">
        <f>SUM(BK124:BK129)</f>
        <v>0</v>
      </c>
    </row>
    <row r="124" spans="1:65" s="2" customFormat="1" ht="14.4" customHeight="1">
      <c r="A124" s="37"/>
      <c r="B124" s="38"/>
      <c r="C124" s="255" t="s">
        <v>84</v>
      </c>
      <c r="D124" s="255" t="s">
        <v>253</v>
      </c>
      <c r="E124" s="256" t="s">
        <v>491</v>
      </c>
      <c r="F124" s="257" t="s">
        <v>492</v>
      </c>
      <c r="G124" s="258" t="s">
        <v>493</v>
      </c>
      <c r="H124" s="259">
        <v>9</v>
      </c>
      <c r="I124" s="260"/>
      <c r="J124" s="261">
        <f>ROUND(I124*H124,2)</f>
        <v>0</v>
      </c>
      <c r="K124" s="262"/>
      <c r="L124" s="263"/>
      <c r="M124" s="264" t="s">
        <v>1</v>
      </c>
      <c r="N124" s="265" t="s">
        <v>41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494</v>
      </c>
      <c r="AT124" s="230" t="s">
        <v>253</v>
      </c>
      <c r="AU124" s="230" t="s">
        <v>84</v>
      </c>
      <c r="AY124" s="16" t="s">
        <v>125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84</v>
      </c>
      <c r="BK124" s="231">
        <f>ROUND(I124*H124,2)</f>
        <v>0</v>
      </c>
      <c r="BL124" s="16" t="s">
        <v>495</v>
      </c>
      <c r="BM124" s="230" t="s">
        <v>496</v>
      </c>
    </row>
    <row r="125" spans="1:65" s="2" customFormat="1" ht="14.4" customHeight="1">
      <c r="A125" s="37"/>
      <c r="B125" s="38"/>
      <c r="C125" s="255" t="s">
        <v>86</v>
      </c>
      <c r="D125" s="255" t="s">
        <v>253</v>
      </c>
      <c r="E125" s="256" t="s">
        <v>497</v>
      </c>
      <c r="F125" s="257" t="s">
        <v>498</v>
      </c>
      <c r="G125" s="258" t="s">
        <v>493</v>
      </c>
      <c r="H125" s="259">
        <v>2</v>
      </c>
      <c r="I125" s="260"/>
      <c r="J125" s="261">
        <f>ROUND(I125*H125,2)</f>
        <v>0</v>
      </c>
      <c r="K125" s="262"/>
      <c r="L125" s="263"/>
      <c r="M125" s="264" t="s">
        <v>1</v>
      </c>
      <c r="N125" s="265" t="s">
        <v>41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494</v>
      </c>
      <c r="AT125" s="230" t="s">
        <v>253</v>
      </c>
      <c r="AU125" s="230" t="s">
        <v>84</v>
      </c>
      <c r="AY125" s="16" t="s">
        <v>125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84</v>
      </c>
      <c r="BK125" s="231">
        <f>ROUND(I125*H125,2)</f>
        <v>0</v>
      </c>
      <c r="BL125" s="16" t="s">
        <v>495</v>
      </c>
      <c r="BM125" s="230" t="s">
        <v>499</v>
      </c>
    </row>
    <row r="126" spans="1:65" s="2" customFormat="1" ht="14.4" customHeight="1">
      <c r="A126" s="37"/>
      <c r="B126" s="38"/>
      <c r="C126" s="255" t="s">
        <v>136</v>
      </c>
      <c r="D126" s="255" t="s">
        <v>253</v>
      </c>
      <c r="E126" s="256" t="s">
        <v>500</v>
      </c>
      <c r="F126" s="257" t="s">
        <v>501</v>
      </c>
      <c r="G126" s="258" t="s">
        <v>493</v>
      </c>
      <c r="H126" s="259">
        <v>9</v>
      </c>
      <c r="I126" s="260"/>
      <c r="J126" s="261">
        <f>ROUND(I126*H126,2)</f>
        <v>0</v>
      </c>
      <c r="K126" s="262"/>
      <c r="L126" s="263"/>
      <c r="M126" s="264" t="s">
        <v>1</v>
      </c>
      <c r="N126" s="265" t="s">
        <v>41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494</v>
      </c>
      <c r="AT126" s="230" t="s">
        <v>253</v>
      </c>
      <c r="AU126" s="230" t="s">
        <v>84</v>
      </c>
      <c r="AY126" s="16" t="s">
        <v>125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84</v>
      </c>
      <c r="BK126" s="231">
        <f>ROUND(I126*H126,2)</f>
        <v>0</v>
      </c>
      <c r="BL126" s="16" t="s">
        <v>495</v>
      </c>
      <c r="BM126" s="230" t="s">
        <v>502</v>
      </c>
    </row>
    <row r="127" spans="1:65" s="2" customFormat="1" ht="14.4" customHeight="1">
      <c r="A127" s="37"/>
      <c r="B127" s="38"/>
      <c r="C127" s="255" t="s">
        <v>131</v>
      </c>
      <c r="D127" s="255" t="s">
        <v>253</v>
      </c>
      <c r="E127" s="256" t="s">
        <v>503</v>
      </c>
      <c r="F127" s="257" t="s">
        <v>504</v>
      </c>
      <c r="G127" s="258" t="s">
        <v>493</v>
      </c>
      <c r="H127" s="259">
        <v>2</v>
      </c>
      <c r="I127" s="260"/>
      <c r="J127" s="261">
        <f>ROUND(I127*H127,2)</f>
        <v>0</v>
      </c>
      <c r="K127" s="262"/>
      <c r="L127" s="263"/>
      <c r="M127" s="264" t="s">
        <v>1</v>
      </c>
      <c r="N127" s="265" t="s">
        <v>41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494</v>
      </c>
      <c r="AT127" s="230" t="s">
        <v>253</v>
      </c>
      <c r="AU127" s="230" t="s">
        <v>84</v>
      </c>
      <c r="AY127" s="16" t="s">
        <v>125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84</v>
      </c>
      <c r="BK127" s="231">
        <f>ROUND(I127*H127,2)</f>
        <v>0</v>
      </c>
      <c r="BL127" s="16" t="s">
        <v>495</v>
      </c>
      <c r="BM127" s="230" t="s">
        <v>505</v>
      </c>
    </row>
    <row r="128" spans="1:65" s="2" customFormat="1" ht="14.4" customHeight="1">
      <c r="A128" s="37"/>
      <c r="B128" s="38"/>
      <c r="C128" s="255" t="s">
        <v>147</v>
      </c>
      <c r="D128" s="255" t="s">
        <v>253</v>
      </c>
      <c r="E128" s="256" t="s">
        <v>506</v>
      </c>
      <c r="F128" s="257" t="s">
        <v>507</v>
      </c>
      <c r="G128" s="258" t="s">
        <v>508</v>
      </c>
      <c r="H128" s="259">
        <v>9</v>
      </c>
      <c r="I128" s="260"/>
      <c r="J128" s="261">
        <f>ROUND(I128*H128,2)</f>
        <v>0</v>
      </c>
      <c r="K128" s="262"/>
      <c r="L128" s="263"/>
      <c r="M128" s="264" t="s">
        <v>1</v>
      </c>
      <c r="N128" s="265" t="s">
        <v>41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494</v>
      </c>
      <c r="AT128" s="230" t="s">
        <v>253</v>
      </c>
      <c r="AU128" s="230" t="s">
        <v>84</v>
      </c>
      <c r="AY128" s="16" t="s">
        <v>125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84</v>
      </c>
      <c r="BK128" s="231">
        <f>ROUND(I128*H128,2)</f>
        <v>0</v>
      </c>
      <c r="BL128" s="16" t="s">
        <v>495</v>
      </c>
      <c r="BM128" s="230" t="s">
        <v>509</v>
      </c>
    </row>
    <row r="129" spans="1:65" s="2" customFormat="1" ht="14.4" customHeight="1">
      <c r="A129" s="37"/>
      <c r="B129" s="38"/>
      <c r="C129" s="255" t="s">
        <v>152</v>
      </c>
      <c r="D129" s="255" t="s">
        <v>253</v>
      </c>
      <c r="E129" s="256" t="s">
        <v>510</v>
      </c>
      <c r="F129" s="257" t="s">
        <v>511</v>
      </c>
      <c r="G129" s="258" t="s">
        <v>493</v>
      </c>
      <c r="H129" s="259">
        <v>1</v>
      </c>
      <c r="I129" s="260"/>
      <c r="J129" s="261">
        <f>ROUND(I129*H129,2)</f>
        <v>0</v>
      </c>
      <c r="K129" s="262"/>
      <c r="L129" s="263"/>
      <c r="M129" s="264" t="s">
        <v>1</v>
      </c>
      <c r="N129" s="265" t="s">
        <v>41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494</v>
      </c>
      <c r="AT129" s="230" t="s">
        <v>253</v>
      </c>
      <c r="AU129" s="230" t="s">
        <v>84</v>
      </c>
      <c r="AY129" s="16" t="s">
        <v>125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84</v>
      </c>
      <c r="BK129" s="231">
        <f>ROUND(I129*H129,2)</f>
        <v>0</v>
      </c>
      <c r="BL129" s="16" t="s">
        <v>495</v>
      </c>
      <c r="BM129" s="230" t="s">
        <v>512</v>
      </c>
    </row>
    <row r="130" spans="1:63" s="12" customFormat="1" ht="25.9" customHeight="1">
      <c r="A130" s="12"/>
      <c r="B130" s="202"/>
      <c r="C130" s="203"/>
      <c r="D130" s="204" t="s">
        <v>75</v>
      </c>
      <c r="E130" s="205" t="s">
        <v>513</v>
      </c>
      <c r="F130" s="205" t="s">
        <v>514</v>
      </c>
      <c r="G130" s="203"/>
      <c r="H130" s="203"/>
      <c r="I130" s="206"/>
      <c r="J130" s="207">
        <f>BK130</f>
        <v>0</v>
      </c>
      <c r="K130" s="203"/>
      <c r="L130" s="208"/>
      <c r="M130" s="209"/>
      <c r="N130" s="210"/>
      <c r="O130" s="210"/>
      <c r="P130" s="211">
        <f>SUM(P131:P143)</f>
        <v>0</v>
      </c>
      <c r="Q130" s="210"/>
      <c r="R130" s="211">
        <f>SUM(R131:R143)</f>
        <v>0</v>
      </c>
      <c r="S130" s="210"/>
      <c r="T130" s="212">
        <f>SUM(T131:T143)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84</v>
      </c>
      <c r="AT130" s="214" t="s">
        <v>75</v>
      </c>
      <c r="AU130" s="214" t="s">
        <v>76</v>
      </c>
      <c r="AY130" s="213" t="s">
        <v>125</v>
      </c>
      <c r="BK130" s="215">
        <f>SUM(BK131:BK143)</f>
        <v>0</v>
      </c>
    </row>
    <row r="131" spans="1:65" s="2" customFormat="1" ht="14.4" customHeight="1">
      <c r="A131" s="37"/>
      <c r="B131" s="38"/>
      <c r="C131" s="255" t="s">
        <v>158</v>
      </c>
      <c r="D131" s="255" t="s">
        <v>253</v>
      </c>
      <c r="E131" s="256" t="s">
        <v>515</v>
      </c>
      <c r="F131" s="257" t="s">
        <v>516</v>
      </c>
      <c r="G131" s="258" t="s">
        <v>171</v>
      </c>
      <c r="H131" s="259">
        <v>300</v>
      </c>
      <c r="I131" s="260"/>
      <c r="J131" s="261">
        <f>ROUND(I131*H131,2)</f>
        <v>0</v>
      </c>
      <c r="K131" s="262"/>
      <c r="L131" s="263"/>
      <c r="M131" s="264" t="s">
        <v>1</v>
      </c>
      <c r="N131" s="265" t="s">
        <v>41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494</v>
      </c>
      <c r="AT131" s="230" t="s">
        <v>253</v>
      </c>
      <c r="AU131" s="230" t="s">
        <v>84</v>
      </c>
      <c r="AY131" s="16" t="s">
        <v>125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84</v>
      </c>
      <c r="BK131" s="231">
        <f>ROUND(I131*H131,2)</f>
        <v>0</v>
      </c>
      <c r="BL131" s="16" t="s">
        <v>495</v>
      </c>
      <c r="BM131" s="230" t="s">
        <v>517</v>
      </c>
    </row>
    <row r="132" spans="1:65" s="2" customFormat="1" ht="14.4" customHeight="1">
      <c r="A132" s="37"/>
      <c r="B132" s="38"/>
      <c r="C132" s="255" t="s">
        <v>163</v>
      </c>
      <c r="D132" s="255" t="s">
        <v>253</v>
      </c>
      <c r="E132" s="256" t="s">
        <v>518</v>
      </c>
      <c r="F132" s="257" t="s">
        <v>519</v>
      </c>
      <c r="G132" s="258" t="s">
        <v>171</v>
      </c>
      <c r="H132" s="259">
        <v>90</v>
      </c>
      <c r="I132" s="260"/>
      <c r="J132" s="261">
        <f>ROUND(I132*H132,2)</f>
        <v>0</v>
      </c>
      <c r="K132" s="262"/>
      <c r="L132" s="263"/>
      <c r="M132" s="264" t="s">
        <v>1</v>
      </c>
      <c r="N132" s="265" t="s">
        <v>41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494</v>
      </c>
      <c r="AT132" s="230" t="s">
        <v>253</v>
      </c>
      <c r="AU132" s="230" t="s">
        <v>84</v>
      </c>
      <c r="AY132" s="16" t="s">
        <v>125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84</v>
      </c>
      <c r="BK132" s="231">
        <f>ROUND(I132*H132,2)</f>
        <v>0</v>
      </c>
      <c r="BL132" s="16" t="s">
        <v>495</v>
      </c>
      <c r="BM132" s="230" t="s">
        <v>520</v>
      </c>
    </row>
    <row r="133" spans="1:65" s="2" customFormat="1" ht="14.4" customHeight="1">
      <c r="A133" s="37"/>
      <c r="B133" s="38"/>
      <c r="C133" s="255" t="s">
        <v>168</v>
      </c>
      <c r="D133" s="255" t="s">
        <v>253</v>
      </c>
      <c r="E133" s="256" t="s">
        <v>521</v>
      </c>
      <c r="F133" s="257" t="s">
        <v>522</v>
      </c>
      <c r="G133" s="258" t="s">
        <v>171</v>
      </c>
      <c r="H133" s="259">
        <v>280</v>
      </c>
      <c r="I133" s="260"/>
      <c r="J133" s="261">
        <f>ROUND(I133*H133,2)</f>
        <v>0</v>
      </c>
      <c r="K133" s="262"/>
      <c r="L133" s="263"/>
      <c r="M133" s="264" t="s">
        <v>1</v>
      </c>
      <c r="N133" s="265" t="s">
        <v>41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494</v>
      </c>
      <c r="AT133" s="230" t="s">
        <v>253</v>
      </c>
      <c r="AU133" s="230" t="s">
        <v>84</v>
      </c>
      <c r="AY133" s="16" t="s">
        <v>125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84</v>
      </c>
      <c r="BK133" s="231">
        <f>ROUND(I133*H133,2)</f>
        <v>0</v>
      </c>
      <c r="BL133" s="16" t="s">
        <v>495</v>
      </c>
      <c r="BM133" s="230" t="s">
        <v>523</v>
      </c>
    </row>
    <row r="134" spans="1:65" s="2" customFormat="1" ht="14.4" customHeight="1">
      <c r="A134" s="37"/>
      <c r="B134" s="38"/>
      <c r="C134" s="255" t="s">
        <v>173</v>
      </c>
      <c r="D134" s="255" t="s">
        <v>253</v>
      </c>
      <c r="E134" s="256" t="s">
        <v>524</v>
      </c>
      <c r="F134" s="257" t="s">
        <v>525</v>
      </c>
      <c r="G134" s="258" t="s">
        <v>493</v>
      </c>
      <c r="H134" s="259">
        <v>9</v>
      </c>
      <c r="I134" s="260"/>
      <c r="J134" s="261">
        <f>ROUND(I134*H134,2)</f>
        <v>0</v>
      </c>
      <c r="K134" s="262"/>
      <c r="L134" s="263"/>
      <c r="M134" s="264" t="s">
        <v>1</v>
      </c>
      <c r="N134" s="265" t="s">
        <v>41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494</v>
      </c>
      <c r="AT134" s="230" t="s">
        <v>253</v>
      </c>
      <c r="AU134" s="230" t="s">
        <v>84</v>
      </c>
      <c r="AY134" s="16" t="s">
        <v>125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84</v>
      </c>
      <c r="BK134" s="231">
        <f>ROUND(I134*H134,2)</f>
        <v>0</v>
      </c>
      <c r="BL134" s="16" t="s">
        <v>495</v>
      </c>
      <c r="BM134" s="230" t="s">
        <v>526</v>
      </c>
    </row>
    <row r="135" spans="1:65" s="2" customFormat="1" ht="14.4" customHeight="1">
      <c r="A135" s="37"/>
      <c r="B135" s="38"/>
      <c r="C135" s="255" t="s">
        <v>178</v>
      </c>
      <c r="D135" s="255" t="s">
        <v>253</v>
      </c>
      <c r="E135" s="256" t="s">
        <v>527</v>
      </c>
      <c r="F135" s="257" t="s">
        <v>528</v>
      </c>
      <c r="G135" s="258" t="s">
        <v>493</v>
      </c>
      <c r="H135" s="259">
        <v>18</v>
      </c>
      <c r="I135" s="260"/>
      <c r="J135" s="261">
        <f>ROUND(I135*H135,2)</f>
        <v>0</v>
      </c>
      <c r="K135" s="262"/>
      <c r="L135" s="263"/>
      <c r="M135" s="264" t="s">
        <v>1</v>
      </c>
      <c r="N135" s="265" t="s">
        <v>41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494</v>
      </c>
      <c r="AT135" s="230" t="s">
        <v>253</v>
      </c>
      <c r="AU135" s="230" t="s">
        <v>84</v>
      </c>
      <c r="AY135" s="16" t="s">
        <v>125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84</v>
      </c>
      <c r="BK135" s="231">
        <f>ROUND(I135*H135,2)</f>
        <v>0</v>
      </c>
      <c r="BL135" s="16" t="s">
        <v>495</v>
      </c>
      <c r="BM135" s="230" t="s">
        <v>529</v>
      </c>
    </row>
    <row r="136" spans="1:65" s="2" customFormat="1" ht="14.4" customHeight="1">
      <c r="A136" s="37"/>
      <c r="B136" s="38"/>
      <c r="C136" s="255" t="s">
        <v>187</v>
      </c>
      <c r="D136" s="255" t="s">
        <v>253</v>
      </c>
      <c r="E136" s="256" t="s">
        <v>530</v>
      </c>
      <c r="F136" s="257" t="s">
        <v>531</v>
      </c>
      <c r="G136" s="258" t="s">
        <v>508</v>
      </c>
      <c r="H136" s="259">
        <v>1</v>
      </c>
      <c r="I136" s="260"/>
      <c r="J136" s="261">
        <f>ROUND(I136*H136,2)</f>
        <v>0</v>
      </c>
      <c r="K136" s="262"/>
      <c r="L136" s="263"/>
      <c r="M136" s="264" t="s">
        <v>1</v>
      </c>
      <c r="N136" s="265" t="s">
        <v>41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494</v>
      </c>
      <c r="AT136" s="230" t="s">
        <v>253</v>
      </c>
      <c r="AU136" s="230" t="s">
        <v>84</v>
      </c>
      <c r="AY136" s="16" t="s">
        <v>125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84</v>
      </c>
      <c r="BK136" s="231">
        <f>ROUND(I136*H136,2)</f>
        <v>0</v>
      </c>
      <c r="BL136" s="16" t="s">
        <v>495</v>
      </c>
      <c r="BM136" s="230" t="s">
        <v>532</v>
      </c>
    </row>
    <row r="137" spans="1:65" s="2" customFormat="1" ht="14.4" customHeight="1">
      <c r="A137" s="37"/>
      <c r="B137" s="38"/>
      <c r="C137" s="255" t="s">
        <v>191</v>
      </c>
      <c r="D137" s="255" t="s">
        <v>253</v>
      </c>
      <c r="E137" s="256" t="s">
        <v>533</v>
      </c>
      <c r="F137" s="257" t="s">
        <v>534</v>
      </c>
      <c r="G137" s="258" t="s">
        <v>493</v>
      </c>
      <c r="H137" s="259">
        <v>7</v>
      </c>
      <c r="I137" s="260"/>
      <c r="J137" s="261">
        <f>ROUND(I137*H137,2)</f>
        <v>0</v>
      </c>
      <c r="K137" s="262"/>
      <c r="L137" s="263"/>
      <c r="M137" s="264" t="s">
        <v>1</v>
      </c>
      <c r="N137" s="265" t="s">
        <v>41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494</v>
      </c>
      <c r="AT137" s="230" t="s">
        <v>253</v>
      </c>
      <c r="AU137" s="230" t="s">
        <v>84</v>
      </c>
      <c r="AY137" s="16" t="s">
        <v>125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84</v>
      </c>
      <c r="BK137" s="231">
        <f>ROUND(I137*H137,2)</f>
        <v>0</v>
      </c>
      <c r="BL137" s="16" t="s">
        <v>495</v>
      </c>
      <c r="BM137" s="230" t="s">
        <v>535</v>
      </c>
    </row>
    <row r="138" spans="1:65" s="2" customFormat="1" ht="14.4" customHeight="1">
      <c r="A138" s="37"/>
      <c r="B138" s="38"/>
      <c r="C138" s="255" t="s">
        <v>195</v>
      </c>
      <c r="D138" s="255" t="s">
        <v>253</v>
      </c>
      <c r="E138" s="256" t="s">
        <v>536</v>
      </c>
      <c r="F138" s="257" t="s">
        <v>537</v>
      </c>
      <c r="G138" s="258" t="s">
        <v>493</v>
      </c>
      <c r="H138" s="259">
        <v>7</v>
      </c>
      <c r="I138" s="260"/>
      <c r="J138" s="261">
        <f>ROUND(I138*H138,2)</f>
        <v>0</v>
      </c>
      <c r="K138" s="262"/>
      <c r="L138" s="263"/>
      <c r="M138" s="264" t="s">
        <v>1</v>
      </c>
      <c r="N138" s="265" t="s">
        <v>41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494</v>
      </c>
      <c r="AT138" s="230" t="s">
        <v>253</v>
      </c>
      <c r="AU138" s="230" t="s">
        <v>84</v>
      </c>
      <c r="AY138" s="16" t="s">
        <v>125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84</v>
      </c>
      <c r="BK138" s="231">
        <f>ROUND(I138*H138,2)</f>
        <v>0</v>
      </c>
      <c r="BL138" s="16" t="s">
        <v>495</v>
      </c>
      <c r="BM138" s="230" t="s">
        <v>538</v>
      </c>
    </row>
    <row r="139" spans="1:65" s="2" customFormat="1" ht="14.4" customHeight="1">
      <c r="A139" s="37"/>
      <c r="B139" s="38"/>
      <c r="C139" s="255" t="s">
        <v>8</v>
      </c>
      <c r="D139" s="255" t="s">
        <v>253</v>
      </c>
      <c r="E139" s="256" t="s">
        <v>539</v>
      </c>
      <c r="F139" s="257" t="s">
        <v>540</v>
      </c>
      <c r="G139" s="258" t="s">
        <v>493</v>
      </c>
      <c r="H139" s="259">
        <v>2</v>
      </c>
      <c r="I139" s="260"/>
      <c r="J139" s="261">
        <f>ROUND(I139*H139,2)</f>
        <v>0</v>
      </c>
      <c r="K139" s="262"/>
      <c r="L139" s="263"/>
      <c r="M139" s="264" t="s">
        <v>1</v>
      </c>
      <c r="N139" s="265" t="s">
        <v>41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494</v>
      </c>
      <c r="AT139" s="230" t="s">
        <v>253</v>
      </c>
      <c r="AU139" s="230" t="s">
        <v>84</v>
      </c>
      <c r="AY139" s="16" t="s">
        <v>125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84</v>
      </c>
      <c r="BK139" s="231">
        <f>ROUND(I139*H139,2)</f>
        <v>0</v>
      </c>
      <c r="BL139" s="16" t="s">
        <v>495</v>
      </c>
      <c r="BM139" s="230" t="s">
        <v>541</v>
      </c>
    </row>
    <row r="140" spans="1:65" s="2" customFormat="1" ht="14.4" customHeight="1">
      <c r="A140" s="37"/>
      <c r="B140" s="38"/>
      <c r="C140" s="255" t="s">
        <v>203</v>
      </c>
      <c r="D140" s="255" t="s">
        <v>253</v>
      </c>
      <c r="E140" s="256" t="s">
        <v>536</v>
      </c>
      <c r="F140" s="257" t="s">
        <v>537</v>
      </c>
      <c r="G140" s="258" t="s">
        <v>493</v>
      </c>
      <c r="H140" s="259">
        <v>4</v>
      </c>
      <c r="I140" s="260"/>
      <c r="J140" s="261">
        <f>ROUND(I140*H140,2)</f>
        <v>0</v>
      </c>
      <c r="K140" s="262"/>
      <c r="L140" s="263"/>
      <c r="M140" s="264" t="s">
        <v>1</v>
      </c>
      <c r="N140" s="265" t="s">
        <v>41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494</v>
      </c>
      <c r="AT140" s="230" t="s">
        <v>253</v>
      </c>
      <c r="AU140" s="230" t="s">
        <v>84</v>
      </c>
      <c r="AY140" s="16" t="s">
        <v>125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84</v>
      </c>
      <c r="BK140" s="231">
        <f>ROUND(I140*H140,2)</f>
        <v>0</v>
      </c>
      <c r="BL140" s="16" t="s">
        <v>495</v>
      </c>
      <c r="BM140" s="230" t="s">
        <v>542</v>
      </c>
    </row>
    <row r="141" spans="1:65" s="2" customFormat="1" ht="14.4" customHeight="1">
      <c r="A141" s="37"/>
      <c r="B141" s="38"/>
      <c r="C141" s="255" t="s">
        <v>208</v>
      </c>
      <c r="D141" s="255" t="s">
        <v>253</v>
      </c>
      <c r="E141" s="256" t="s">
        <v>543</v>
      </c>
      <c r="F141" s="257" t="s">
        <v>544</v>
      </c>
      <c r="G141" s="258" t="s">
        <v>171</v>
      </c>
      <c r="H141" s="259">
        <v>300</v>
      </c>
      <c r="I141" s="260"/>
      <c r="J141" s="261">
        <f>ROUND(I141*H141,2)</f>
        <v>0</v>
      </c>
      <c r="K141" s="262"/>
      <c r="L141" s="263"/>
      <c r="M141" s="264" t="s">
        <v>1</v>
      </c>
      <c r="N141" s="265" t="s">
        <v>41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494</v>
      </c>
      <c r="AT141" s="230" t="s">
        <v>253</v>
      </c>
      <c r="AU141" s="230" t="s">
        <v>84</v>
      </c>
      <c r="AY141" s="16" t="s">
        <v>125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84</v>
      </c>
      <c r="BK141" s="231">
        <f>ROUND(I141*H141,2)</f>
        <v>0</v>
      </c>
      <c r="BL141" s="16" t="s">
        <v>495</v>
      </c>
      <c r="BM141" s="230" t="s">
        <v>545</v>
      </c>
    </row>
    <row r="142" spans="1:65" s="2" customFormat="1" ht="14.4" customHeight="1">
      <c r="A142" s="37"/>
      <c r="B142" s="38"/>
      <c r="C142" s="255" t="s">
        <v>212</v>
      </c>
      <c r="D142" s="255" t="s">
        <v>253</v>
      </c>
      <c r="E142" s="256" t="s">
        <v>546</v>
      </c>
      <c r="F142" s="257" t="s">
        <v>547</v>
      </c>
      <c r="G142" s="258" t="s">
        <v>171</v>
      </c>
      <c r="H142" s="259">
        <v>40</v>
      </c>
      <c r="I142" s="260"/>
      <c r="J142" s="261">
        <f>ROUND(I142*H142,2)</f>
        <v>0</v>
      </c>
      <c r="K142" s="262"/>
      <c r="L142" s="263"/>
      <c r="M142" s="264" t="s">
        <v>1</v>
      </c>
      <c r="N142" s="265" t="s">
        <v>41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494</v>
      </c>
      <c r="AT142" s="230" t="s">
        <v>253</v>
      </c>
      <c r="AU142" s="230" t="s">
        <v>84</v>
      </c>
      <c r="AY142" s="16" t="s">
        <v>125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84</v>
      </c>
      <c r="BK142" s="231">
        <f>ROUND(I142*H142,2)</f>
        <v>0</v>
      </c>
      <c r="BL142" s="16" t="s">
        <v>495</v>
      </c>
      <c r="BM142" s="230" t="s">
        <v>548</v>
      </c>
    </row>
    <row r="143" spans="1:65" s="2" customFormat="1" ht="14.4" customHeight="1">
      <c r="A143" s="37"/>
      <c r="B143" s="38"/>
      <c r="C143" s="255" t="s">
        <v>216</v>
      </c>
      <c r="D143" s="255" t="s">
        <v>253</v>
      </c>
      <c r="E143" s="256" t="s">
        <v>549</v>
      </c>
      <c r="F143" s="257" t="s">
        <v>550</v>
      </c>
      <c r="G143" s="258" t="s">
        <v>551</v>
      </c>
      <c r="H143" s="259">
        <v>1</v>
      </c>
      <c r="I143" s="260"/>
      <c r="J143" s="261">
        <f>ROUND(I143*H143,2)</f>
        <v>0</v>
      </c>
      <c r="K143" s="262"/>
      <c r="L143" s="263"/>
      <c r="M143" s="264" t="s">
        <v>1</v>
      </c>
      <c r="N143" s="265" t="s">
        <v>41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494</v>
      </c>
      <c r="AT143" s="230" t="s">
        <v>253</v>
      </c>
      <c r="AU143" s="230" t="s">
        <v>84</v>
      </c>
      <c r="AY143" s="16" t="s">
        <v>125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84</v>
      </c>
      <c r="BK143" s="231">
        <f>ROUND(I143*H143,2)</f>
        <v>0</v>
      </c>
      <c r="BL143" s="16" t="s">
        <v>495</v>
      </c>
      <c r="BM143" s="230" t="s">
        <v>552</v>
      </c>
    </row>
    <row r="144" spans="1:63" s="12" customFormat="1" ht="25.9" customHeight="1">
      <c r="A144" s="12"/>
      <c r="B144" s="202"/>
      <c r="C144" s="203"/>
      <c r="D144" s="204" t="s">
        <v>75</v>
      </c>
      <c r="E144" s="205" t="s">
        <v>553</v>
      </c>
      <c r="F144" s="205" t="s">
        <v>554</v>
      </c>
      <c r="G144" s="203"/>
      <c r="H144" s="203"/>
      <c r="I144" s="206"/>
      <c r="J144" s="207">
        <f>BK144</f>
        <v>0</v>
      </c>
      <c r="K144" s="203"/>
      <c r="L144" s="208"/>
      <c r="M144" s="209"/>
      <c r="N144" s="210"/>
      <c r="O144" s="210"/>
      <c r="P144" s="211">
        <f>SUM(P145:P152)</f>
        <v>0</v>
      </c>
      <c r="Q144" s="210"/>
      <c r="R144" s="211">
        <f>SUM(R145:R152)</f>
        <v>0</v>
      </c>
      <c r="S144" s="210"/>
      <c r="T144" s="212">
        <f>SUM(T145:T152)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3" t="s">
        <v>84</v>
      </c>
      <c r="AT144" s="214" t="s">
        <v>75</v>
      </c>
      <c r="AU144" s="214" t="s">
        <v>76</v>
      </c>
      <c r="AY144" s="213" t="s">
        <v>125</v>
      </c>
      <c r="BK144" s="215">
        <f>SUM(BK145:BK152)</f>
        <v>0</v>
      </c>
    </row>
    <row r="145" spans="1:65" s="2" customFormat="1" ht="14.4" customHeight="1">
      <c r="A145" s="37"/>
      <c r="B145" s="38"/>
      <c r="C145" s="255" t="s">
        <v>220</v>
      </c>
      <c r="D145" s="255" t="s">
        <v>253</v>
      </c>
      <c r="E145" s="256" t="s">
        <v>555</v>
      </c>
      <c r="F145" s="257" t="s">
        <v>556</v>
      </c>
      <c r="G145" s="258" t="s">
        <v>181</v>
      </c>
      <c r="H145" s="259">
        <v>13.51</v>
      </c>
      <c r="I145" s="260"/>
      <c r="J145" s="261">
        <f>ROUND(I145*H145,2)</f>
        <v>0</v>
      </c>
      <c r="K145" s="262"/>
      <c r="L145" s="263"/>
      <c r="M145" s="264" t="s">
        <v>1</v>
      </c>
      <c r="N145" s="265" t="s">
        <v>41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494</v>
      </c>
      <c r="AT145" s="230" t="s">
        <v>253</v>
      </c>
      <c r="AU145" s="230" t="s">
        <v>84</v>
      </c>
      <c r="AY145" s="16" t="s">
        <v>125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84</v>
      </c>
      <c r="BK145" s="231">
        <f>ROUND(I145*H145,2)</f>
        <v>0</v>
      </c>
      <c r="BL145" s="16" t="s">
        <v>495</v>
      </c>
      <c r="BM145" s="230" t="s">
        <v>557</v>
      </c>
    </row>
    <row r="146" spans="1:65" s="2" customFormat="1" ht="14.4" customHeight="1">
      <c r="A146" s="37"/>
      <c r="B146" s="38"/>
      <c r="C146" s="255" t="s">
        <v>7</v>
      </c>
      <c r="D146" s="255" t="s">
        <v>253</v>
      </c>
      <c r="E146" s="256" t="s">
        <v>558</v>
      </c>
      <c r="F146" s="257" t="s">
        <v>559</v>
      </c>
      <c r="G146" s="258" t="s">
        <v>171</v>
      </c>
      <c r="H146" s="259">
        <v>193</v>
      </c>
      <c r="I146" s="260"/>
      <c r="J146" s="261">
        <f>ROUND(I146*H146,2)</f>
        <v>0</v>
      </c>
      <c r="K146" s="262"/>
      <c r="L146" s="263"/>
      <c r="M146" s="264" t="s">
        <v>1</v>
      </c>
      <c r="N146" s="265" t="s">
        <v>41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494</v>
      </c>
      <c r="AT146" s="230" t="s">
        <v>253</v>
      </c>
      <c r="AU146" s="230" t="s">
        <v>84</v>
      </c>
      <c r="AY146" s="16" t="s">
        <v>125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84</v>
      </c>
      <c r="BK146" s="231">
        <f>ROUND(I146*H146,2)</f>
        <v>0</v>
      </c>
      <c r="BL146" s="16" t="s">
        <v>495</v>
      </c>
      <c r="BM146" s="230" t="s">
        <v>560</v>
      </c>
    </row>
    <row r="147" spans="1:65" s="2" customFormat="1" ht="14.4" customHeight="1">
      <c r="A147" s="37"/>
      <c r="B147" s="38"/>
      <c r="C147" s="255" t="s">
        <v>228</v>
      </c>
      <c r="D147" s="255" t="s">
        <v>253</v>
      </c>
      <c r="E147" s="256" t="s">
        <v>555</v>
      </c>
      <c r="F147" s="257" t="s">
        <v>556</v>
      </c>
      <c r="G147" s="258" t="s">
        <v>181</v>
      </c>
      <c r="H147" s="259">
        <v>2.4</v>
      </c>
      <c r="I147" s="260"/>
      <c r="J147" s="261">
        <f>ROUND(I147*H147,2)</f>
        <v>0</v>
      </c>
      <c r="K147" s="262"/>
      <c r="L147" s="263"/>
      <c r="M147" s="264" t="s">
        <v>1</v>
      </c>
      <c r="N147" s="265" t="s">
        <v>41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494</v>
      </c>
      <c r="AT147" s="230" t="s">
        <v>253</v>
      </c>
      <c r="AU147" s="230" t="s">
        <v>84</v>
      </c>
      <c r="AY147" s="16" t="s">
        <v>125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84</v>
      </c>
      <c r="BK147" s="231">
        <f>ROUND(I147*H147,2)</f>
        <v>0</v>
      </c>
      <c r="BL147" s="16" t="s">
        <v>495</v>
      </c>
      <c r="BM147" s="230" t="s">
        <v>561</v>
      </c>
    </row>
    <row r="148" spans="1:65" s="2" customFormat="1" ht="14.4" customHeight="1">
      <c r="A148" s="37"/>
      <c r="B148" s="38"/>
      <c r="C148" s="255" t="s">
        <v>234</v>
      </c>
      <c r="D148" s="255" t="s">
        <v>253</v>
      </c>
      <c r="E148" s="256" t="s">
        <v>558</v>
      </c>
      <c r="F148" s="257" t="s">
        <v>559</v>
      </c>
      <c r="G148" s="258" t="s">
        <v>171</v>
      </c>
      <c r="H148" s="259">
        <v>24</v>
      </c>
      <c r="I148" s="260"/>
      <c r="J148" s="261">
        <f>ROUND(I148*H148,2)</f>
        <v>0</v>
      </c>
      <c r="K148" s="262"/>
      <c r="L148" s="263"/>
      <c r="M148" s="264" t="s">
        <v>1</v>
      </c>
      <c r="N148" s="265" t="s">
        <v>41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494</v>
      </c>
      <c r="AT148" s="230" t="s">
        <v>253</v>
      </c>
      <c r="AU148" s="230" t="s">
        <v>84</v>
      </c>
      <c r="AY148" s="16" t="s">
        <v>125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84</v>
      </c>
      <c r="BK148" s="231">
        <f>ROUND(I148*H148,2)</f>
        <v>0</v>
      </c>
      <c r="BL148" s="16" t="s">
        <v>495</v>
      </c>
      <c r="BM148" s="230" t="s">
        <v>562</v>
      </c>
    </row>
    <row r="149" spans="1:65" s="2" customFormat="1" ht="14.4" customHeight="1">
      <c r="A149" s="37"/>
      <c r="B149" s="38"/>
      <c r="C149" s="255" t="s">
        <v>238</v>
      </c>
      <c r="D149" s="255" t="s">
        <v>253</v>
      </c>
      <c r="E149" s="256" t="s">
        <v>555</v>
      </c>
      <c r="F149" s="257" t="s">
        <v>556</v>
      </c>
      <c r="G149" s="258" t="s">
        <v>181</v>
      </c>
      <c r="H149" s="259">
        <v>4.3</v>
      </c>
      <c r="I149" s="260"/>
      <c r="J149" s="261">
        <f>ROUND(I149*H149,2)</f>
        <v>0</v>
      </c>
      <c r="K149" s="262"/>
      <c r="L149" s="263"/>
      <c r="M149" s="264" t="s">
        <v>1</v>
      </c>
      <c r="N149" s="265" t="s">
        <v>41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494</v>
      </c>
      <c r="AT149" s="230" t="s">
        <v>253</v>
      </c>
      <c r="AU149" s="230" t="s">
        <v>84</v>
      </c>
      <c r="AY149" s="16" t="s">
        <v>125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84</v>
      </c>
      <c r="BK149" s="231">
        <f>ROUND(I149*H149,2)</f>
        <v>0</v>
      </c>
      <c r="BL149" s="16" t="s">
        <v>495</v>
      </c>
      <c r="BM149" s="230" t="s">
        <v>563</v>
      </c>
    </row>
    <row r="150" spans="1:65" s="2" customFormat="1" ht="14.4" customHeight="1">
      <c r="A150" s="37"/>
      <c r="B150" s="38"/>
      <c r="C150" s="255" t="s">
        <v>243</v>
      </c>
      <c r="D150" s="255" t="s">
        <v>253</v>
      </c>
      <c r="E150" s="256" t="s">
        <v>558</v>
      </c>
      <c r="F150" s="257" t="s">
        <v>559</v>
      </c>
      <c r="G150" s="258" t="s">
        <v>171</v>
      </c>
      <c r="H150" s="259">
        <v>43</v>
      </c>
      <c r="I150" s="260"/>
      <c r="J150" s="261">
        <f>ROUND(I150*H150,2)</f>
        <v>0</v>
      </c>
      <c r="K150" s="262"/>
      <c r="L150" s="263"/>
      <c r="M150" s="264" t="s">
        <v>1</v>
      </c>
      <c r="N150" s="265" t="s">
        <v>41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494</v>
      </c>
      <c r="AT150" s="230" t="s">
        <v>253</v>
      </c>
      <c r="AU150" s="230" t="s">
        <v>84</v>
      </c>
      <c r="AY150" s="16" t="s">
        <v>125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84</v>
      </c>
      <c r="BK150" s="231">
        <f>ROUND(I150*H150,2)</f>
        <v>0</v>
      </c>
      <c r="BL150" s="16" t="s">
        <v>495</v>
      </c>
      <c r="BM150" s="230" t="s">
        <v>564</v>
      </c>
    </row>
    <row r="151" spans="1:65" s="2" customFormat="1" ht="14.4" customHeight="1">
      <c r="A151" s="37"/>
      <c r="B151" s="38"/>
      <c r="C151" s="255" t="s">
        <v>248</v>
      </c>
      <c r="D151" s="255" t="s">
        <v>253</v>
      </c>
      <c r="E151" s="256" t="s">
        <v>565</v>
      </c>
      <c r="F151" s="257" t="s">
        <v>566</v>
      </c>
      <c r="G151" s="258" t="s">
        <v>181</v>
      </c>
      <c r="H151" s="259">
        <v>3.06</v>
      </c>
      <c r="I151" s="260"/>
      <c r="J151" s="261">
        <f>ROUND(I151*H151,2)</f>
        <v>0</v>
      </c>
      <c r="K151" s="262"/>
      <c r="L151" s="263"/>
      <c r="M151" s="264" t="s">
        <v>1</v>
      </c>
      <c r="N151" s="265" t="s">
        <v>41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494</v>
      </c>
      <c r="AT151" s="230" t="s">
        <v>253</v>
      </c>
      <c r="AU151" s="230" t="s">
        <v>84</v>
      </c>
      <c r="AY151" s="16" t="s">
        <v>125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84</v>
      </c>
      <c r="BK151" s="231">
        <f>ROUND(I151*H151,2)</f>
        <v>0</v>
      </c>
      <c r="BL151" s="16" t="s">
        <v>495</v>
      </c>
      <c r="BM151" s="230" t="s">
        <v>567</v>
      </c>
    </row>
    <row r="152" spans="1:65" s="2" customFormat="1" ht="14.4" customHeight="1">
      <c r="A152" s="37"/>
      <c r="B152" s="38"/>
      <c r="C152" s="255" t="s">
        <v>252</v>
      </c>
      <c r="D152" s="255" t="s">
        <v>253</v>
      </c>
      <c r="E152" s="256" t="s">
        <v>568</v>
      </c>
      <c r="F152" s="257" t="s">
        <v>569</v>
      </c>
      <c r="G152" s="258" t="s">
        <v>493</v>
      </c>
      <c r="H152" s="259">
        <v>9</v>
      </c>
      <c r="I152" s="260"/>
      <c r="J152" s="261">
        <f>ROUND(I152*H152,2)</f>
        <v>0</v>
      </c>
      <c r="K152" s="262"/>
      <c r="L152" s="263"/>
      <c r="M152" s="264" t="s">
        <v>1</v>
      </c>
      <c r="N152" s="265" t="s">
        <v>41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494</v>
      </c>
      <c r="AT152" s="230" t="s">
        <v>253</v>
      </c>
      <c r="AU152" s="230" t="s">
        <v>84</v>
      </c>
      <c r="AY152" s="16" t="s">
        <v>125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84</v>
      </c>
      <c r="BK152" s="231">
        <f>ROUND(I152*H152,2)</f>
        <v>0</v>
      </c>
      <c r="BL152" s="16" t="s">
        <v>495</v>
      </c>
      <c r="BM152" s="230" t="s">
        <v>570</v>
      </c>
    </row>
    <row r="153" spans="1:63" s="12" customFormat="1" ht="25.9" customHeight="1">
      <c r="A153" s="12"/>
      <c r="B153" s="202"/>
      <c r="C153" s="203"/>
      <c r="D153" s="204" t="s">
        <v>75</v>
      </c>
      <c r="E153" s="205" t="s">
        <v>571</v>
      </c>
      <c r="F153" s="205" t="s">
        <v>572</v>
      </c>
      <c r="G153" s="203"/>
      <c r="H153" s="203"/>
      <c r="I153" s="206"/>
      <c r="J153" s="207">
        <f>BK153</f>
        <v>0</v>
      </c>
      <c r="K153" s="203"/>
      <c r="L153" s="208"/>
      <c r="M153" s="209"/>
      <c r="N153" s="210"/>
      <c r="O153" s="210"/>
      <c r="P153" s="211">
        <f>SUM(P154:P174)</f>
        <v>0</v>
      </c>
      <c r="Q153" s="210"/>
      <c r="R153" s="211">
        <f>SUM(R154:R174)</f>
        <v>0</v>
      </c>
      <c r="S153" s="210"/>
      <c r="T153" s="212">
        <f>SUM(T154:T174)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3" t="s">
        <v>84</v>
      </c>
      <c r="AT153" s="214" t="s">
        <v>75</v>
      </c>
      <c r="AU153" s="214" t="s">
        <v>76</v>
      </c>
      <c r="AY153" s="213" t="s">
        <v>125</v>
      </c>
      <c r="BK153" s="215">
        <f>SUM(BK154:BK174)</f>
        <v>0</v>
      </c>
    </row>
    <row r="154" spans="1:65" s="2" customFormat="1" ht="14.4" customHeight="1">
      <c r="A154" s="37"/>
      <c r="B154" s="38"/>
      <c r="C154" s="218" t="s">
        <v>259</v>
      </c>
      <c r="D154" s="218" t="s">
        <v>127</v>
      </c>
      <c r="E154" s="219" t="s">
        <v>573</v>
      </c>
      <c r="F154" s="220" t="s">
        <v>574</v>
      </c>
      <c r="G154" s="221" t="s">
        <v>171</v>
      </c>
      <c r="H154" s="222">
        <v>300</v>
      </c>
      <c r="I154" s="223"/>
      <c r="J154" s="224">
        <f>ROUND(I154*H154,2)</f>
        <v>0</v>
      </c>
      <c r="K154" s="225"/>
      <c r="L154" s="43"/>
      <c r="M154" s="226" t="s">
        <v>1</v>
      </c>
      <c r="N154" s="227" t="s">
        <v>41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495</v>
      </c>
      <c r="AT154" s="230" t="s">
        <v>127</v>
      </c>
      <c r="AU154" s="230" t="s">
        <v>84</v>
      </c>
      <c r="AY154" s="16" t="s">
        <v>125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84</v>
      </c>
      <c r="BK154" s="231">
        <f>ROUND(I154*H154,2)</f>
        <v>0</v>
      </c>
      <c r="BL154" s="16" t="s">
        <v>495</v>
      </c>
      <c r="BM154" s="230" t="s">
        <v>575</v>
      </c>
    </row>
    <row r="155" spans="1:65" s="2" customFormat="1" ht="14.4" customHeight="1">
      <c r="A155" s="37"/>
      <c r="B155" s="38"/>
      <c r="C155" s="218" t="s">
        <v>265</v>
      </c>
      <c r="D155" s="218" t="s">
        <v>127</v>
      </c>
      <c r="E155" s="219" t="s">
        <v>576</v>
      </c>
      <c r="F155" s="220" t="s">
        <v>577</v>
      </c>
      <c r="G155" s="221" t="s">
        <v>171</v>
      </c>
      <c r="H155" s="222">
        <v>40</v>
      </c>
      <c r="I155" s="223"/>
      <c r="J155" s="224">
        <f>ROUND(I155*H155,2)</f>
        <v>0</v>
      </c>
      <c r="K155" s="225"/>
      <c r="L155" s="43"/>
      <c r="M155" s="226" t="s">
        <v>1</v>
      </c>
      <c r="N155" s="227" t="s">
        <v>41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495</v>
      </c>
      <c r="AT155" s="230" t="s">
        <v>127</v>
      </c>
      <c r="AU155" s="230" t="s">
        <v>84</v>
      </c>
      <c r="AY155" s="16" t="s">
        <v>125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84</v>
      </c>
      <c r="BK155" s="231">
        <f>ROUND(I155*H155,2)</f>
        <v>0</v>
      </c>
      <c r="BL155" s="16" t="s">
        <v>495</v>
      </c>
      <c r="BM155" s="230" t="s">
        <v>578</v>
      </c>
    </row>
    <row r="156" spans="1:65" s="2" customFormat="1" ht="14.4" customHeight="1">
      <c r="A156" s="37"/>
      <c r="B156" s="38"/>
      <c r="C156" s="218" t="s">
        <v>271</v>
      </c>
      <c r="D156" s="218" t="s">
        <v>127</v>
      </c>
      <c r="E156" s="219" t="s">
        <v>579</v>
      </c>
      <c r="F156" s="220" t="s">
        <v>580</v>
      </c>
      <c r="G156" s="221" t="s">
        <v>493</v>
      </c>
      <c r="H156" s="222">
        <v>64</v>
      </c>
      <c r="I156" s="223"/>
      <c r="J156" s="224">
        <f>ROUND(I156*H156,2)</f>
        <v>0</v>
      </c>
      <c r="K156" s="225"/>
      <c r="L156" s="43"/>
      <c r="M156" s="226" t="s">
        <v>1</v>
      </c>
      <c r="N156" s="227" t="s">
        <v>41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495</v>
      </c>
      <c r="AT156" s="230" t="s">
        <v>127</v>
      </c>
      <c r="AU156" s="230" t="s">
        <v>84</v>
      </c>
      <c r="AY156" s="16" t="s">
        <v>125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84</v>
      </c>
      <c r="BK156" s="231">
        <f>ROUND(I156*H156,2)</f>
        <v>0</v>
      </c>
      <c r="BL156" s="16" t="s">
        <v>495</v>
      </c>
      <c r="BM156" s="230" t="s">
        <v>581</v>
      </c>
    </row>
    <row r="157" spans="1:65" s="2" customFormat="1" ht="14.4" customHeight="1">
      <c r="A157" s="37"/>
      <c r="B157" s="38"/>
      <c r="C157" s="218" t="s">
        <v>275</v>
      </c>
      <c r="D157" s="218" t="s">
        <v>127</v>
      </c>
      <c r="E157" s="219" t="s">
        <v>582</v>
      </c>
      <c r="F157" s="220" t="s">
        <v>583</v>
      </c>
      <c r="G157" s="221" t="s">
        <v>493</v>
      </c>
      <c r="H157" s="222">
        <v>33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41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495</v>
      </c>
      <c r="AT157" s="230" t="s">
        <v>127</v>
      </c>
      <c r="AU157" s="230" t="s">
        <v>84</v>
      </c>
      <c r="AY157" s="16" t="s">
        <v>125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84</v>
      </c>
      <c r="BK157" s="231">
        <f>ROUND(I157*H157,2)</f>
        <v>0</v>
      </c>
      <c r="BL157" s="16" t="s">
        <v>495</v>
      </c>
      <c r="BM157" s="230" t="s">
        <v>584</v>
      </c>
    </row>
    <row r="158" spans="1:65" s="2" customFormat="1" ht="14.4" customHeight="1">
      <c r="A158" s="37"/>
      <c r="B158" s="38"/>
      <c r="C158" s="218" t="s">
        <v>279</v>
      </c>
      <c r="D158" s="218" t="s">
        <v>127</v>
      </c>
      <c r="E158" s="219" t="s">
        <v>585</v>
      </c>
      <c r="F158" s="220" t="s">
        <v>586</v>
      </c>
      <c r="G158" s="221" t="s">
        <v>493</v>
      </c>
      <c r="H158" s="222">
        <v>9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41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495</v>
      </c>
      <c r="AT158" s="230" t="s">
        <v>127</v>
      </c>
      <c r="AU158" s="230" t="s">
        <v>84</v>
      </c>
      <c r="AY158" s="16" t="s">
        <v>125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84</v>
      </c>
      <c r="BK158" s="231">
        <f>ROUND(I158*H158,2)</f>
        <v>0</v>
      </c>
      <c r="BL158" s="16" t="s">
        <v>495</v>
      </c>
      <c r="BM158" s="230" t="s">
        <v>587</v>
      </c>
    </row>
    <row r="159" spans="1:65" s="2" customFormat="1" ht="14.4" customHeight="1">
      <c r="A159" s="37"/>
      <c r="B159" s="38"/>
      <c r="C159" s="218" t="s">
        <v>285</v>
      </c>
      <c r="D159" s="218" t="s">
        <v>127</v>
      </c>
      <c r="E159" s="219" t="s">
        <v>585</v>
      </c>
      <c r="F159" s="220" t="s">
        <v>586</v>
      </c>
      <c r="G159" s="221" t="s">
        <v>493</v>
      </c>
      <c r="H159" s="222">
        <v>2</v>
      </c>
      <c r="I159" s="223"/>
      <c r="J159" s="224">
        <f>ROUND(I159*H159,2)</f>
        <v>0</v>
      </c>
      <c r="K159" s="225"/>
      <c r="L159" s="43"/>
      <c r="M159" s="226" t="s">
        <v>1</v>
      </c>
      <c r="N159" s="227" t="s">
        <v>41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495</v>
      </c>
      <c r="AT159" s="230" t="s">
        <v>127</v>
      </c>
      <c r="AU159" s="230" t="s">
        <v>84</v>
      </c>
      <c r="AY159" s="16" t="s">
        <v>125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84</v>
      </c>
      <c r="BK159" s="231">
        <f>ROUND(I159*H159,2)</f>
        <v>0</v>
      </c>
      <c r="BL159" s="16" t="s">
        <v>495</v>
      </c>
      <c r="BM159" s="230" t="s">
        <v>588</v>
      </c>
    </row>
    <row r="160" spans="1:65" s="2" customFormat="1" ht="14.4" customHeight="1">
      <c r="A160" s="37"/>
      <c r="B160" s="38"/>
      <c r="C160" s="218" t="s">
        <v>290</v>
      </c>
      <c r="D160" s="218" t="s">
        <v>127</v>
      </c>
      <c r="E160" s="219" t="s">
        <v>589</v>
      </c>
      <c r="F160" s="220" t="s">
        <v>590</v>
      </c>
      <c r="G160" s="221" t="s">
        <v>493</v>
      </c>
      <c r="H160" s="222">
        <v>9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41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495</v>
      </c>
      <c r="AT160" s="230" t="s">
        <v>127</v>
      </c>
      <c r="AU160" s="230" t="s">
        <v>84</v>
      </c>
      <c r="AY160" s="16" t="s">
        <v>125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84</v>
      </c>
      <c r="BK160" s="231">
        <f>ROUND(I160*H160,2)</f>
        <v>0</v>
      </c>
      <c r="BL160" s="16" t="s">
        <v>495</v>
      </c>
      <c r="BM160" s="230" t="s">
        <v>591</v>
      </c>
    </row>
    <row r="161" spans="1:65" s="2" customFormat="1" ht="14.4" customHeight="1">
      <c r="A161" s="37"/>
      <c r="B161" s="38"/>
      <c r="C161" s="218" t="s">
        <v>294</v>
      </c>
      <c r="D161" s="218" t="s">
        <v>127</v>
      </c>
      <c r="E161" s="219" t="s">
        <v>592</v>
      </c>
      <c r="F161" s="220" t="s">
        <v>593</v>
      </c>
      <c r="G161" s="221" t="s">
        <v>493</v>
      </c>
      <c r="H161" s="222">
        <v>1</v>
      </c>
      <c r="I161" s="223"/>
      <c r="J161" s="224">
        <f>ROUND(I161*H161,2)</f>
        <v>0</v>
      </c>
      <c r="K161" s="225"/>
      <c r="L161" s="43"/>
      <c r="M161" s="226" t="s">
        <v>1</v>
      </c>
      <c r="N161" s="227" t="s">
        <v>41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495</v>
      </c>
      <c r="AT161" s="230" t="s">
        <v>127</v>
      </c>
      <c r="AU161" s="230" t="s">
        <v>84</v>
      </c>
      <c r="AY161" s="16" t="s">
        <v>125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84</v>
      </c>
      <c r="BK161" s="231">
        <f>ROUND(I161*H161,2)</f>
        <v>0</v>
      </c>
      <c r="BL161" s="16" t="s">
        <v>495</v>
      </c>
      <c r="BM161" s="230" t="s">
        <v>594</v>
      </c>
    </row>
    <row r="162" spans="1:65" s="2" customFormat="1" ht="14.4" customHeight="1">
      <c r="A162" s="37"/>
      <c r="B162" s="38"/>
      <c r="C162" s="218" t="s">
        <v>298</v>
      </c>
      <c r="D162" s="218" t="s">
        <v>127</v>
      </c>
      <c r="E162" s="219" t="s">
        <v>595</v>
      </c>
      <c r="F162" s="220" t="s">
        <v>596</v>
      </c>
      <c r="G162" s="221" t="s">
        <v>493</v>
      </c>
      <c r="H162" s="222">
        <v>2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41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495</v>
      </c>
      <c r="AT162" s="230" t="s">
        <v>127</v>
      </c>
      <c r="AU162" s="230" t="s">
        <v>84</v>
      </c>
      <c r="AY162" s="16" t="s">
        <v>125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84</v>
      </c>
      <c r="BK162" s="231">
        <f>ROUND(I162*H162,2)</f>
        <v>0</v>
      </c>
      <c r="BL162" s="16" t="s">
        <v>495</v>
      </c>
      <c r="BM162" s="230" t="s">
        <v>597</v>
      </c>
    </row>
    <row r="163" spans="1:65" s="2" customFormat="1" ht="14.4" customHeight="1">
      <c r="A163" s="37"/>
      <c r="B163" s="38"/>
      <c r="C163" s="218" t="s">
        <v>303</v>
      </c>
      <c r="D163" s="218" t="s">
        <v>127</v>
      </c>
      <c r="E163" s="219" t="s">
        <v>598</v>
      </c>
      <c r="F163" s="220" t="s">
        <v>599</v>
      </c>
      <c r="G163" s="221" t="s">
        <v>493</v>
      </c>
      <c r="H163" s="222">
        <v>7</v>
      </c>
      <c r="I163" s="223"/>
      <c r="J163" s="224">
        <f>ROUND(I163*H163,2)</f>
        <v>0</v>
      </c>
      <c r="K163" s="225"/>
      <c r="L163" s="43"/>
      <c r="M163" s="226" t="s">
        <v>1</v>
      </c>
      <c r="N163" s="227" t="s">
        <v>41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495</v>
      </c>
      <c r="AT163" s="230" t="s">
        <v>127</v>
      </c>
      <c r="AU163" s="230" t="s">
        <v>84</v>
      </c>
      <c r="AY163" s="16" t="s">
        <v>125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84</v>
      </c>
      <c r="BK163" s="231">
        <f>ROUND(I163*H163,2)</f>
        <v>0</v>
      </c>
      <c r="BL163" s="16" t="s">
        <v>495</v>
      </c>
      <c r="BM163" s="230" t="s">
        <v>600</v>
      </c>
    </row>
    <row r="164" spans="1:65" s="2" customFormat="1" ht="14.4" customHeight="1">
      <c r="A164" s="37"/>
      <c r="B164" s="38"/>
      <c r="C164" s="218" t="s">
        <v>308</v>
      </c>
      <c r="D164" s="218" t="s">
        <v>127</v>
      </c>
      <c r="E164" s="219" t="s">
        <v>601</v>
      </c>
      <c r="F164" s="220" t="s">
        <v>602</v>
      </c>
      <c r="G164" s="221" t="s">
        <v>493</v>
      </c>
      <c r="H164" s="222">
        <v>2</v>
      </c>
      <c r="I164" s="223"/>
      <c r="J164" s="224">
        <f>ROUND(I164*H164,2)</f>
        <v>0</v>
      </c>
      <c r="K164" s="225"/>
      <c r="L164" s="43"/>
      <c r="M164" s="226" t="s">
        <v>1</v>
      </c>
      <c r="N164" s="227" t="s">
        <v>41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495</v>
      </c>
      <c r="AT164" s="230" t="s">
        <v>127</v>
      </c>
      <c r="AU164" s="230" t="s">
        <v>84</v>
      </c>
      <c r="AY164" s="16" t="s">
        <v>125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84</v>
      </c>
      <c r="BK164" s="231">
        <f>ROUND(I164*H164,2)</f>
        <v>0</v>
      </c>
      <c r="BL164" s="16" t="s">
        <v>495</v>
      </c>
      <c r="BM164" s="230" t="s">
        <v>603</v>
      </c>
    </row>
    <row r="165" spans="1:65" s="2" customFormat="1" ht="14.4" customHeight="1">
      <c r="A165" s="37"/>
      <c r="B165" s="38"/>
      <c r="C165" s="218" t="s">
        <v>313</v>
      </c>
      <c r="D165" s="218" t="s">
        <v>127</v>
      </c>
      <c r="E165" s="219" t="s">
        <v>604</v>
      </c>
      <c r="F165" s="220" t="s">
        <v>605</v>
      </c>
      <c r="G165" s="221" t="s">
        <v>171</v>
      </c>
      <c r="H165" s="222">
        <v>280</v>
      </c>
      <c r="I165" s="223"/>
      <c r="J165" s="224">
        <f>ROUND(I165*H165,2)</f>
        <v>0</v>
      </c>
      <c r="K165" s="225"/>
      <c r="L165" s="43"/>
      <c r="M165" s="226" t="s">
        <v>1</v>
      </c>
      <c r="N165" s="227" t="s">
        <v>41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495</v>
      </c>
      <c r="AT165" s="230" t="s">
        <v>127</v>
      </c>
      <c r="AU165" s="230" t="s">
        <v>84</v>
      </c>
      <c r="AY165" s="16" t="s">
        <v>125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84</v>
      </c>
      <c r="BK165" s="231">
        <f>ROUND(I165*H165,2)</f>
        <v>0</v>
      </c>
      <c r="BL165" s="16" t="s">
        <v>495</v>
      </c>
      <c r="BM165" s="230" t="s">
        <v>606</v>
      </c>
    </row>
    <row r="166" spans="1:65" s="2" customFormat="1" ht="14.4" customHeight="1">
      <c r="A166" s="37"/>
      <c r="B166" s="38"/>
      <c r="C166" s="218" t="s">
        <v>319</v>
      </c>
      <c r="D166" s="218" t="s">
        <v>127</v>
      </c>
      <c r="E166" s="219" t="s">
        <v>607</v>
      </c>
      <c r="F166" s="220" t="s">
        <v>608</v>
      </c>
      <c r="G166" s="221" t="s">
        <v>493</v>
      </c>
      <c r="H166" s="222">
        <v>9</v>
      </c>
      <c r="I166" s="223"/>
      <c r="J166" s="224">
        <f>ROUND(I166*H166,2)</f>
        <v>0</v>
      </c>
      <c r="K166" s="225"/>
      <c r="L166" s="43"/>
      <c r="M166" s="226" t="s">
        <v>1</v>
      </c>
      <c r="N166" s="227" t="s">
        <v>41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495</v>
      </c>
      <c r="AT166" s="230" t="s">
        <v>127</v>
      </c>
      <c r="AU166" s="230" t="s">
        <v>84</v>
      </c>
      <c r="AY166" s="16" t="s">
        <v>125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84</v>
      </c>
      <c r="BK166" s="231">
        <f>ROUND(I166*H166,2)</f>
        <v>0</v>
      </c>
      <c r="BL166" s="16" t="s">
        <v>495</v>
      </c>
      <c r="BM166" s="230" t="s">
        <v>609</v>
      </c>
    </row>
    <row r="167" spans="1:65" s="2" customFormat="1" ht="14.4" customHeight="1">
      <c r="A167" s="37"/>
      <c r="B167" s="38"/>
      <c r="C167" s="218" t="s">
        <v>323</v>
      </c>
      <c r="D167" s="218" t="s">
        <v>127</v>
      </c>
      <c r="E167" s="219" t="s">
        <v>610</v>
      </c>
      <c r="F167" s="220" t="s">
        <v>611</v>
      </c>
      <c r="G167" s="221" t="s">
        <v>493</v>
      </c>
      <c r="H167" s="222">
        <v>18</v>
      </c>
      <c r="I167" s="223"/>
      <c r="J167" s="224">
        <f>ROUND(I167*H167,2)</f>
        <v>0</v>
      </c>
      <c r="K167" s="225"/>
      <c r="L167" s="43"/>
      <c r="M167" s="226" t="s">
        <v>1</v>
      </c>
      <c r="N167" s="227" t="s">
        <v>41</v>
      </c>
      <c r="O167" s="90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495</v>
      </c>
      <c r="AT167" s="230" t="s">
        <v>127</v>
      </c>
      <c r="AU167" s="230" t="s">
        <v>84</v>
      </c>
      <c r="AY167" s="16" t="s">
        <v>125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84</v>
      </c>
      <c r="BK167" s="231">
        <f>ROUND(I167*H167,2)</f>
        <v>0</v>
      </c>
      <c r="BL167" s="16" t="s">
        <v>495</v>
      </c>
      <c r="BM167" s="230" t="s">
        <v>612</v>
      </c>
    </row>
    <row r="168" spans="1:65" s="2" customFormat="1" ht="14.4" customHeight="1">
      <c r="A168" s="37"/>
      <c r="B168" s="38"/>
      <c r="C168" s="218" t="s">
        <v>328</v>
      </c>
      <c r="D168" s="218" t="s">
        <v>127</v>
      </c>
      <c r="E168" s="219" t="s">
        <v>613</v>
      </c>
      <c r="F168" s="220" t="s">
        <v>614</v>
      </c>
      <c r="G168" s="221" t="s">
        <v>171</v>
      </c>
      <c r="H168" s="222">
        <v>90</v>
      </c>
      <c r="I168" s="223"/>
      <c r="J168" s="224">
        <f>ROUND(I168*H168,2)</f>
        <v>0</v>
      </c>
      <c r="K168" s="225"/>
      <c r="L168" s="43"/>
      <c r="M168" s="226" t="s">
        <v>1</v>
      </c>
      <c r="N168" s="227" t="s">
        <v>41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495</v>
      </c>
      <c r="AT168" s="230" t="s">
        <v>127</v>
      </c>
      <c r="AU168" s="230" t="s">
        <v>84</v>
      </c>
      <c r="AY168" s="16" t="s">
        <v>125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84</v>
      </c>
      <c r="BK168" s="231">
        <f>ROUND(I168*H168,2)</f>
        <v>0</v>
      </c>
      <c r="BL168" s="16" t="s">
        <v>495</v>
      </c>
      <c r="BM168" s="230" t="s">
        <v>615</v>
      </c>
    </row>
    <row r="169" spans="1:65" s="2" customFormat="1" ht="14.4" customHeight="1">
      <c r="A169" s="37"/>
      <c r="B169" s="38"/>
      <c r="C169" s="218" t="s">
        <v>332</v>
      </c>
      <c r="D169" s="218" t="s">
        <v>127</v>
      </c>
      <c r="E169" s="219" t="s">
        <v>616</v>
      </c>
      <c r="F169" s="220" t="s">
        <v>617</v>
      </c>
      <c r="G169" s="221" t="s">
        <v>171</v>
      </c>
      <c r="H169" s="222">
        <v>300</v>
      </c>
      <c r="I169" s="223"/>
      <c r="J169" s="224">
        <f>ROUND(I169*H169,2)</f>
        <v>0</v>
      </c>
      <c r="K169" s="225"/>
      <c r="L169" s="43"/>
      <c r="M169" s="226" t="s">
        <v>1</v>
      </c>
      <c r="N169" s="227" t="s">
        <v>41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495</v>
      </c>
      <c r="AT169" s="230" t="s">
        <v>127</v>
      </c>
      <c r="AU169" s="230" t="s">
        <v>84</v>
      </c>
      <c r="AY169" s="16" t="s">
        <v>125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84</v>
      </c>
      <c r="BK169" s="231">
        <f>ROUND(I169*H169,2)</f>
        <v>0</v>
      </c>
      <c r="BL169" s="16" t="s">
        <v>495</v>
      </c>
      <c r="BM169" s="230" t="s">
        <v>618</v>
      </c>
    </row>
    <row r="170" spans="1:65" s="2" customFormat="1" ht="14.4" customHeight="1">
      <c r="A170" s="37"/>
      <c r="B170" s="38"/>
      <c r="C170" s="218" t="s">
        <v>337</v>
      </c>
      <c r="D170" s="218" t="s">
        <v>127</v>
      </c>
      <c r="E170" s="219" t="s">
        <v>619</v>
      </c>
      <c r="F170" s="220" t="s">
        <v>620</v>
      </c>
      <c r="G170" s="221" t="s">
        <v>551</v>
      </c>
      <c r="H170" s="222">
        <v>1</v>
      </c>
      <c r="I170" s="223"/>
      <c r="J170" s="224">
        <f>ROUND(I170*H170,2)</f>
        <v>0</v>
      </c>
      <c r="K170" s="225"/>
      <c r="L170" s="43"/>
      <c r="M170" s="226" t="s">
        <v>1</v>
      </c>
      <c r="N170" s="227" t="s">
        <v>41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495</v>
      </c>
      <c r="AT170" s="230" t="s">
        <v>127</v>
      </c>
      <c r="AU170" s="230" t="s">
        <v>84</v>
      </c>
      <c r="AY170" s="16" t="s">
        <v>125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84</v>
      </c>
      <c r="BK170" s="231">
        <f>ROUND(I170*H170,2)</f>
        <v>0</v>
      </c>
      <c r="BL170" s="16" t="s">
        <v>495</v>
      </c>
      <c r="BM170" s="230" t="s">
        <v>621</v>
      </c>
    </row>
    <row r="171" spans="1:65" s="2" customFormat="1" ht="14.4" customHeight="1">
      <c r="A171" s="37"/>
      <c r="B171" s="38"/>
      <c r="C171" s="218" t="s">
        <v>342</v>
      </c>
      <c r="D171" s="218" t="s">
        <v>127</v>
      </c>
      <c r="E171" s="219" t="s">
        <v>622</v>
      </c>
      <c r="F171" s="220" t="s">
        <v>623</v>
      </c>
      <c r="G171" s="221" t="s">
        <v>551</v>
      </c>
      <c r="H171" s="222">
        <v>1</v>
      </c>
      <c r="I171" s="223"/>
      <c r="J171" s="224">
        <f>ROUND(I171*H171,2)</f>
        <v>0</v>
      </c>
      <c r="K171" s="225"/>
      <c r="L171" s="43"/>
      <c r="M171" s="226" t="s">
        <v>1</v>
      </c>
      <c r="N171" s="227" t="s">
        <v>41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495</v>
      </c>
      <c r="AT171" s="230" t="s">
        <v>127</v>
      </c>
      <c r="AU171" s="230" t="s">
        <v>84</v>
      </c>
      <c r="AY171" s="16" t="s">
        <v>125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84</v>
      </c>
      <c r="BK171" s="231">
        <f>ROUND(I171*H171,2)</f>
        <v>0</v>
      </c>
      <c r="BL171" s="16" t="s">
        <v>495</v>
      </c>
      <c r="BM171" s="230" t="s">
        <v>624</v>
      </c>
    </row>
    <row r="172" spans="1:65" s="2" customFormat="1" ht="14.4" customHeight="1">
      <c r="A172" s="37"/>
      <c r="B172" s="38"/>
      <c r="C172" s="218" t="s">
        <v>349</v>
      </c>
      <c r="D172" s="218" t="s">
        <v>127</v>
      </c>
      <c r="E172" s="219" t="s">
        <v>625</v>
      </c>
      <c r="F172" s="220" t="s">
        <v>626</v>
      </c>
      <c r="G172" s="221" t="s">
        <v>551</v>
      </c>
      <c r="H172" s="222">
        <v>1</v>
      </c>
      <c r="I172" s="223"/>
      <c r="J172" s="224">
        <f>ROUND(I172*H172,2)</f>
        <v>0</v>
      </c>
      <c r="K172" s="225"/>
      <c r="L172" s="43"/>
      <c r="M172" s="226" t="s">
        <v>1</v>
      </c>
      <c r="N172" s="227" t="s">
        <v>41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495</v>
      </c>
      <c r="AT172" s="230" t="s">
        <v>127</v>
      </c>
      <c r="AU172" s="230" t="s">
        <v>84</v>
      </c>
      <c r="AY172" s="16" t="s">
        <v>125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84</v>
      </c>
      <c r="BK172" s="231">
        <f>ROUND(I172*H172,2)</f>
        <v>0</v>
      </c>
      <c r="BL172" s="16" t="s">
        <v>495</v>
      </c>
      <c r="BM172" s="230" t="s">
        <v>627</v>
      </c>
    </row>
    <row r="173" spans="1:65" s="2" customFormat="1" ht="14.4" customHeight="1">
      <c r="A173" s="37"/>
      <c r="B173" s="38"/>
      <c r="C173" s="218" t="s">
        <v>353</v>
      </c>
      <c r="D173" s="218" t="s">
        <v>127</v>
      </c>
      <c r="E173" s="219" t="s">
        <v>628</v>
      </c>
      <c r="F173" s="220" t="s">
        <v>629</v>
      </c>
      <c r="G173" s="221" t="s">
        <v>551</v>
      </c>
      <c r="H173" s="222">
        <v>1</v>
      </c>
      <c r="I173" s="223"/>
      <c r="J173" s="224">
        <f>ROUND(I173*H173,2)</f>
        <v>0</v>
      </c>
      <c r="K173" s="225"/>
      <c r="L173" s="43"/>
      <c r="M173" s="226" t="s">
        <v>1</v>
      </c>
      <c r="N173" s="227" t="s">
        <v>41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495</v>
      </c>
      <c r="AT173" s="230" t="s">
        <v>127</v>
      </c>
      <c r="AU173" s="230" t="s">
        <v>84</v>
      </c>
      <c r="AY173" s="16" t="s">
        <v>125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84</v>
      </c>
      <c r="BK173" s="231">
        <f>ROUND(I173*H173,2)</f>
        <v>0</v>
      </c>
      <c r="BL173" s="16" t="s">
        <v>495</v>
      </c>
      <c r="BM173" s="230" t="s">
        <v>630</v>
      </c>
    </row>
    <row r="174" spans="1:65" s="2" customFormat="1" ht="14.4" customHeight="1">
      <c r="A174" s="37"/>
      <c r="B174" s="38"/>
      <c r="C174" s="218" t="s">
        <v>358</v>
      </c>
      <c r="D174" s="218" t="s">
        <v>127</v>
      </c>
      <c r="E174" s="219" t="s">
        <v>631</v>
      </c>
      <c r="F174" s="220" t="s">
        <v>632</v>
      </c>
      <c r="G174" s="221" t="s">
        <v>551</v>
      </c>
      <c r="H174" s="222">
        <v>1</v>
      </c>
      <c r="I174" s="223"/>
      <c r="J174" s="224">
        <f>ROUND(I174*H174,2)</f>
        <v>0</v>
      </c>
      <c r="K174" s="225"/>
      <c r="L174" s="43"/>
      <c r="M174" s="226" t="s">
        <v>1</v>
      </c>
      <c r="N174" s="227" t="s">
        <v>41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495</v>
      </c>
      <c r="AT174" s="230" t="s">
        <v>127</v>
      </c>
      <c r="AU174" s="230" t="s">
        <v>84</v>
      </c>
      <c r="AY174" s="16" t="s">
        <v>125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84</v>
      </c>
      <c r="BK174" s="231">
        <f>ROUND(I174*H174,2)</f>
        <v>0</v>
      </c>
      <c r="BL174" s="16" t="s">
        <v>495</v>
      </c>
      <c r="BM174" s="230" t="s">
        <v>633</v>
      </c>
    </row>
    <row r="175" spans="1:63" s="12" customFormat="1" ht="25.9" customHeight="1">
      <c r="A175" s="12"/>
      <c r="B175" s="202"/>
      <c r="C175" s="203"/>
      <c r="D175" s="204" t="s">
        <v>75</v>
      </c>
      <c r="E175" s="205" t="s">
        <v>634</v>
      </c>
      <c r="F175" s="205" t="s">
        <v>635</v>
      </c>
      <c r="G175" s="203"/>
      <c r="H175" s="203"/>
      <c r="I175" s="206"/>
      <c r="J175" s="207">
        <f>BK175</f>
        <v>0</v>
      </c>
      <c r="K175" s="203"/>
      <c r="L175" s="208"/>
      <c r="M175" s="209"/>
      <c r="N175" s="210"/>
      <c r="O175" s="210"/>
      <c r="P175" s="211">
        <f>SUM(P176:P183)</f>
        <v>0</v>
      </c>
      <c r="Q175" s="210"/>
      <c r="R175" s="211">
        <f>SUM(R176:R183)</f>
        <v>0</v>
      </c>
      <c r="S175" s="210"/>
      <c r="T175" s="212">
        <f>SUM(T176:T183)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3" t="s">
        <v>84</v>
      </c>
      <c r="AT175" s="214" t="s">
        <v>75</v>
      </c>
      <c r="AU175" s="214" t="s">
        <v>76</v>
      </c>
      <c r="AY175" s="213" t="s">
        <v>125</v>
      </c>
      <c r="BK175" s="215">
        <f>SUM(BK176:BK183)</f>
        <v>0</v>
      </c>
    </row>
    <row r="176" spans="1:65" s="2" customFormat="1" ht="14.4" customHeight="1">
      <c r="A176" s="37"/>
      <c r="B176" s="38"/>
      <c r="C176" s="218" t="s">
        <v>363</v>
      </c>
      <c r="D176" s="218" t="s">
        <v>127</v>
      </c>
      <c r="E176" s="219" t="s">
        <v>636</v>
      </c>
      <c r="F176" s="220" t="s">
        <v>637</v>
      </c>
      <c r="G176" s="221" t="s">
        <v>493</v>
      </c>
      <c r="H176" s="222">
        <v>55</v>
      </c>
      <c r="I176" s="223"/>
      <c r="J176" s="224">
        <f>ROUND(I176*H176,2)</f>
        <v>0</v>
      </c>
      <c r="K176" s="225"/>
      <c r="L176" s="43"/>
      <c r="M176" s="226" t="s">
        <v>1</v>
      </c>
      <c r="N176" s="227" t="s">
        <v>41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495</v>
      </c>
      <c r="AT176" s="230" t="s">
        <v>127</v>
      </c>
      <c r="AU176" s="230" t="s">
        <v>84</v>
      </c>
      <c r="AY176" s="16" t="s">
        <v>125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84</v>
      </c>
      <c r="BK176" s="231">
        <f>ROUND(I176*H176,2)</f>
        <v>0</v>
      </c>
      <c r="BL176" s="16" t="s">
        <v>495</v>
      </c>
      <c r="BM176" s="230" t="s">
        <v>638</v>
      </c>
    </row>
    <row r="177" spans="1:65" s="2" customFormat="1" ht="14.4" customHeight="1">
      <c r="A177" s="37"/>
      <c r="B177" s="38"/>
      <c r="C177" s="218" t="s">
        <v>367</v>
      </c>
      <c r="D177" s="218" t="s">
        <v>127</v>
      </c>
      <c r="E177" s="219" t="s">
        <v>639</v>
      </c>
      <c r="F177" s="220" t="s">
        <v>640</v>
      </c>
      <c r="G177" s="221" t="s">
        <v>493</v>
      </c>
      <c r="H177" s="222">
        <v>1</v>
      </c>
      <c r="I177" s="223"/>
      <c r="J177" s="224">
        <f>ROUND(I177*H177,2)</f>
        <v>0</v>
      </c>
      <c r="K177" s="225"/>
      <c r="L177" s="43"/>
      <c r="M177" s="226" t="s">
        <v>1</v>
      </c>
      <c r="N177" s="227" t="s">
        <v>41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495</v>
      </c>
      <c r="AT177" s="230" t="s">
        <v>127</v>
      </c>
      <c r="AU177" s="230" t="s">
        <v>84</v>
      </c>
      <c r="AY177" s="16" t="s">
        <v>125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84</v>
      </c>
      <c r="BK177" s="231">
        <f>ROUND(I177*H177,2)</f>
        <v>0</v>
      </c>
      <c r="BL177" s="16" t="s">
        <v>495</v>
      </c>
      <c r="BM177" s="230" t="s">
        <v>641</v>
      </c>
    </row>
    <row r="178" spans="1:65" s="2" customFormat="1" ht="14.4" customHeight="1">
      <c r="A178" s="37"/>
      <c r="B178" s="38"/>
      <c r="C178" s="218" t="s">
        <v>372</v>
      </c>
      <c r="D178" s="218" t="s">
        <v>127</v>
      </c>
      <c r="E178" s="219" t="s">
        <v>642</v>
      </c>
      <c r="F178" s="220" t="s">
        <v>643</v>
      </c>
      <c r="G178" s="221" t="s">
        <v>493</v>
      </c>
      <c r="H178" s="222">
        <v>4</v>
      </c>
      <c r="I178" s="223"/>
      <c r="J178" s="224">
        <f>ROUND(I178*H178,2)</f>
        <v>0</v>
      </c>
      <c r="K178" s="225"/>
      <c r="L178" s="43"/>
      <c r="M178" s="226" t="s">
        <v>1</v>
      </c>
      <c r="N178" s="227" t="s">
        <v>41</v>
      </c>
      <c r="O178" s="90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495</v>
      </c>
      <c r="AT178" s="230" t="s">
        <v>127</v>
      </c>
      <c r="AU178" s="230" t="s">
        <v>84</v>
      </c>
      <c r="AY178" s="16" t="s">
        <v>125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84</v>
      </c>
      <c r="BK178" s="231">
        <f>ROUND(I178*H178,2)</f>
        <v>0</v>
      </c>
      <c r="BL178" s="16" t="s">
        <v>495</v>
      </c>
      <c r="BM178" s="230" t="s">
        <v>644</v>
      </c>
    </row>
    <row r="179" spans="1:65" s="2" customFormat="1" ht="14.4" customHeight="1">
      <c r="A179" s="37"/>
      <c r="B179" s="38"/>
      <c r="C179" s="218" t="s">
        <v>379</v>
      </c>
      <c r="D179" s="218" t="s">
        <v>127</v>
      </c>
      <c r="E179" s="219" t="s">
        <v>645</v>
      </c>
      <c r="F179" s="220" t="s">
        <v>646</v>
      </c>
      <c r="G179" s="221" t="s">
        <v>493</v>
      </c>
      <c r="H179" s="222">
        <v>4</v>
      </c>
      <c r="I179" s="223"/>
      <c r="J179" s="224">
        <f>ROUND(I179*H179,2)</f>
        <v>0</v>
      </c>
      <c r="K179" s="225"/>
      <c r="L179" s="43"/>
      <c r="M179" s="226" t="s">
        <v>1</v>
      </c>
      <c r="N179" s="227" t="s">
        <v>41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495</v>
      </c>
      <c r="AT179" s="230" t="s">
        <v>127</v>
      </c>
      <c r="AU179" s="230" t="s">
        <v>84</v>
      </c>
      <c r="AY179" s="16" t="s">
        <v>125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84</v>
      </c>
      <c r="BK179" s="231">
        <f>ROUND(I179*H179,2)</f>
        <v>0</v>
      </c>
      <c r="BL179" s="16" t="s">
        <v>495</v>
      </c>
      <c r="BM179" s="230" t="s">
        <v>647</v>
      </c>
    </row>
    <row r="180" spans="1:65" s="2" customFormat="1" ht="14.4" customHeight="1">
      <c r="A180" s="37"/>
      <c r="B180" s="38"/>
      <c r="C180" s="218" t="s">
        <v>648</v>
      </c>
      <c r="D180" s="218" t="s">
        <v>127</v>
      </c>
      <c r="E180" s="219" t="s">
        <v>649</v>
      </c>
      <c r="F180" s="220" t="s">
        <v>650</v>
      </c>
      <c r="G180" s="221" t="s">
        <v>493</v>
      </c>
      <c r="H180" s="222">
        <v>1</v>
      </c>
      <c r="I180" s="223"/>
      <c r="J180" s="224">
        <f>ROUND(I180*H180,2)</f>
        <v>0</v>
      </c>
      <c r="K180" s="225"/>
      <c r="L180" s="43"/>
      <c r="M180" s="226" t="s">
        <v>1</v>
      </c>
      <c r="N180" s="227" t="s">
        <v>41</v>
      </c>
      <c r="O180" s="90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495</v>
      </c>
      <c r="AT180" s="230" t="s">
        <v>127</v>
      </c>
      <c r="AU180" s="230" t="s">
        <v>84</v>
      </c>
      <c r="AY180" s="16" t="s">
        <v>125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84</v>
      </c>
      <c r="BK180" s="231">
        <f>ROUND(I180*H180,2)</f>
        <v>0</v>
      </c>
      <c r="BL180" s="16" t="s">
        <v>495</v>
      </c>
      <c r="BM180" s="230" t="s">
        <v>651</v>
      </c>
    </row>
    <row r="181" spans="1:65" s="2" customFormat="1" ht="14.4" customHeight="1">
      <c r="A181" s="37"/>
      <c r="B181" s="38"/>
      <c r="C181" s="218" t="s">
        <v>652</v>
      </c>
      <c r="D181" s="218" t="s">
        <v>127</v>
      </c>
      <c r="E181" s="219" t="s">
        <v>653</v>
      </c>
      <c r="F181" s="220" t="s">
        <v>654</v>
      </c>
      <c r="G181" s="221" t="s">
        <v>493</v>
      </c>
      <c r="H181" s="222">
        <v>1</v>
      </c>
      <c r="I181" s="223"/>
      <c r="J181" s="224">
        <f>ROUND(I181*H181,2)</f>
        <v>0</v>
      </c>
      <c r="K181" s="225"/>
      <c r="L181" s="43"/>
      <c r="M181" s="226" t="s">
        <v>1</v>
      </c>
      <c r="N181" s="227" t="s">
        <v>41</v>
      </c>
      <c r="O181" s="90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495</v>
      </c>
      <c r="AT181" s="230" t="s">
        <v>127</v>
      </c>
      <c r="AU181" s="230" t="s">
        <v>84</v>
      </c>
      <c r="AY181" s="16" t="s">
        <v>125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84</v>
      </c>
      <c r="BK181" s="231">
        <f>ROUND(I181*H181,2)</f>
        <v>0</v>
      </c>
      <c r="BL181" s="16" t="s">
        <v>495</v>
      </c>
      <c r="BM181" s="230" t="s">
        <v>655</v>
      </c>
    </row>
    <row r="182" spans="1:65" s="2" customFormat="1" ht="14.4" customHeight="1">
      <c r="A182" s="37"/>
      <c r="B182" s="38"/>
      <c r="C182" s="218" t="s">
        <v>656</v>
      </c>
      <c r="D182" s="218" t="s">
        <v>127</v>
      </c>
      <c r="E182" s="219" t="s">
        <v>657</v>
      </c>
      <c r="F182" s="220" t="s">
        <v>658</v>
      </c>
      <c r="G182" s="221" t="s">
        <v>493</v>
      </c>
      <c r="H182" s="222">
        <v>5</v>
      </c>
      <c r="I182" s="223"/>
      <c r="J182" s="224">
        <f>ROUND(I182*H182,2)</f>
        <v>0</v>
      </c>
      <c r="K182" s="225"/>
      <c r="L182" s="43"/>
      <c r="M182" s="226" t="s">
        <v>1</v>
      </c>
      <c r="N182" s="227" t="s">
        <v>41</v>
      </c>
      <c r="O182" s="90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495</v>
      </c>
      <c r="AT182" s="230" t="s">
        <v>127</v>
      </c>
      <c r="AU182" s="230" t="s">
        <v>84</v>
      </c>
      <c r="AY182" s="16" t="s">
        <v>125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84</v>
      </c>
      <c r="BK182" s="231">
        <f>ROUND(I182*H182,2)</f>
        <v>0</v>
      </c>
      <c r="BL182" s="16" t="s">
        <v>495</v>
      </c>
      <c r="BM182" s="230" t="s">
        <v>659</v>
      </c>
    </row>
    <row r="183" spans="1:65" s="2" customFormat="1" ht="14.4" customHeight="1">
      <c r="A183" s="37"/>
      <c r="B183" s="38"/>
      <c r="C183" s="218" t="s">
        <v>660</v>
      </c>
      <c r="D183" s="218" t="s">
        <v>127</v>
      </c>
      <c r="E183" s="219" t="s">
        <v>661</v>
      </c>
      <c r="F183" s="220" t="s">
        <v>662</v>
      </c>
      <c r="G183" s="221" t="s">
        <v>493</v>
      </c>
      <c r="H183" s="222">
        <v>5</v>
      </c>
      <c r="I183" s="223"/>
      <c r="J183" s="224">
        <f>ROUND(I183*H183,2)</f>
        <v>0</v>
      </c>
      <c r="K183" s="225"/>
      <c r="L183" s="43"/>
      <c r="M183" s="226" t="s">
        <v>1</v>
      </c>
      <c r="N183" s="227" t="s">
        <v>41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495</v>
      </c>
      <c r="AT183" s="230" t="s">
        <v>127</v>
      </c>
      <c r="AU183" s="230" t="s">
        <v>84</v>
      </c>
      <c r="AY183" s="16" t="s">
        <v>125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84</v>
      </c>
      <c r="BK183" s="231">
        <f>ROUND(I183*H183,2)</f>
        <v>0</v>
      </c>
      <c r="BL183" s="16" t="s">
        <v>495</v>
      </c>
      <c r="BM183" s="230" t="s">
        <v>663</v>
      </c>
    </row>
    <row r="184" spans="1:63" s="12" customFormat="1" ht="25.9" customHeight="1">
      <c r="A184" s="12"/>
      <c r="B184" s="202"/>
      <c r="C184" s="203"/>
      <c r="D184" s="204" t="s">
        <v>75</v>
      </c>
      <c r="E184" s="205" t="s">
        <v>664</v>
      </c>
      <c r="F184" s="205" t="s">
        <v>126</v>
      </c>
      <c r="G184" s="203"/>
      <c r="H184" s="203"/>
      <c r="I184" s="206"/>
      <c r="J184" s="207">
        <f>BK184</f>
        <v>0</v>
      </c>
      <c r="K184" s="203"/>
      <c r="L184" s="208"/>
      <c r="M184" s="209"/>
      <c r="N184" s="210"/>
      <c r="O184" s="210"/>
      <c r="P184" s="211">
        <f>SUM(P185:P210)</f>
        <v>0</v>
      </c>
      <c r="Q184" s="210"/>
      <c r="R184" s="211">
        <f>SUM(R185:R210)</f>
        <v>0</v>
      </c>
      <c r="S184" s="210"/>
      <c r="T184" s="212">
        <f>SUM(T185:T210)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3" t="s">
        <v>84</v>
      </c>
      <c r="AT184" s="214" t="s">
        <v>75</v>
      </c>
      <c r="AU184" s="214" t="s">
        <v>76</v>
      </c>
      <c r="AY184" s="213" t="s">
        <v>125</v>
      </c>
      <c r="BK184" s="215">
        <f>SUM(BK185:BK210)</f>
        <v>0</v>
      </c>
    </row>
    <row r="185" spans="1:65" s="2" customFormat="1" ht="14.4" customHeight="1">
      <c r="A185" s="37"/>
      <c r="B185" s="38"/>
      <c r="C185" s="218" t="s">
        <v>665</v>
      </c>
      <c r="D185" s="218" t="s">
        <v>127</v>
      </c>
      <c r="E185" s="219" t="s">
        <v>666</v>
      </c>
      <c r="F185" s="220" t="s">
        <v>667</v>
      </c>
      <c r="G185" s="221" t="s">
        <v>139</v>
      </c>
      <c r="H185" s="222">
        <v>21.5</v>
      </c>
      <c r="I185" s="223"/>
      <c r="J185" s="224">
        <f>ROUND(I185*H185,2)</f>
        <v>0</v>
      </c>
      <c r="K185" s="225"/>
      <c r="L185" s="43"/>
      <c r="M185" s="226" t="s">
        <v>1</v>
      </c>
      <c r="N185" s="227" t="s">
        <v>41</v>
      </c>
      <c r="O185" s="90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495</v>
      </c>
      <c r="AT185" s="230" t="s">
        <v>127</v>
      </c>
      <c r="AU185" s="230" t="s">
        <v>84</v>
      </c>
      <c r="AY185" s="16" t="s">
        <v>125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84</v>
      </c>
      <c r="BK185" s="231">
        <f>ROUND(I185*H185,2)</f>
        <v>0</v>
      </c>
      <c r="BL185" s="16" t="s">
        <v>495</v>
      </c>
      <c r="BM185" s="230" t="s">
        <v>668</v>
      </c>
    </row>
    <row r="186" spans="1:65" s="2" customFormat="1" ht="14.4" customHeight="1">
      <c r="A186" s="37"/>
      <c r="B186" s="38"/>
      <c r="C186" s="218" t="s">
        <v>669</v>
      </c>
      <c r="D186" s="218" t="s">
        <v>127</v>
      </c>
      <c r="E186" s="219" t="s">
        <v>670</v>
      </c>
      <c r="F186" s="220" t="s">
        <v>671</v>
      </c>
      <c r="G186" s="221" t="s">
        <v>171</v>
      </c>
      <c r="H186" s="222">
        <v>86</v>
      </c>
      <c r="I186" s="223"/>
      <c r="J186" s="224">
        <f>ROUND(I186*H186,2)</f>
        <v>0</v>
      </c>
      <c r="K186" s="225"/>
      <c r="L186" s="43"/>
      <c r="M186" s="226" t="s">
        <v>1</v>
      </c>
      <c r="N186" s="227" t="s">
        <v>41</v>
      </c>
      <c r="O186" s="90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495</v>
      </c>
      <c r="AT186" s="230" t="s">
        <v>127</v>
      </c>
      <c r="AU186" s="230" t="s">
        <v>84</v>
      </c>
      <c r="AY186" s="16" t="s">
        <v>125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84</v>
      </c>
      <c r="BK186" s="231">
        <f>ROUND(I186*H186,2)</f>
        <v>0</v>
      </c>
      <c r="BL186" s="16" t="s">
        <v>495</v>
      </c>
      <c r="BM186" s="230" t="s">
        <v>672</v>
      </c>
    </row>
    <row r="187" spans="1:65" s="2" customFormat="1" ht="14.4" customHeight="1">
      <c r="A187" s="37"/>
      <c r="B187" s="38"/>
      <c r="C187" s="218" t="s">
        <v>673</v>
      </c>
      <c r="D187" s="218" t="s">
        <v>127</v>
      </c>
      <c r="E187" s="219" t="s">
        <v>674</v>
      </c>
      <c r="F187" s="220" t="s">
        <v>675</v>
      </c>
      <c r="G187" s="221" t="s">
        <v>181</v>
      </c>
      <c r="H187" s="222">
        <v>3.6</v>
      </c>
      <c r="I187" s="223"/>
      <c r="J187" s="224">
        <f>ROUND(I187*H187,2)</f>
        <v>0</v>
      </c>
      <c r="K187" s="225"/>
      <c r="L187" s="43"/>
      <c r="M187" s="226" t="s">
        <v>1</v>
      </c>
      <c r="N187" s="227" t="s">
        <v>41</v>
      </c>
      <c r="O187" s="90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495</v>
      </c>
      <c r="AT187" s="230" t="s">
        <v>127</v>
      </c>
      <c r="AU187" s="230" t="s">
        <v>84</v>
      </c>
      <c r="AY187" s="16" t="s">
        <v>125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84</v>
      </c>
      <c r="BK187" s="231">
        <f>ROUND(I187*H187,2)</f>
        <v>0</v>
      </c>
      <c r="BL187" s="16" t="s">
        <v>495</v>
      </c>
      <c r="BM187" s="230" t="s">
        <v>676</v>
      </c>
    </row>
    <row r="188" spans="1:65" s="2" customFormat="1" ht="14.4" customHeight="1">
      <c r="A188" s="37"/>
      <c r="B188" s="38"/>
      <c r="C188" s="218" t="s">
        <v>677</v>
      </c>
      <c r="D188" s="218" t="s">
        <v>127</v>
      </c>
      <c r="E188" s="219" t="s">
        <v>678</v>
      </c>
      <c r="F188" s="220" t="s">
        <v>679</v>
      </c>
      <c r="G188" s="221" t="s">
        <v>139</v>
      </c>
      <c r="H188" s="222">
        <v>21.5</v>
      </c>
      <c r="I188" s="223"/>
      <c r="J188" s="224">
        <f>ROUND(I188*H188,2)</f>
        <v>0</v>
      </c>
      <c r="K188" s="225"/>
      <c r="L188" s="43"/>
      <c r="M188" s="226" t="s">
        <v>1</v>
      </c>
      <c r="N188" s="227" t="s">
        <v>41</v>
      </c>
      <c r="O188" s="90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495</v>
      </c>
      <c r="AT188" s="230" t="s">
        <v>127</v>
      </c>
      <c r="AU188" s="230" t="s">
        <v>84</v>
      </c>
      <c r="AY188" s="16" t="s">
        <v>125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84</v>
      </c>
      <c r="BK188" s="231">
        <f>ROUND(I188*H188,2)</f>
        <v>0</v>
      </c>
      <c r="BL188" s="16" t="s">
        <v>495</v>
      </c>
      <c r="BM188" s="230" t="s">
        <v>680</v>
      </c>
    </row>
    <row r="189" spans="1:65" s="2" customFormat="1" ht="14.4" customHeight="1">
      <c r="A189" s="37"/>
      <c r="B189" s="38"/>
      <c r="C189" s="218" t="s">
        <v>681</v>
      </c>
      <c r="D189" s="218" t="s">
        <v>127</v>
      </c>
      <c r="E189" s="219" t="s">
        <v>682</v>
      </c>
      <c r="F189" s="220" t="s">
        <v>683</v>
      </c>
      <c r="G189" s="221" t="s">
        <v>493</v>
      </c>
      <c r="H189" s="222">
        <v>9</v>
      </c>
      <c r="I189" s="223"/>
      <c r="J189" s="224">
        <f>ROUND(I189*H189,2)</f>
        <v>0</v>
      </c>
      <c r="K189" s="225"/>
      <c r="L189" s="43"/>
      <c r="M189" s="226" t="s">
        <v>1</v>
      </c>
      <c r="N189" s="227" t="s">
        <v>41</v>
      </c>
      <c r="O189" s="90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495</v>
      </c>
      <c r="AT189" s="230" t="s">
        <v>127</v>
      </c>
      <c r="AU189" s="230" t="s">
        <v>84</v>
      </c>
      <c r="AY189" s="16" t="s">
        <v>125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84</v>
      </c>
      <c r="BK189" s="231">
        <f>ROUND(I189*H189,2)</f>
        <v>0</v>
      </c>
      <c r="BL189" s="16" t="s">
        <v>495</v>
      </c>
      <c r="BM189" s="230" t="s">
        <v>684</v>
      </c>
    </row>
    <row r="190" spans="1:65" s="2" customFormat="1" ht="14.4" customHeight="1">
      <c r="A190" s="37"/>
      <c r="B190" s="38"/>
      <c r="C190" s="218" t="s">
        <v>685</v>
      </c>
      <c r="D190" s="218" t="s">
        <v>127</v>
      </c>
      <c r="E190" s="219" t="s">
        <v>686</v>
      </c>
      <c r="F190" s="220" t="s">
        <v>687</v>
      </c>
      <c r="G190" s="221" t="s">
        <v>171</v>
      </c>
      <c r="H190" s="222">
        <v>193</v>
      </c>
      <c r="I190" s="223"/>
      <c r="J190" s="224">
        <f>ROUND(I190*H190,2)</f>
        <v>0</v>
      </c>
      <c r="K190" s="225"/>
      <c r="L190" s="43"/>
      <c r="M190" s="226" t="s">
        <v>1</v>
      </c>
      <c r="N190" s="227" t="s">
        <v>41</v>
      </c>
      <c r="O190" s="90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495</v>
      </c>
      <c r="AT190" s="230" t="s">
        <v>127</v>
      </c>
      <c r="AU190" s="230" t="s">
        <v>84</v>
      </c>
      <c r="AY190" s="16" t="s">
        <v>125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84</v>
      </c>
      <c r="BK190" s="231">
        <f>ROUND(I190*H190,2)</f>
        <v>0</v>
      </c>
      <c r="BL190" s="16" t="s">
        <v>495</v>
      </c>
      <c r="BM190" s="230" t="s">
        <v>688</v>
      </c>
    </row>
    <row r="191" spans="1:65" s="2" customFormat="1" ht="14.4" customHeight="1">
      <c r="A191" s="37"/>
      <c r="B191" s="38"/>
      <c r="C191" s="218" t="s">
        <v>689</v>
      </c>
      <c r="D191" s="218" t="s">
        <v>127</v>
      </c>
      <c r="E191" s="219" t="s">
        <v>690</v>
      </c>
      <c r="F191" s="220" t="s">
        <v>691</v>
      </c>
      <c r="G191" s="221" t="s">
        <v>171</v>
      </c>
      <c r="H191" s="222">
        <v>24</v>
      </c>
      <c r="I191" s="223"/>
      <c r="J191" s="224">
        <f>ROUND(I191*H191,2)</f>
        <v>0</v>
      </c>
      <c r="K191" s="225"/>
      <c r="L191" s="43"/>
      <c r="M191" s="226" t="s">
        <v>1</v>
      </c>
      <c r="N191" s="227" t="s">
        <v>41</v>
      </c>
      <c r="O191" s="90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495</v>
      </c>
      <c r="AT191" s="230" t="s">
        <v>127</v>
      </c>
      <c r="AU191" s="230" t="s">
        <v>84</v>
      </c>
      <c r="AY191" s="16" t="s">
        <v>125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84</v>
      </c>
      <c r="BK191" s="231">
        <f>ROUND(I191*H191,2)</f>
        <v>0</v>
      </c>
      <c r="BL191" s="16" t="s">
        <v>495</v>
      </c>
      <c r="BM191" s="230" t="s">
        <v>692</v>
      </c>
    </row>
    <row r="192" spans="1:65" s="2" customFormat="1" ht="14.4" customHeight="1">
      <c r="A192" s="37"/>
      <c r="B192" s="38"/>
      <c r="C192" s="218" t="s">
        <v>495</v>
      </c>
      <c r="D192" s="218" t="s">
        <v>127</v>
      </c>
      <c r="E192" s="219" t="s">
        <v>690</v>
      </c>
      <c r="F192" s="220" t="s">
        <v>691</v>
      </c>
      <c r="G192" s="221" t="s">
        <v>171</v>
      </c>
      <c r="H192" s="222">
        <v>43</v>
      </c>
      <c r="I192" s="223"/>
      <c r="J192" s="224">
        <f>ROUND(I192*H192,2)</f>
        <v>0</v>
      </c>
      <c r="K192" s="225"/>
      <c r="L192" s="43"/>
      <c r="M192" s="226" t="s">
        <v>1</v>
      </c>
      <c r="N192" s="227" t="s">
        <v>41</v>
      </c>
      <c r="O192" s="90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495</v>
      </c>
      <c r="AT192" s="230" t="s">
        <v>127</v>
      </c>
      <c r="AU192" s="230" t="s">
        <v>84</v>
      </c>
      <c r="AY192" s="16" t="s">
        <v>125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84</v>
      </c>
      <c r="BK192" s="231">
        <f>ROUND(I192*H192,2)</f>
        <v>0</v>
      </c>
      <c r="BL192" s="16" t="s">
        <v>495</v>
      </c>
      <c r="BM192" s="230" t="s">
        <v>693</v>
      </c>
    </row>
    <row r="193" spans="1:65" s="2" customFormat="1" ht="14.4" customHeight="1">
      <c r="A193" s="37"/>
      <c r="B193" s="38"/>
      <c r="C193" s="218" t="s">
        <v>694</v>
      </c>
      <c r="D193" s="218" t="s">
        <v>127</v>
      </c>
      <c r="E193" s="219" t="s">
        <v>695</v>
      </c>
      <c r="F193" s="220" t="s">
        <v>696</v>
      </c>
      <c r="G193" s="221" t="s">
        <v>171</v>
      </c>
      <c r="H193" s="222">
        <v>193</v>
      </c>
      <c r="I193" s="223"/>
      <c r="J193" s="224">
        <f>ROUND(I193*H193,2)</f>
        <v>0</v>
      </c>
      <c r="K193" s="225"/>
      <c r="L193" s="43"/>
      <c r="M193" s="226" t="s">
        <v>1</v>
      </c>
      <c r="N193" s="227" t="s">
        <v>41</v>
      </c>
      <c r="O193" s="90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0" t="s">
        <v>495</v>
      </c>
      <c r="AT193" s="230" t="s">
        <v>127</v>
      </c>
      <c r="AU193" s="230" t="s">
        <v>84</v>
      </c>
      <c r="AY193" s="16" t="s">
        <v>125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6" t="s">
        <v>84</v>
      </c>
      <c r="BK193" s="231">
        <f>ROUND(I193*H193,2)</f>
        <v>0</v>
      </c>
      <c r="BL193" s="16" t="s">
        <v>495</v>
      </c>
      <c r="BM193" s="230" t="s">
        <v>697</v>
      </c>
    </row>
    <row r="194" spans="1:65" s="2" customFormat="1" ht="14.4" customHeight="1">
      <c r="A194" s="37"/>
      <c r="B194" s="38"/>
      <c r="C194" s="218" t="s">
        <v>698</v>
      </c>
      <c r="D194" s="218" t="s">
        <v>127</v>
      </c>
      <c r="E194" s="219" t="s">
        <v>695</v>
      </c>
      <c r="F194" s="220" t="s">
        <v>696</v>
      </c>
      <c r="G194" s="221" t="s">
        <v>171</v>
      </c>
      <c r="H194" s="222">
        <v>24</v>
      </c>
      <c r="I194" s="223"/>
      <c r="J194" s="224">
        <f>ROUND(I194*H194,2)</f>
        <v>0</v>
      </c>
      <c r="K194" s="225"/>
      <c r="L194" s="43"/>
      <c r="M194" s="226" t="s">
        <v>1</v>
      </c>
      <c r="N194" s="227" t="s">
        <v>41</v>
      </c>
      <c r="O194" s="90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495</v>
      </c>
      <c r="AT194" s="230" t="s">
        <v>127</v>
      </c>
      <c r="AU194" s="230" t="s">
        <v>84</v>
      </c>
      <c r="AY194" s="16" t="s">
        <v>125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84</v>
      </c>
      <c r="BK194" s="231">
        <f>ROUND(I194*H194,2)</f>
        <v>0</v>
      </c>
      <c r="BL194" s="16" t="s">
        <v>495</v>
      </c>
      <c r="BM194" s="230" t="s">
        <v>699</v>
      </c>
    </row>
    <row r="195" spans="1:65" s="2" customFormat="1" ht="14.4" customHeight="1">
      <c r="A195" s="37"/>
      <c r="B195" s="38"/>
      <c r="C195" s="218" t="s">
        <v>700</v>
      </c>
      <c r="D195" s="218" t="s">
        <v>127</v>
      </c>
      <c r="E195" s="219" t="s">
        <v>695</v>
      </c>
      <c r="F195" s="220" t="s">
        <v>696</v>
      </c>
      <c r="G195" s="221" t="s">
        <v>171</v>
      </c>
      <c r="H195" s="222">
        <v>43</v>
      </c>
      <c r="I195" s="223"/>
      <c r="J195" s="224">
        <f>ROUND(I195*H195,2)</f>
        <v>0</v>
      </c>
      <c r="K195" s="225"/>
      <c r="L195" s="43"/>
      <c r="M195" s="226" t="s">
        <v>1</v>
      </c>
      <c r="N195" s="227" t="s">
        <v>41</v>
      </c>
      <c r="O195" s="90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0" t="s">
        <v>495</v>
      </c>
      <c r="AT195" s="230" t="s">
        <v>127</v>
      </c>
      <c r="AU195" s="230" t="s">
        <v>84</v>
      </c>
      <c r="AY195" s="16" t="s">
        <v>125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6" t="s">
        <v>84</v>
      </c>
      <c r="BK195" s="231">
        <f>ROUND(I195*H195,2)</f>
        <v>0</v>
      </c>
      <c r="BL195" s="16" t="s">
        <v>495</v>
      </c>
      <c r="BM195" s="230" t="s">
        <v>701</v>
      </c>
    </row>
    <row r="196" spans="1:65" s="2" customFormat="1" ht="14.4" customHeight="1">
      <c r="A196" s="37"/>
      <c r="B196" s="38"/>
      <c r="C196" s="218" t="s">
        <v>702</v>
      </c>
      <c r="D196" s="218" t="s">
        <v>127</v>
      </c>
      <c r="E196" s="219" t="s">
        <v>703</v>
      </c>
      <c r="F196" s="220" t="s">
        <v>704</v>
      </c>
      <c r="G196" s="221" t="s">
        <v>171</v>
      </c>
      <c r="H196" s="222">
        <v>193</v>
      </c>
      <c r="I196" s="223"/>
      <c r="J196" s="224">
        <f>ROUND(I196*H196,2)</f>
        <v>0</v>
      </c>
      <c r="K196" s="225"/>
      <c r="L196" s="43"/>
      <c r="M196" s="226" t="s">
        <v>1</v>
      </c>
      <c r="N196" s="227" t="s">
        <v>41</v>
      </c>
      <c r="O196" s="90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0" t="s">
        <v>495</v>
      </c>
      <c r="AT196" s="230" t="s">
        <v>127</v>
      </c>
      <c r="AU196" s="230" t="s">
        <v>84</v>
      </c>
      <c r="AY196" s="16" t="s">
        <v>125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6" t="s">
        <v>84</v>
      </c>
      <c r="BK196" s="231">
        <f>ROUND(I196*H196,2)</f>
        <v>0</v>
      </c>
      <c r="BL196" s="16" t="s">
        <v>495</v>
      </c>
      <c r="BM196" s="230" t="s">
        <v>705</v>
      </c>
    </row>
    <row r="197" spans="1:65" s="2" customFormat="1" ht="14.4" customHeight="1">
      <c r="A197" s="37"/>
      <c r="B197" s="38"/>
      <c r="C197" s="218" t="s">
        <v>706</v>
      </c>
      <c r="D197" s="218" t="s">
        <v>127</v>
      </c>
      <c r="E197" s="219" t="s">
        <v>703</v>
      </c>
      <c r="F197" s="220" t="s">
        <v>704</v>
      </c>
      <c r="G197" s="221" t="s">
        <v>171</v>
      </c>
      <c r="H197" s="222">
        <v>24</v>
      </c>
      <c r="I197" s="223"/>
      <c r="J197" s="224">
        <f>ROUND(I197*H197,2)</f>
        <v>0</v>
      </c>
      <c r="K197" s="225"/>
      <c r="L197" s="43"/>
      <c r="M197" s="226" t="s">
        <v>1</v>
      </c>
      <c r="N197" s="227" t="s">
        <v>41</v>
      </c>
      <c r="O197" s="90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495</v>
      </c>
      <c r="AT197" s="230" t="s">
        <v>127</v>
      </c>
      <c r="AU197" s="230" t="s">
        <v>84</v>
      </c>
      <c r="AY197" s="16" t="s">
        <v>125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84</v>
      </c>
      <c r="BK197" s="231">
        <f>ROUND(I197*H197,2)</f>
        <v>0</v>
      </c>
      <c r="BL197" s="16" t="s">
        <v>495</v>
      </c>
      <c r="BM197" s="230" t="s">
        <v>707</v>
      </c>
    </row>
    <row r="198" spans="1:65" s="2" customFormat="1" ht="14.4" customHeight="1">
      <c r="A198" s="37"/>
      <c r="B198" s="38"/>
      <c r="C198" s="218" t="s">
        <v>708</v>
      </c>
      <c r="D198" s="218" t="s">
        <v>127</v>
      </c>
      <c r="E198" s="219" t="s">
        <v>703</v>
      </c>
      <c r="F198" s="220" t="s">
        <v>704</v>
      </c>
      <c r="G198" s="221" t="s">
        <v>171</v>
      </c>
      <c r="H198" s="222">
        <v>43</v>
      </c>
      <c r="I198" s="223"/>
      <c r="J198" s="224">
        <f>ROUND(I198*H198,2)</f>
        <v>0</v>
      </c>
      <c r="K198" s="225"/>
      <c r="L198" s="43"/>
      <c r="M198" s="226" t="s">
        <v>1</v>
      </c>
      <c r="N198" s="227" t="s">
        <v>41</v>
      </c>
      <c r="O198" s="90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0" t="s">
        <v>495</v>
      </c>
      <c r="AT198" s="230" t="s">
        <v>127</v>
      </c>
      <c r="AU198" s="230" t="s">
        <v>84</v>
      </c>
      <c r="AY198" s="16" t="s">
        <v>125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6" t="s">
        <v>84</v>
      </c>
      <c r="BK198" s="231">
        <f>ROUND(I198*H198,2)</f>
        <v>0</v>
      </c>
      <c r="BL198" s="16" t="s">
        <v>495</v>
      </c>
      <c r="BM198" s="230" t="s">
        <v>709</v>
      </c>
    </row>
    <row r="199" spans="1:65" s="2" customFormat="1" ht="14.4" customHeight="1">
      <c r="A199" s="37"/>
      <c r="B199" s="38"/>
      <c r="C199" s="218" t="s">
        <v>710</v>
      </c>
      <c r="D199" s="218" t="s">
        <v>127</v>
      </c>
      <c r="E199" s="219" t="s">
        <v>711</v>
      </c>
      <c r="F199" s="220" t="s">
        <v>712</v>
      </c>
      <c r="G199" s="221" t="s">
        <v>171</v>
      </c>
      <c r="H199" s="222">
        <v>193</v>
      </c>
      <c r="I199" s="223"/>
      <c r="J199" s="224">
        <f>ROUND(I199*H199,2)</f>
        <v>0</v>
      </c>
      <c r="K199" s="225"/>
      <c r="L199" s="43"/>
      <c r="M199" s="226" t="s">
        <v>1</v>
      </c>
      <c r="N199" s="227" t="s">
        <v>41</v>
      </c>
      <c r="O199" s="90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495</v>
      </c>
      <c r="AT199" s="230" t="s">
        <v>127</v>
      </c>
      <c r="AU199" s="230" t="s">
        <v>84</v>
      </c>
      <c r="AY199" s="16" t="s">
        <v>125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84</v>
      </c>
      <c r="BK199" s="231">
        <f>ROUND(I199*H199,2)</f>
        <v>0</v>
      </c>
      <c r="BL199" s="16" t="s">
        <v>495</v>
      </c>
      <c r="BM199" s="230" t="s">
        <v>713</v>
      </c>
    </row>
    <row r="200" spans="1:65" s="2" customFormat="1" ht="14.4" customHeight="1">
      <c r="A200" s="37"/>
      <c r="B200" s="38"/>
      <c r="C200" s="218" t="s">
        <v>714</v>
      </c>
      <c r="D200" s="218" t="s">
        <v>127</v>
      </c>
      <c r="E200" s="219" t="s">
        <v>715</v>
      </c>
      <c r="F200" s="220" t="s">
        <v>716</v>
      </c>
      <c r="G200" s="221" t="s">
        <v>171</v>
      </c>
      <c r="H200" s="222">
        <v>24</v>
      </c>
      <c r="I200" s="223"/>
      <c r="J200" s="224">
        <f>ROUND(I200*H200,2)</f>
        <v>0</v>
      </c>
      <c r="K200" s="225"/>
      <c r="L200" s="43"/>
      <c r="M200" s="226" t="s">
        <v>1</v>
      </c>
      <c r="N200" s="227" t="s">
        <v>41</v>
      </c>
      <c r="O200" s="90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495</v>
      </c>
      <c r="AT200" s="230" t="s">
        <v>127</v>
      </c>
      <c r="AU200" s="230" t="s">
        <v>84</v>
      </c>
      <c r="AY200" s="16" t="s">
        <v>125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84</v>
      </c>
      <c r="BK200" s="231">
        <f>ROUND(I200*H200,2)</f>
        <v>0</v>
      </c>
      <c r="BL200" s="16" t="s">
        <v>495</v>
      </c>
      <c r="BM200" s="230" t="s">
        <v>717</v>
      </c>
    </row>
    <row r="201" spans="1:65" s="2" customFormat="1" ht="14.4" customHeight="1">
      <c r="A201" s="37"/>
      <c r="B201" s="38"/>
      <c r="C201" s="218" t="s">
        <v>718</v>
      </c>
      <c r="D201" s="218" t="s">
        <v>127</v>
      </c>
      <c r="E201" s="219" t="s">
        <v>715</v>
      </c>
      <c r="F201" s="220" t="s">
        <v>716</v>
      </c>
      <c r="G201" s="221" t="s">
        <v>171</v>
      </c>
      <c r="H201" s="222">
        <v>43</v>
      </c>
      <c r="I201" s="223"/>
      <c r="J201" s="224">
        <f>ROUND(I201*H201,2)</f>
        <v>0</v>
      </c>
      <c r="K201" s="225"/>
      <c r="L201" s="43"/>
      <c r="M201" s="226" t="s">
        <v>1</v>
      </c>
      <c r="N201" s="227" t="s">
        <v>41</v>
      </c>
      <c r="O201" s="90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495</v>
      </c>
      <c r="AT201" s="230" t="s">
        <v>127</v>
      </c>
      <c r="AU201" s="230" t="s">
        <v>84</v>
      </c>
      <c r="AY201" s="16" t="s">
        <v>125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84</v>
      </c>
      <c r="BK201" s="231">
        <f>ROUND(I201*H201,2)</f>
        <v>0</v>
      </c>
      <c r="BL201" s="16" t="s">
        <v>495</v>
      </c>
      <c r="BM201" s="230" t="s">
        <v>719</v>
      </c>
    </row>
    <row r="202" spans="1:65" s="2" customFormat="1" ht="14.4" customHeight="1">
      <c r="A202" s="37"/>
      <c r="B202" s="38"/>
      <c r="C202" s="218" t="s">
        <v>720</v>
      </c>
      <c r="D202" s="218" t="s">
        <v>127</v>
      </c>
      <c r="E202" s="219" t="s">
        <v>721</v>
      </c>
      <c r="F202" s="220" t="s">
        <v>722</v>
      </c>
      <c r="G202" s="221" t="s">
        <v>181</v>
      </c>
      <c r="H202" s="222">
        <v>13.51</v>
      </c>
      <c r="I202" s="223"/>
      <c r="J202" s="224">
        <f>ROUND(I202*H202,2)</f>
        <v>0</v>
      </c>
      <c r="K202" s="225"/>
      <c r="L202" s="43"/>
      <c r="M202" s="226" t="s">
        <v>1</v>
      </c>
      <c r="N202" s="227" t="s">
        <v>41</v>
      </c>
      <c r="O202" s="90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495</v>
      </c>
      <c r="AT202" s="230" t="s">
        <v>127</v>
      </c>
      <c r="AU202" s="230" t="s">
        <v>84</v>
      </c>
      <c r="AY202" s="16" t="s">
        <v>125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84</v>
      </c>
      <c r="BK202" s="231">
        <f>ROUND(I202*H202,2)</f>
        <v>0</v>
      </c>
      <c r="BL202" s="16" t="s">
        <v>495</v>
      </c>
      <c r="BM202" s="230" t="s">
        <v>723</v>
      </c>
    </row>
    <row r="203" spans="1:65" s="2" customFormat="1" ht="14.4" customHeight="1">
      <c r="A203" s="37"/>
      <c r="B203" s="38"/>
      <c r="C203" s="218" t="s">
        <v>724</v>
      </c>
      <c r="D203" s="218" t="s">
        <v>127</v>
      </c>
      <c r="E203" s="219" t="s">
        <v>721</v>
      </c>
      <c r="F203" s="220" t="s">
        <v>722</v>
      </c>
      <c r="G203" s="221" t="s">
        <v>181</v>
      </c>
      <c r="H203" s="222">
        <v>2.4</v>
      </c>
      <c r="I203" s="223"/>
      <c r="J203" s="224">
        <f>ROUND(I203*H203,2)</f>
        <v>0</v>
      </c>
      <c r="K203" s="225"/>
      <c r="L203" s="43"/>
      <c r="M203" s="226" t="s">
        <v>1</v>
      </c>
      <c r="N203" s="227" t="s">
        <v>41</v>
      </c>
      <c r="O203" s="90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495</v>
      </c>
      <c r="AT203" s="230" t="s">
        <v>127</v>
      </c>
      <c r="AU203" s="230" t="s">
        <v>84</v>
      </c>
      <c r="AY203" s="16" t="s">
        <v>125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84</v>
      </c>
      <c r="BK203" s="231">
        <f>ROUND(I203*H203,2)</f>
        <v>0</v>
      </c>
      <c r="BL203" s="16" t="s">
        <v>495</v>
      </c>
      <c r="BM203" s="230" t="s">
        <v>725</v>
      </c>
    </row>
    <row r="204" spans="1:65" s="2" customFormat="1" ht="14.4" customHeight="1">
      <c r="A204" s="37"/>
      <c r="B204" s="38"/>
      <c r="C204" s="218" t="s">
        <v>726</v>
      </c>
      <c r="D204" s="218" t="s">
        <v>127</v>
      </c>
      <c r="E204" s="219" t="s">
        <v>721</v>
      </c>
      <c r="F204" s="220" t="s">
        <v>722</v>
      </c>
      <c r="G204" s="221" t="s">
        <v>181</v>
      </c>
      <c r="H204" s="222">
        <v>7.53</v>
      </c>
      <c r="I204" s="223"/>
      <c r="J204" s="224">
        <f>ROUND(I204*H204,2)</f>
        <v>0</v>
      </c>
      <c r="K204" s="225"/>
      <c r="L204" s="43"/>
      <c r="M204" s="226" t="s">
        <v>1</v>
      </c>
      <c r="N204" s="227" t="s">
        <v>41</v>
      </c>
      <c r="O204" s="90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495</v>
      </c>
      <c r="AT204" s="230" t="s">
        <v>127</v>
      </c>
      <c r="AU204" s="230" t="s">
        <v>84</v>
      </c>
      <c r="AY204" s="16" t="s">
        <v>125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84</v>
      </c>
      <c r="BK204" s="231">
        <f>ROUND(I204*H204,2)</f>
        <v>0</v>
      </c>
      <c r="BL204" s="16" t="s">
        <v>495</v>
      </c>
      <c r="BM204" s="230" t="s">
        <v>727</v>
      </c>
    </row>
    <row r="205" spans="1:65" s="2" customFormat="1" ht="14.4" customHeight="1">
      <c r="A205" s="37"/>
      <c r="B205" s="38"/>
      <c r="C205" s="218" t="s">
        <v>728</v>
      </c>
      <c r="D205" s="218" t="s">
        <v>127</v>
      </c>
      <c r="E205" s="219" t="s">
        <v>721</v>
      </c>
      <c r="F205" s="220" t="s">
        <v>722</v>
      </c>
      <c r="G205" s="221" t="s">
        <v>181</v>
      </c>
      <c r="H205" s="222">
        <v>3.6</v>
      </c>
      <c r="I205" s="223"/>
      <c r="J205" s="224">
        <f>ROUND(I205*H205,2)</f>
        <v>0</v>
      </c>
      <c r="K205" s="225"/>
      <c r="L205" s="43"/>
      <c r="M205" s="226" t="s">
        <v>1</v>
      </c>
      <c r="N205" s="227" t="s">
        <v>41</v>
      </c>
      <c r="O205" s="90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495</v>
      </c>
      <c r="AT205" s="230" t="s">
        <v>127</v>
      </c>
      <c r="AU205" s="230" t="s">
        <v>84</v>
      </c>
      <c r="AY205" s="16" t="s">
        <v>125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84</v>
      </c>
      <c r="BK205" s="231">
        <f>ROUND(I205*H205,2)</f>
        <v>0</v>
      </c>
      <c r="BL205" s="16" t="s">
        <v>495</v>
      </c>
      <c r="BM205" s="230" t="s">
        <v>729</v>
      </c>
    </row>
    <row r="206" spans="1:65" s="2" customFormat="1" ht="14.4" customHeight="1">
      <c r="A206" s="37"/>
      <c r="B206" s="38"/>
      <c r="C206" s="218" t="s">
        <v>730</v>
      </c>
      <c r="D206" s="218" t="s">
        <v>127</v>
      </c>
      <c r="E206" s="219" t="s">
        <v>731</v>
      </c>
      <c r="F206" s="220" t="s">
        <v>732</v>
      </c>
      <c r="G206" s="221" t="s">
        <v>139</v>
      </c>
      <c r="H206" s="222">
        <v>67.55</v>
      </c>
      <c r="I206" s="223"/>
      <c r="J206" s="224">
        <f>ROUND(I206*H206,2)</f>
        <v>0</v>
      </c>
      <c r="K206" s="225"/>
      <c r="L206" s="43"/>
      <c r="M206" s="226" t="s">
        <v>1</v>
      </c>
      <c r="N206" s="227" t="s">
        <v>41</v>
      </c>
      <c r="O206" s="90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0" t="s">
        <v>495</v>
      </c>
      <c r="AT206" s="230" t="s">
        <v>127</v>
      </c>
      <c r="AU206" s="230" t="s">
        <v>84</v>
      </c>
      <c r="AY206" s="16" t="s">
        <v>125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6" t="s">
        <v>84</v>
      </c>
      <c r="BK206" s="231">
        <f>ROUND(I206*H206,2)</f>
        <v>0</v>
      </c>
      <c r="BL206" s="16" t="s">
        <v>495</v>
      </c>
      <c r="BM206" s="230" t="s">
        <v>733</v>
      </c>
    </row>
    <row r="207" spans="1:65" s="2" customFormat="1" ht="14.4" customHeight="1">
      <c r="A207" s="37"/>
      <c r="B207" s="38"/>
      <c r="C207" s="218" t="s">
        <v>734</v>
      </c>
      <c r="D207" s="218" t="s">
        <v>127</v>
      </c>
      <c r="E207" s="219" t="s">
        <v>731</v>
      </c>
      <c r="F207" s="220" t="s">
        <v>732</v>
      </c>
      <c r="G207" s="221" t="s">
        <v>139</v>
      </c>
      <c r="H207" s="222">
        <v>12</v>
      </c>
      <c r="I207" s="223"/>
      <c r="J207" s="224">
        <f>ROUND(I207*H207,2)</f>
        <v>0</v>
      </c>
      <c r="K207" s="225"/>
      <c r="L207" s="43"/>
      <c r="M207" s="226" t="s">
        <v>1</v>
      </c>
      <c r="N207" s="227" t="s">
        <v>41</v>
      </c>
      <c r="O207" s="90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495</v>
      </c>
      <c r="AT207" s="230" t="s">
        <v>127</v>
      </c>
      <c r="AU207" s="230" t="s">
        <v>84</v>
      </c>
      <c r="AY207" s="16" t="s">
        <v>125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84</v>
      </c>
      <c r="BK207" s="231">
        <f>ROUND(I207*H207,2)</f>
        <v>0</v>
      </c>
      <c r="BL207" s="16" t="s">
        <v>495</v>
      </c>
      <c r="BM207" s="230" t="s">
        <v>735</v>
      </c>
    </row>
    <row r="208" spans="1:65" s="2" customFormat="1" ht="14.4" customHeight="1">
      <c r="A208" s="37"/>
      <c r="B208" s="38"/>
      <c r="C208" s="218" t="s">
        <v>736</v>
      </c>
      <c r="D208" s="218" t="s">
        <v>127</v>
      </c>
      <c r="E208" s="219" t="s">
        <v>737</v>
      </c>
      <c r="F208" s="220" t="s">
        <v>738</v>
      </c>
      <c r="G208" s="221" t="s">
        <v>139</v>
      </c>
      <c r="H208" s="222">
        <v>21.5</v>
      </c>
      <c r="I208" s="223"/>
      <c r="J208" s="224">
        <f>ROUND(I208*H208,2)</f>
        <v>0</v>
      </c>
      <c r="K208" s="225"/>
      <c r="L208" s="43"/>
      <c r="M208" s="226" t="s">
        <v>1</v>
      </c>
      <c r="N208" s="227" t="s">
        <v>41</v>
      </c>
      <c r="O208" s="90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0" t="s">
        <v>495</v>
      </c>
      <c r="AT208" s="230" t="s">
        <v>127</v>
      </c>
      <c r="AU208" s="230" t="s">
        <v>84</v>
      </c>
      <c r="AY208" s="16" t="s">
        <v>125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6" t="s">
        <v>84</v>
      </c>
      <c r="BK208" s="231">
        <f>ROUND(I208*H208,2)</f>
        <v>0</v>
      </c>
      <c r="BL208" s="16" t="s">
        <v>495</v>
      </c>
      <c r="BM208" s="230" t="s">
        <v>739</v>
      </c>
    </row>
    <row r="209" spans="1:65" s="2" customFormat="1" ht="14.4" customHeight="1">
      <c r="A209" s="37"/>
      <c r="B209" s="38"/>
      <c r="C209" s="218" t="s">
        <v>740</v>
      </c>
      <c r="D209" s="218" t="s">
        <v>127</v>
      </c>
      <c r="E209" s="219" t="s">
        <v>741</v>
      </c>
      <c r="F209" s="220" t="s">
        <v>742</v>
      </c>
      <c r="G209" s="221" t="s">
        <v>139</v>
      </c>
      <c r="H209" s="222">
        <v>21.5</v>
      </c>
      <c r="I209" s="223"/>
      <c r="J209" s="224">
        <f>ROUND(I209*H209,2)</f>
        <v>0</v>
      </c>
      <c r="K209" s="225"/>
      <c r="L209" s="43"/>
      <c r="M209" s="226" t="s">
        <v>1</v>
      </c>
      <c r="N209" s="227" t="s">
        <v>41</v>
      </c>
      <c r="O209" s="90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495</v>
      </c>
      <c r="AT209" s="230" t="s">
        <v>127</v>
      </c>
      <c r="AU209" s="230" t="s">
        <v>84</v>
      </c>
      <c r="AY209" s="16" t="s">
        <v>125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84</v>
      </c>
      <c r="BK209" s="231">
        <f>ROUND(I209*H209,2)</f>
        <v>0</v>
      </c>
      <c r="BL209" s="16" t="s">
        <v>495</v>
      </c>
      <c r="BM209" s="230" t="s">
        <v>743</v>
      </c>
    </row>
    <row r="210" spans="1:65" s="2" customFormat="1" ht="14.4" customHeight="1">
      <c r="A210" s="37"/>
      <c r="B210" s="38"/>
      <c r="C210" s="218" t="s">
        <v>744</v>
      </c>
      <c r="D210" s="218" t="s">
        <v>127</v>
      </c>
      <c r="E210" s="219" t="s">
        <v>745</v>
      </c>
      <c r="F210" s="220" t="s">
        <v>746</v>
      </c>
      <c r="G210" s="221" t="s">
        <v>551</v>
      </c>
      <c r="H210" s="222">
        <v>1</v>
      </c>
      <c r="I210" s="223"/>
      <c r="J210" s="224">
        <f>ROUND(I210*H210,2)</f>
        <v>0</v>
      </c>
      <c r="K210" s="225"/>
      <c r="L210" s="43"/>
      <c r="M210" s="266" t="s">
        <v>1</v>
      </c>
      <c r="N210" s="267" t="s">
        <v>41</v>
      </c>
      <c r="O210" s="268"/>
      <c r="P210" s="269">
        <f>O210*H210</f>
        <v>0</v>
      </c>
      <c r="Q210" s="269">
        <v>0</v>
      </c>
      <c r="R210" s="269">
        <f>Q210*H210</f>
        <v>0</v>
      </c>
      <c r="S210" s="269">
        <v>0</v>
      </c>
      <c r="T210" s="270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0" t="s">
        <v>495</v>
      </c>
      <c r="AT210" s="230" t="s">
        <v>127</v>
      </c>
      <c r="AU210" s="230" t="s">
        <v>84</v>
      </c>
      <c r="AY210" s="16" t="s">
        <v>125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6" t="s">
        <v>84</v>
      </c>
      <c r="BK210" s="231">
        <f>ROUND(I210*H210,2)</f>
        <v>0</v>
      </c>
      <c r="BL210" s="16" t="s">
        <v>495</v>
      </c>
      <c r="BM210" s="230" t="s">
        <v>747</v>
      </c>
    </row>
    <row r="211" spans="1:31" s="2" customFormat="1" ht="6.95" customHeight="1">
      <c r="A211" s="37"/>
      <c r="B211" s="65"/>
      <c r="C211" s="66"/>
      <c r="D211" s="66"/>
      <c r="E211" s="66"/>
      <c r="F211" s="66"/>
      <c r="G211" s="66"/>
      <c r="H211" s="66"/>
      <c r="I211" s="66"/>
      <c r="J211" s="66"/>
      <c r="K211" s="66"/>
      <c r="L211" s="43"/>
      <c r="M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</row>
  </sheetData>
  <sheetProtection password="CC35" sheet="1" objects="1" scenarios="1" formatColumns="0" formatRows="0" autoFilter="0"/>
  <autoFilter ref="C121:K21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pans="2:46" s="1" customFormat="1" ht="24.95" customHeight="1">
      <c r="B4" s="19"/>
      <c r="D4" s="137" t="s">
        <v>96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4.4" customHeight="1">
      <c r="B7" s="19"/>
      <c r="E7" s="140" t="str">
        <f>'Rekapitulace stavby'!K6</f>
        <v>Vintířov, úprava komunikace u hřiště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97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41" t="s">
        <v>748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4. 5. 2023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ROUND((SUM(BE120:BE134)),2)</f>
        <v>0</v>
      </c>
      <c r="G33" s="37"/>
      <c r="H33" s="37"/>
      <c r="I33" s="154">
        <v>0.21</v>
      </c>
      <c r="J33" s="153">
        <f>ROUND(((SUM(BE120:BE134))*I33),2)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42</v>
      </c>
      <c r="F34" s="153">
        <f>ROUND((SUM(BF120:BF134)),2)</f>
        <v>0</v>
      </c>
      <c r="G34" s="37"/>
      <c r="H34" s="37"/>
      <c r="I34" s="154">
        <v>0.15</v>
      </c>
      <c r="J34" s="153">
        <f>ROUND(((SUM(BF120:BF134))*I34),2)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43</v>
      </c>
      <c r="F35" s="153">
        <f>ROUND((SUM(BG120:BG134)),2)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44</v>
      </c>
      <c r="F36" s="153">
        <f>ROUND((SUM(BH120:BH134)),2)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45</v>
      </c>
      <c r="F37" s="153">
        <f>ROUND((SUM(BI120:BI134)),2)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4" customHeight="1">
      <c r="A85" s="37"/>
      <c r="B85" s="38"/>
      <c r="C85" s="39"/>
      <c r="D85" s="39"/>
      <c r="E85" s="173" t="str">
        <f>E7</f>
        <v>Vintířov, úprava komunikace u hřiště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6" customHeight="1">
      <c r="A87" s="37"/>
      <c r="B87" s="38"/>
      <c r="C87" s="39"/>
      <c r="D87" s="39"/>
      <c r="E87" s="75" t="str">
        <f>E9</f>
        <v>VRN - Vedlejší rozpočtové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4. 5. 2023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6.4" customHeight="1">
      <c r="A91" s="37"/>
      <c r="B91" s="38"/>
      <c r="C91" s="31" t="s">
        <v>24</v>
      </c>
      <c r="D91" s="39"/>
      <c r="E91" s="39"/>
      <c r="F91" s="26" t="str">
        <f>E15</f>
        <v>Obec Vintířov</v>
      </c>
      <c r="G91" s="39"/>
      <c r="H91" s="39"/>
      <c r="I91" s="31" t="s">
        <v>30</v>
      </c>
      <c r="J91" s="35" t="str">
        <f>E21</f>
        <v>Inplan CZ s.r.o. K.Vary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6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Šimková Dita, K.Vary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100</v>
      </c>
      <c r="D94" s="175"/>
      <c r="E94" s="175"/>
      <c r="F94" s="175"/>
      <c r="G94" s="175"/>
      <c r="H94" s="175"/>
      <c r="I94" s="175"/>
      <c r="J94" s="176" t="s">
        <v>101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102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78"/>
      <c r="C97" s="179"/>
      <c r="D97" s="180" t="s">
        <v>748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749</v>
      </c>
      <c r="E98" s="187"/>
      <c r="F98" s="187"/>
      <c r="G98" s="187"/>
      <c r="H98" s="187"/>
      <c r="I98" s="187"/>
      <c r="J98" s="188">
        <f>J122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750</v>
      </c>
      <c r="E99" s="187"/>
      <c r="F99" s="187"/>
      <c r="G99" s="187"/>
      <c r="H99" s="187"/>
      <c r="I99" s="187"/>
      <c r="J99" s="188">
        <f>J128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751</v>
      </c>
      <c r="E100" s="187"/>
      <c r="F100" s="187"/>
      <c r="G100" s="187"/>
      <c r="H100" s="187"/>
      <c r="I100" s="187"/>
      <c r="J100" s="188">
        <f>J133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110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4.4" customHeight="1">
      <c r="A110" s="37"/>
      <c r="B110" s="38"/>
      <c r="C110" s="39"/>
      <c r="D110" s="39"/>
      <c r="E110" s="173" t="str">
        <f>E7</f>
        <v>Vintířov, úprava komunikace u hřiště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97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5.6" customHeight="1">
      <c r="A112" s="37"/>
      <c r="B112" s="38"/>
      <c r="C112" s="39"/>
      <c r="D112" s="39"/>
      <c r="E112" s="75" t="str">
        <f>E9</f>
        <v>VRN - Vedlejší rozpočtové náklady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 xml:space="preserve"> </v>
      </c>
      <c r="G114" s="39"/>
      <c r="H114" s="39"/>
      <c r="I114" s="31" t="s">
        <v>22</v>
      </c>
      <c r="J114" s="78" t="str">
        <f>IF(J12="","",J12)</f>
        <v>4. 5. 2023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6.4" customHeight="1">
      <c r="A116" s="37"/>
      <c r="B116" s="38"/>
      <c r="C116" s="31" t="s">
        <v>24</v>
      </c>
      <c r="D116" s="39"/>
      <c r="E116" s="39"/>
      <c r="F116" s="26" t="str">
        <f>E15</f>
        <v>Obec Vintířov</v>
      </c>
      <c r="G116" s="39"/>
      <c r="H116" s="39"/>
      <c r="I116" s="31" t="s">
        <v>30</v>
      </c>
      <c r="J116" s="35" t="str">
        <f>E21</f>
        <v>Inplan CZ s.r.o. K.Vary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6" customHeight="1">
      <c r="A117" s="37"/>
      <c r="B117" s="38"/>
      <c r="C117" s="31" t="s">
        <v>28</v>
      </c>
      <c r="D117" s="39"/>
      <c r="E117" s="39"/>
      <c r="F117" s="26" t="str">
        <f>IF(E18="","",E18)</f>
        <v>Vyplň údaj</v>
      </c>
      <c r="G117" s="39"/>
      <c r="H117" s="39"/>
      <c r="I117" s="31" t="s">
        <v>33</v>
      </c>
      <c r="J117" s="35" t="str">
        <f>E24</f>
        <v>Šimková Dita, K.Vary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0"/>
      <c r="B119" s="191"/>
      <c r="C119" s="192" t="s">
        <v>111</v>
      </c>
      <c r="D119" s="193" t="s">
        <v>61</v>
      </c>
      <c r="E119" s="193" t="s">
        <v>57</v>
      </c>
      <c r="F119" s="193" t="s">
        <v>58</v>
      </c>
      <c r="G119" s="193" t="s">
        <v>112</v>
      </c>
      <c r="H119" s="193" t="s">
        <v>113</v>
      </c>
      <c r="I119" s="193" t="s">
        <v>114</v>
      </c>
      <c r="J119" s="194" t="s">
        <v>101</v>
      </c>
      <c r="K119" s="195" t="s">
        <v>115</v>
      </c>
      <c r="L119" s="196"/>
      <c r="M119" s="99" t="s">
        <v>1</v>
      </c>
      <c r="N119" s="100" t="s">
        <v>40</v>
      </c>
      <c r="O119" s="100" t="s">
        <v>116</v>
      </c>
      <c r="P119" s="100" t="s">
        <v>117</v>
      </c>
      <c r="Q119" s="100" t="s">
        <v>118</v>
      </c>
      <c r="R119" s="100" t="s">
        <v>119</v>
      </c>
      <c r="S119" s="100" t="s">
        <v>120</v>
      </c>
      <c r="T119" s="101" t="s">
        <v>121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pans="1:63" s="2" customFormat="1" ht="22.8" customHeight="1">
      <c r="A120" s="37"/>
      <c r="B120" s="38"/>
      <c r="C120" s="106" t="s">
        <v>122</v>
      </c>
      <c r="D120" s="39"/>
      <c r="E120" s="39"/>
      <c r="F120" s="39"/>
      <c r="G120" s="39"/>
      <c r="H120" s="39"/>
      <c r="I120" s="39"/>
      <c r="J120" s="197">
        <f>BK120</f>
        <v>0</v>
      </c>
      <c r="K120" s="39"/>
      <c r="L120" s="43"/>
      <c r="M120" s="102"/>
      <c r="N120" s="198"/>
      <c r="O120" s="103"/>
      <c r="P120" s="199">
        <f>P121</f>
        <v>0</v>
      </c>
      <c r="Q120" s="103"/>
      <c r="R120" s="199">
        <f>R121</f>
        <v>0</v>
      </c>
      <c r="S120" s="103"/>
      <c r="T120" s="200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75</v>
      </c>
      <c r="AU120" s="16" t="s">
        <v>103</v>
      </c>
      <c r="BK120" s="201">
        <f>BK121</f>
        <v>0</v>
      </c>
    </row>
    <row r="121" spans="1:63" s="12" customFormat="1" ht="25.9" customHeight="1">
      <c r="A121" s="12"/>
      <c r="B121" s="202"/>
      <c r="C121" s="203"/>
      <c r="D121" s="204" t="s">
        <v>75</v>
      </c>
      <c r="E121" s="205" t="s">
        <v>93</v>
      </c>
      <c r="F121" s="205" t="s">
        <v>94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P122+P128+P133</f>
        <v>0</v>
      </c>
      <c r="Q121" s="210"/>
      <c r="R121" s="211">
        <f>R122+R128+R133</f>
        <v>0</v>
      </c>
      <c r="S121" s="210"/>
      <c r="T121" s="212">
        <f>T122+T128+T133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147</v>
      </c>
      <c r="AT121" s="214" t="s">
        <v>75</v>
      </c>
      <c r="AU121" s="214" t="s">
        <v>76</v>
      </c>
      <c r="AY121" s="213" t="s">
        <v>125</v>
      </c>
      <c r="BK121" s="215">
        <f>BK122+BK128+BK133</f>
        <v>0</v>
      </c>
    </row>
    <row r="122" spans="1:63" s="12" customFormat="1" ht="22.8" customHeight="1">
      <c r="A122" s="12"/>
      <c r="B122" s="202"/>
      <c r="C122" s="203"/>
      <c r="D122" s="204" t="s">
        <v>75</v>
      </c>
      <c r="E122" s="216" t="s">
        <v>752</v>
      </c>
      <c r="F122" s="216" t="s">
        <v>753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SUM(P123:P127)</f>
        <v>0</v>
      </c>
      <c r="Q122" s="210"/>
      <c r="R122" s="211">
        <f>SUM(R123:R127)</f>
        <v>0</v>
      </c>
      <c r="S122" s="210"/>
      <c r="T122" s="212">
        <f>SUM(T123:T127)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147</v>
      </c>
      <c r="AT122" s="214" t="s">
        <v>75</v>
      </c>
      <c r="AU122" s="214" t="s">
        <v>84</v>
      </c>
      <c r="AY122" s="213" t="s">
        <v>125</v>
      </c>
      <c r="BK122" s="215">
        <f>SUM(BK123:BK127)</f>
        <v>0</v>
      </c>
    </row>
    <row r="123" spans="1:65" s="2" customFormat="1" ht="14.4" customHeight="1">
      <c r="A123" s="37"/>
      <c r="B123" s="38"/>
      <c r="C123" s="218" t="s">
        <v>84</v>
      </c>
      <c r="D123" s="218" t="s">
        <v>127</v>
      </c>
      <c r="E123" s="219" t="s">
        <v>754</v>
      </c>
      <c r="F123" s="220" t="s">
        <v>755</v>
      </c>
      <c r="G123" s="221" t="s">
        <v>551</v>
      </c>
      <c r="H123" s="222">
        <v>1</v>
      </c>
      <c r="I123" s="223"/>
      <c r="J123" s="224">
        <f>ROUND(I123*H123,2)</f>
        <v>0</v>
      </c>
      <c r="K123" s="225"/>
      <c r="L123" s="43"/>
      <c r="M123" s="226" t="s">
        <v>1</v>
      </c>
      <c r="N123" s="227" t="s">
        <v>41</v>
      </c>
      <c r="O123" s="90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0" t="s">
        <v>756</v>
      </c>
      <c r="AT123" s="230" t="s">
        <v>127</v>
      </c>
      <c r="AU123" s="230" t="s">
        <v>86</v>
      </c>
      <c r="AY123" s="16" t="s">
        <v>125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6" t="s">
        <v>84</v>
      </c>
      <c r="BK123" s="231">
        <f>ROUND(I123*H123,2)</f>
        <v>0</v>
      </c>
      <c r="BL123" s="16" t="s">
        <v>756</v>
      </c>
      <c r="BM123" s="230" t="s">
        <v>757</v>
      </c>
    </row>
    <row r="124" spans="1:65" s="2" customFormat="1" ht="14.4" customHeight="1">
      <c r="A124" s="37"/>
      <c r="B124" s="38"/>
      <c r="C124" s="218" t="s">
        <v>86</v>
      </c>
      <c r="D124" s="218" t="s">
        <v>127</v>
      </c>
      <c r="E124" s="219" t="s">
        <v>758</v>
      </c>
      <c r="F124" s="220" t="s">
        <v>759</v>
      </c>
      <c r="G124" s="221" t="s">
        <v>551</v>
      </c>
      <c r="H124" s="222">
        <v>1</v>
      </c>
      <c r="I124" s="223"/>
      <c r="J124" s="224">
        <f>ROUND(I124*H124,2)</f>
        <v>0</v>
      </c>
      <c r="K124" s="225"/>
      <c r="L124" s="43"/>
      <c r="M124" s="226" t="s">
        <v>1</v>
      </c>
      <c r="N124" s="227" t="s">
        <v>41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756</v>
      </c>
      <c r="AT124" s="230" t="s">
        <v>127</v>
      </c>
      <c r="AU124" s="230" t="s">
        <v>86</v>
      </c>
      <c r="AY124" s="16" t="s">
        <v>125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84</v>
      </c>
      <c r="BK124" s="231">
        <f>ROUND(I124*H124,2)</f>
        <v>0</v>
      </c>
      <c r="BL124" s="16" t="s">
        <v>756</v>
      </c>
      <c r="BM124" s="230" t="s">
        <v>760</v>
      </c>
    </row>
    <row r="125" spans="1:65" s="2" customFormat="1" ht="14.4" customHeight="1">
      <c r="A125" s="37"/>
      <c r="B125" s="38"/>
      <c r="C125" s="218" t="s">
        <v>136</v>
      </c>
      <c r="D125" s="218" t="s">
        <v>127</v>
      </c>
      <c r="E125" s="219" t="s">
        <v>761</v>
      </c>
      <c r="F125" s="220" t="s">
        <v>762</v>
      </c>
      <c r="G125" s="221" t="s">
        <v>551</v>
      </c>
      <c r="H125" s="222">
        <v>1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41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756</v>
      </c>
      <c r="AT125" s="230" t="s">
        <v>127</v>
      </c>
      <c r="AU125" s="230" t="s">
        <v>86</v>
      </c>
      <c r="AY125" s="16" t="s">
        <v>125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84</v>
      </c>
      <c r="BK125" s="231">
        <f>ROUND(I125*H125,2)</f>
        <v>0</v>
      </c>
      <c r="BL125" s="16" t="s">
        <v>756</v>
      </c>
      <c r="BM125" s="230" t="s">
        <v>763</v>
      </c>
    </row>
    <row r="126" spans="1:65" s="2" customFormat="1" ht="14.4" customHeight="1">
      <c r="A126" s="37"/>
      <c r="B126" s="38"/>
      <c r="C126" s="218" t="s">
        <v>131</v>
      </c>
      <c r="D126" s="218" t="s">
        <v>127</v>
      </c>
      <c r="E126" s="219" t="s">
        <v>764</v>
      </c>
      <c r="F126" s="220" t="s">
        <v>765</v>
      </c>
      <c r="G126" s="221" t="s">
        <v>551</v>
      </c>
      <c r="H126" s="222">
        <v>1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41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756</v>
      </c>
      <c r="AT126" s="230" t="s">
        <v>127</v>
      </c>
      <c r="AU126" s="230" t="s">
        <v>86</v>
      </c>
      <c r="AY126" s="16" t="s">
        <v>125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84</v>
      </c>
      <c r="BK126" s="231">
        <f>ROUND(I126*H126,2)</f>
        <v>0</v>
      </c>
      <c r="BL126" s="16" t="s">
        <v>756</v>
      </c>
      <c r="BM126" s="230" t="s">
        <v>766</v>
      </c>
    </row>
    <row r="127" spans="1:65" s="2" customFormat="1" ht="14.4" customHeight="1">
      <c r="A127" s="37"/>
      <c r="B127" s="38"/>
      <c r="C127" s="218" t="s">
        <v>147</v>
      </c>
      <c r="D127" s="218" t="s">
        <v>127</v>
      </c>
      <c r="E127" s="219" t="s">
        <v>767</v>
      </c>
      <c r="F127" s="220" t="s">
        <v>768</v>
      </c>
      <c r="G127" s="221" t="s">
        <v>551</v>
      </c>
      <c r="H127" s="222">
        <v>1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41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756</v>
      </c>
      <c r="AT127" s="230" t="s">
        <v>127</v>
      </c>
      <c r="AU127" s="230" t="s">
        <v>86</v>
      </c>
      <c r="AY127" s="16" t="s">
        <v>125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84</v>
      </c>
      <c r="BK127" s="231">
        <f>ROUND(I127*H127,2)</f>
        <v>0</v>
      </c>
      <c r="BL127" s="16" t="s">
        <v>756</v>
      </c>
      <c r="BM127" s="230" t="s">
        <v>769</v>
      </c>
    </row>
    <row r="128" spans="1:63" s="12" customFormat="1" ht="22.8" customHeight="1">
      <c r="A128" s="12"/>
      <c r="B128" s="202"/>
      <c r="C128" s="203"/>
      <c r="D128" s="204" t="s">
        <v>75</v>
      </c>
      <c r="E128" s="216" t="s">
        <v>770</v>
      </c>
      <c r="F128" s="216" t="s">
        <v>771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SUM(P129:P132)</f>
        <v>0</v>
      </c>
      <c r="Q128" s="210"/>
      <c r="R128" s="211">
        <f>SUM(R129:R132)</f>
        <v>0</v>
      </c>
      <c r="S128" s="210"/>
      <c r="T128" s="212">
        <f>SUM(T129:T132)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147</v>
      </c>
      <c r="AT128" s="214" t="s">
        <v>75</v>
      </c>
      <c r="AU128" s="214" t="s">
        <v>84</v>
      </c>
      <c r="AY128" s="213" t="s">
        <v>125</v>
      </c>
      <c r="BK128" s="215">
        <f>SUM(BK129:BK132)</f>
        <v>0</v>
      </c>
    </row>
    <row r="129" spans="1:65" s="2" customFormat="1" ht="14.4" customHeight="1">
      <c r="A129" s="37"/>
      <c r="B129" s="38"/>
      <c r="C129" s="218" t="s">
        <v>152</v>
      </c>
      <c r="D129" s="218" t="s">
        <v>127</v>
      </c>
      <c r="E129" s="219" t="s">
        <v>772</v>
      </c>
      <c r="F129" s="220" t="s">
        <v>771</v>
      </c>
      <c r="G129" s="221" t="s">
        <v>551</v>
      </c>
      <c r="H129" s="222">
        <v>1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41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756</v>
      </c>
      <c r="AT129" s="230" t="s">
        <v>127</v>
      </c>
      <c r="AU129" s="230" t="s">
        <v>86</v>
      </c>
      <c r="AY129" s="16" t="s">
        <v>125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84</v>
      </c>
      <c r="BK129" s="231">
        <f>ROUND(I129*H129,2)</f>
        <v>0</v>
      </c>
      <c r="BL129" s="16" t="s">
        <v>756</v>
      </c>
      <c r="BM129" s="230" t="s">
        <v>773</v>
      </c>
    </row>
    <row r="130" spans="1:65" s="2" customFormat="1" ht="14.4" customHeight="1">
      <c r="A130" s="37"/>
      <c r="B130" s="38"/>
      <c r="C130" s="218" t="s">
        <v>158</v>
      </c>
      <c r="D130" s="218" t="s">
        <v>127</v>
      </c>
      <c r="E130" s="219" t="s">
        <v>774</v>
      </c>
      <c r="F130" s="220" t="s">
        <v>775</v>
      </c>
      <c r="G130" s="221" t="s">
        <v>551</v>
      </c>
      <c r="H130" s="222">
        <v>1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41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756</v>
      </c>
      <c r="AT130" s="230" t="s">
        <v>127</v>
      </c>
      <c r="AU130" s="230" t="s">
        <v>86</v>
      </c>
      <c r="AY130" s="16" t="s">
        <v>125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84</v>
      </c>
      <c r="BK130" s="231">
        <f>ROUND(I130*H130,2)</f>
        <v>0</v>
      </c>
      <c r="BL130" s="16" t="s">
        <v>756</v>
      </c>
      <c r="BM130" s="230" t="s">
        <v>776</v>
      </c>
    </row>
    <row r="131" spans="1:65" s="2" customFormat="1" ht="14.4" customHeight="1">
      <c r="A131" s="37"/>
      <c r="B131" s="38"/>
      <c r="C131" s="218" t="s">
        <v>163</v>
      </c>
      <c r="D131" s="218" t="s">
        <v>127</v>
      </c>
      <c r="E131" s="219" t="s">
        <v>777</v>
      </c>
      <c r="F131" s="220" t="s">
        <v>778</v>
      </c>
      <c r="G131" s="221" t="s">
        <v>551</v>
      </c>
      <c r="H131" s="222">
        <v>1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41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756</v>
      </c>
      <c r="AT131" s="230" t="s">
        <v>127</v>
      </c>
      <c r="AU131" s="230" t="s">
        <v>86</v>
      </c>
      <c r="AY131" s="16" t="s">
        <v>125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84</v>
      </c>
      <c r="BK131" s="231">
        <f>ROUND(I131*H131,2)</f>
        <v>0</v>
      </c>
      <c r="BL131" s="16" t="s">
        <v>756</v>
      </c>
      <c r="BM131" s="230" t="s">
        <v>779</v>
      </c>
    </row>
    <row r="132" spans="1:65" s="2" customFormat="1" ht="14.4" customHeight="1">
      <c r="A132" s="37"/>
      <c r="B132" s="38"/>
      <c r="C132" s="218" t="s">
        <v>168</v>
      </c>
      <c r="D132" s="218" t="s">
        <v>127</v>
      </c>
      <c r="E132" s="219" t="s">
        <v>780</v>
      </c>
      <c r="F132" s="220" t="s">
        <v>781</v>
      </c>
      <c r="G132" s="221" t="s">
        <v>551</v>
      </c>
      <c r="H132" s="222">
        <v>1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41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756</v>
      </c>
      <c r="AT132" s="230" t="s">
        <v>127</v>
      </c>
      <c r="AU132" s="230" t="s">
        <v>86</v>
      </c>
      <c r="AY132" s="16" t="s">
        <v>125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84</v>
      </c>
      <c r="BK132" s="231">
        <f>ROUND(I132*H132,2)</f>
        <v>0</v>
      </c>
      <c r="BL132" s="16" t="s">
        <v>756</v>
      </c>
      <c r="BM132" s="230" t="s">
        <v>782</v>
      </c>
    </row>
    <row r="133" spans="1:63" s="12" customFormat="1" ht="22.8" customHeight="1">
      <c r="A133" s="12"/>
      <c r="B133" s="202"/>
      <c r="C133" s="203"/>
      <c r="D133" s="204" t="s">
        <v>75</v>
      </c>
      <c r="E133" s="216" t="s">
        <v>783</v>
      </c>
      <c r="F133" s="216" t="s">
        <v>784</v>
      </c>
      <c r="G133" s="203"/>
      <c r="H133" s="203"/>
      <c r="I133" s="206"/>
      <c r="J133" s="217">
        <f>BK133</f>
        <v>0</v>
      </c>
      <c r="K133" s="203"/>
      <c r="L133" s="208"/>
      <c r="M133" s="209"/>
      <c r="N133" s="210"/>
      <c r="O133" s="210"/>
      <c r="P133" s="211">
        <f>P134</f>
        <v>0</v>
      </c>
      <c r="Q133" s="210"/>
      <c r="R133" s="211">
        <f>R134</f>
        <v>0</v>
      </c>
      <c r="S133" s="210"/>
      <c r="T133" s="212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147</v>
      </c>
      <c r="AT133" s="214" t="s">
        <v>75</v>
      </c>
      <c r="AU133" s="214" t="s">
        <v>84</v>
      </c>
      <c r="AY133" s="213" t="s">
        <v>125</v>
      </c>
      <c r="BK133" s="215">
        <f>BK134</f>
        <v>0</v>
      </c>
    </row>
    <row r="134" spans="1:65" s="2" customFormat="1" ht="14.4" customHeight="1">
      <c r="A134" s="37"/>
      <c r="B134" s="38"/>
      <c r="C134" s="218" t="s">
        <v>173</v>
      </c>
      <c r="D134" s="218" t="s">
        <v>127</v>
      </c>
      <c r="E134" s="219" t="s">
        <v>785</v>
      </c>
      <c r="F134" s="220" t="s">
        <v>786</v>
      </c>
      <c r="G134" s="221" t="s">
        <v>130</v>
      </c>
      <c r="H134" s="222">
        <v>5</v>
      </c>
      <c r="I134" s="223"/>
      <c r="J134" s="224">
        <f>ROUND(I134*H134,2)</f>
        <v>0</v>
      </c>
      <c r="K134" s="225"/>
      <c r="L134" s="43"/>
      <c r="M134" s="266" t="s">
        <v>1</v>
      </c>
      <c r="N134" s="267" t="s">
        <v>41</v>
      </c>
      <c r="O134" s="268"/>
      <c r="P134" s="269">
        <f>O134*H134</f>
        <v>0</v>
      </c>
      <c r="Q134" s="269">
        <v>0</v>
      </c>
      <c r="R134" s="269">
        <f>Q134*H134</f>
        <v>0</v>
      </c>
      <c r="S134" s="269">
        <v>0</v>
      </c>
      <c r="T134" s="270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756</v>
      </c>
      <c r="AT134" s="230" t="s">
        <v>127</v>
      </c>
      <c r="AU134" s="230" t="s">
        <v>86</v>
      </c>
      <c r="AY134" s="16" t="s">
        <v>125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84</v>
      </c>
      <c r="BK134" s="231">
        <f>ROUND(I134*H134,2)</f>
        <v>0</v>
      </c>
      <c r="BL134" s="16" t="s">
        <v>756</v>
      </c>
      <c r="BM134" s="230" t="s">
        <v>787</v>
      </c>
    </row>
    <row r="135" spans="1:31" s="2" customFormat="1" ht="6.95" customHeight="1">
      <c r="A135" s="37"/>
      <c r="B135" s="65"/>
      <c r="C135" s="66"/>
      <c r="D135" s="66"/>
      <c r="E135" s="66"/>
      <c r="F135" s="66"/>
      <c r="G135" s="66"/>
      <c r="H135" s="66"/>
      <c r="I135" s="66"/>
      <c r="J135" s="66"/>
      <c r="K135" s="66"/>
      <c r="L135" s="43"/>
      <c r="M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</sheetData>
  <sheetProtection password="CC35" sheet="1" objects="1" scenarios="1" formatColumns="0" formatRows="0" autoFilter="0"/>
  <autoFilter ref="C119:K134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x-PC\x</dc:creator>
  <cp:keywords/>
  <dc:description/>
  <cp:lastModifiedBy>x-PC\x</cp:lastModifiedBy>
  <dcterms:created xsi:type="dcterms:W3CDTF">2023-05-05T11:37:01Z</dcterms:created>
  <dcterms:modified xsi:type="dcterms:W3CDTF">2023-05-05T11:37:11Z</dcterms:modified>
  <cp:category/>
  <cp:version/>
  <cp:contentType/>
  <cp:contentStatus/>
</cp:coreProperties>
</file>