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T:\DOTACE_2023\Detske_Skupiny\REALIZACE_ZD_zhotovitel\"/>
    </mc:Choice>
  </mc:AlternateContent>
  <xr:revisionPtr revIDLastSave="0" documentId="8_{61B7F4BB-3C73-4734-8516-8D7D738D7031}" xr6:coauthVersionLast="47" xr6:coauthVersionMax="47" xr10:uidLastSave="{00000000-0000-0000-0000-000000000000}"/>
  <bookViews>
    <workbookView xWindow="28680" yWindow="-210" windowWidth="29040" windowHeight="15840" activeTab="6" xr2:uid="{00000000-000D-0000-FFFF-FFFF00000000}"/>
  </bookViews>
  <sheets>
    <sheet name="Rekapitulace stavby" sheetId="1" r:id="rId1"/>
    <sheet name="00 - VRN" sheetId="2" r:id="rId2"/>
    <sheet name="10 - Stavební část" sheetId="3" r:id="rId3"/>
    <sheet name="20 - ZTI" sheetId="4" r:id="rId4"/>
    <sheet name="30 - Odvětrání" sheetId="5" r:id="rId5"/>
    <sheet name="40 - UT" sheetId="6" r:id="rId6"/>
    <sheet name="50 - Elektroinstalace" sheetId="7" r:id="rId7"/>
    <sheet name="60 - Venkovní úpravy" sheetId="8" r:id="rId8"/>
    <sheet name="70 - Venkovní rozvody" sheetId="9" r:id="rId9"/>
    <sheet name="Pokyny pro vyplnění" sheetId="10" r:id="rId10"/>
  </sheets>
  <definedNames>
    <definedName name="_xlnm._FilterDatabase" localSheetId="1" hidden="1">'00 - VRN'!$C$82:$K$110</definedName>
    <definedName name="_xlnm._FilterDatabase" localSheetId="2" hidden="1">'10 - Stavební část'!$C$97:$K$983</definedName>
    <definedName name="_xlnm._FilterDatabase" localSheetId="3" hidden="1">'20 - ZTI'!$C$92:$K$334</definedName>
    <definedName name="_xlnm._FilterDatabase" localSheetId="4" hidden="1">'30 - Odvětrání'!$C$81:$K$138</definedName>
    <definedName name="_xlnm._FilterDatabase" localSheetId="5" hidden="1">'40 - UT'!$C$85:$K$194</definedName>
    <definedName name="_xlnm._FilterDatabase" localSheetId="6" hidden="1">'50 - Elektroinstalace'!$C$88:$K$353</definedName>
    <definedName name="_xlnm._FilterDatabase" localSheetId="7" hidden="1">'60 - Venkovní úpravy'!$C$86:$K$181</definedName>
    <definedName name="_xlnm._FilterDatabase" localSheetId="8" hidden="1">'70 - Venkovní rozvody'!$C$90:$K$281</definedName>
    <definedName name="_xlnm.Print_Titles" localSheetId="1">'00 - VRN'!$82:$82</definedName>
    <definedName name="_xlnm.Print_Titles" localSheetId="2">'10 - Stavební část'!$97:$97</definedName>
    <definedName name="_xlnm.Print_Titles" localSheetId="3">'20 - ZTI'!$92:$92</definedName>
    <definedName name="_xlnm.Print_Titles" localSheetId="4">'30 - Odvětrání'!$81:$81</definedName>
    <definedName name="_xlnm.Print_Titles" localSheetId="5">'40 - UT'!$85:$85</definedName>
    <definedName name="_xlnm.Print_Titles" localSheetId="6">'50 - Elektroinstalace'!$88:$88</definedName>
    <definedName name="_xlnm.Print_Titles" localSheetId="7">'60 - Venkovní úpravy'!$86:$86</definedName>
    <definedName name="_xlnm.Print_Titles" localSheetId="8">'70 - Venkovní rozvody'!$90:$90</definedName>
    <definedName name="_xlnm.Print_Titles" localSheetId="0">'Rekapitulace stavby'!$52:$52</definedName>
    <definedName name="_xlnm.Print_Area" localSheetId="1">'00 - VRN'!$C$4:$J$39,'00 - VRN'!$C$45:$J$64,'00 - VRN'!$C$70:$K$110</definedName>
    <definedName name="_xlnm.Print_Area" localSheetId="2">'10 - Stavební část'!$C$4:$J$39,'10 - Stavební část'!$C$45:$J$79,'10 - Stavební část'!$C$85:$K$983</definedName>
    <definedName name="_xlnm.Print_Area" localSheetId="3">'20 - ZTI'!$C$4:$J$39,'20 - ZTI'!$C$45:$J$74,'20 - ZTI'!$C$80:$K$334</definedName>
    <definedName name="_xlnm.Print_Area" localSheetId="4">'30 - Odvětrání'!$C$4:$J$39,'30 - Odvětrání'!$C$45:$J$63,'30 - Odvětrání'!$C$69:$K$138</definedName>
    <definedName name="_xlnm.Print_Area" localSheetId="5">'40 - UT'!$C$4:$J$39,'40 - UT'!$C$45:$J$67,'40 - UT'!$C$73:$K$194</definedName>
    <definedName name="_xlnm.Print_Area" localSheetId="6">'50 - Elektroinstalace'!$C$4:$J$39,'50 - Elektroinstalace'!$C$45:$J$70,'50 - Elektroinstalace'!$C$76:$K$353</definedName>
    <definedName name="_xlnm.Print_Area" localSheetId="7">'60 - Venkovní úpravy'!$C$4:$J$39,'60 - Venkovní úpravy'!$C$45:$J$68,'60 - Venkovní úpravy'!$C$74:$K$181</definedName>
    <definedName name="_xlnm.Print_Area" localSheetId="8">'70 - Venkovní rozvody'!$C$4:$J$39,'70 - Venkovní rozvody'!$C$45:$J$72,'70 - Venkovní rozvody'!$C$78:$K$281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62" i="1"/>
  <c r="J35" i="9"/>
  <c r="AX62" i="1"/>
  <c r="BI278" i="9"/>
  <c r="BH278" i="9"/>
  <c r="BG278" i="9"/>
  <c r="BF278" i="9"/>
  <c r="T278" i="9"/>
  <c r="R278" i="9"/>
  <c r="P278" i="9"/>
  <c r="BI274" i="9"/>
  <c r="BH274" i="9"/>
  <c r="BG274" i="9"/>
  <c r="BF274" i="9"/>
  <c r="T274" i="9"/>
  <c r="R274" i="9"/>
  <c r="P274" i="9"/>
  <c r="BI270" i="9"/>
  <c r="BH270" i="9"/>
  <c r="BG270" i="9"/>
  <c r="BF270" i="9"/>
  <c r="T270" i="9"/>
  <c r="T269" i="9"/>
  <c r="R270" i="9"/>
  <c r="R269" i="9"/>
  <c r="P270" i="9"/>
  <c r="P269" i="9"/>
  <c r="BI266" i="9"/>
  <c r="BH266" i="9"/>
  <c r="BG266" i="9"/>
  <c r="BF266" i="9"/>
  <c r="T266" i="9"/>
  <c r="R266" i="9"/>
  <c r="P266" i="9"/>
  <c r="BI263" i="9"/>
  <c r="BH263" i="9"/>
  <c r="BG263" i="9"/>
  <c r="BF263" i="9"/>
  <c r="T263" i="9"/>
  <c r="R263" i="9"/>
  <c r="P263" i="9"/>
  <c r="BI260" i="9"/>
  <c r="BH260" i="9"/>
  <c r="BG260" i="9"/>
  <c r="BF260" i="9"/>
  <c r="T260" i="9"/>
  <c r="R260" i="9"/>
  <c r="P260" i="9"/>
  <c r="BI256" i="9"/>
  <c r="BH256" i="9"/>
  <c r="BG256" i="9"/>
  <c r="BF256" i="9"/>
  <c r="T256" i="9"/>
  <c r="R256" i="9"/>
  <c r="P256" i="9"/>
  <c r="BI252" i="9"/>
  <c r="BH252" i="9"/>
  <c r="BG252" i="9"/>
  <c r="BF252" i="9"/>
  <c r="T252" i="9"/>
  <c r="R252" i="9"/>
  <c r="P252" i="9"/>
  <c r="BI247" i="9"/>
  <c r="BH247" i="9"/>
  <c r="BG247" i="9"/>
  <c r="BF247" i="9"/>
  <c r="T247" i="9"/>
  <c r="R247" i="9"/>
  <c r="P247" i="9"/>
  <c r="BI243" i="9"/>
  <c r="BH243" i="9"/>
  <c r="BG243" i="9"/>
  <c r="BF243" i="9"/>
  <c r="T243" i="9"/>
  <c r="R243" i="9"/>
  <c r="P243" i="9"/>
  <c r="BI241" i="9"/>
  <c r="BH241" i="9"/>
  <c r="BG241" i="9"/>
  <c r="BF241" i="9"/>
  <c r="T241" i="9"/>
  <c r="R241" i="9"/>
  <c r="P241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19" i="9"/>
  <c r="BH219" i="9"/>
  <c r="BG219" i="9"/>
  <c r="BF219" i="9"/>
  <c r="T219" i="9"/>
  <c r="R219" i="9"/>
  <c r="P219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11" i="9"/>
  <c r="BH211" i="9"/>
  <c r="BG211" i="9"/>
  <c r="BF211" i="9"/>
  <c r="T211" i="9"/>
  <c r="R211" i="9"/>
  <c r="P211" i="9"/>
  <c r="BI208" i="9"/>
  <c r="BH208" i="9"/>
  <c r="BG208" i="9"/>
  <c r="BF208" i="9"/>
  <c r="T208" i="9"/>
  <c r="R208" i="9"/>
  <c r="P208" i="9"/>
  <c r="BI205" i="9"/>
  <c r="BH205" i="9"/>
  <c r="BG205" i="9"/>
  <c r="BF205" i="9"/>
  <c r="T205" i="9"/>
  <c r="R205" i="9"/>
  <c r="P205" i="9"/>
  <c r="BI202" i="9"/>
  <c r="BH202" i="9"/>
  <c r="BG202" i="9"/>
  <c r="BF202" i="9"/>
  <c r="T202" i="9"/>
  <c r="R202" i="9"/>
  <c r="P202" i="9"/>
  <c r="BI199" i="9"/>
  <c r="BH199" i="9"/>
  <c r="BG199" i="9"/>
  <c r="BF199" i="9"/>
  <c r="T199" i="9"/>
  <c r="R199" i="9"/>
  <c r="P199" i="9"/>
  <c r="BI194" i="9"/>
  <c r="BH194" i="9"/>
  <c r="BG194" i="9"/>
  <c r="BF194" i="9"/>
  <c r="T194" i="9"/>
  <c r="T193" i="9"/>
  <c r="R194" i="9"/>
  <c r="R193" i="9"/>
  <c r="P194" i="9"/>
  <c r="P193" i="9"/>
  <c r="BI191" i="9"/>
  <c r="BH191" i="9"/>
  <c r="BG191" i="9"/>
  <c r="BF191" i="9"/>
  <c r="T191" i="9"/>
  <c r="R191" i="9"/>
  <c r="P191" i="9"/>
  <c r="BI188" i="9"/>
  <c r="BH188" i="9"/>
  <c r="BG188" i="9"/>
  <c r="BF188" i="9"/>
  <c r="T188" i="9"/>
  <c r="R188" i="9"/>
  <c r="P188" i="9"/>
  <c r="BI182" i="9"/>
  <c r="BH182" i="9"/>
  <c r="BG182" i="9"/>
  <c r="BF182" i="9"/>
  <c r="T182" i="9"/>
  <c r="R182" i="9"/>
  <c r="P182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3" i="9"/>
  <c r="BH163" i="9"/>
  <c r="BG163" i="9"/>
  <c r="BF163" i="9"/>
  <c r="T163" i="9"/>
  <c r="R163" i="9"/>
  <c r="P163" i="9"/>
  <c r="BI156" i="9"/>
  <c r="BH156" i="9"/>
  <c r="BG156" i="9"/>
  <c r="BF156" i="9"/>
  <c r="T156" i="9"/>
  <c r="R156" i="9"/>
  <c r="P156" i="9"/>
  <c r="BI149" i="9"/>
  <c r="BH149" i="9"/>
  <c r="BG149" i="9"/>
  <c r="BF149" i="9"/>
  <c r="T149" i="9"/>
  <c r="R149" i="9"/>
  <c r="P149" i="9"/>
  <c r="BI146" i="9"/>
  <c r="BH146" i="9"/>
  <c r="BG146" i="9"/>
  <c r="BF146" i="9"/>
  <c r="T146" i="9"/>
  <c r="R146" i="9"/>
  <c r="P146" i="9"/>
  <c r="BI140" i="9"/>
  <c r="BH140" i="9"/>
  <c r="BG140" i="9"/>
  <c r="BF140" i="9"/>
  <c r="T140" i="9"/>
  <c r="R140" i="9"/>
  <c r="P140" i="9"/>
  <c r="BI125" i="9"/>
  <c r="BH125" i="9"/>
  <c r="BG125" i="9"/>
  <c r="BF125" i="9"/>
  <c r="T125" i="9"/>
  <c r="R125" i="9"/>
  <c r="P125" i="9"/>
  <c r="BI122" i="9"/>
  <c r="BH122" i="9"/>
  <c r="BG122" i="9"/>
  <c r="BF122" i="9"/>
  <c r="T122" i="9"/>
  <c r="R122" i="9"/>
  <c r="P122" i="9"/>
  <c r="BI118" i="9"/>
  <c r="BH118" i="9"/>
  <c r="BG118" i="9"/>
  <c r="BF118" i="9"/>
  <c r="T118" i="9"/>
  <c r="R118" i="9"/>
  <c r="P118" i="9"/>
  <c r="BI112" i="9"/>
  <c r="BH112" i="9"/>
  <c r="BG112" i="9"/>
  <c r="BF112" i="9"/>
  <c r="T112" i="9"/>
  <c r="R112" i="9"/>
  <c r="P112" i="9"/>
  <c r="BI106" i="9"/>
  <c r="BH106" i="9"/>
  <c r="BG106" i="9"/>
  <c r="BF106" i="9"/>
  <c r="T106" i="9"/>
  <c r="R106" i="9"/>
  <c r="P106" i="9"/>
  <c r="BI100" i="9"/>
  <c r="BH100" i="9"/>
  <c r="BG100" i="9"/>
  <c r="BF100" i="9"/>
  <c r="T100" i="9"/>
  <c r="R100" i="9"/>
  <c r="P100" i="9"/>
  <c r="BI94" i="9"/>
  <c r="BH94" i="9"/>
  <c r="BG94" i="9"/>
  <c r="BF94" i="9"/>
  <c r="T94" i="9"/>
  <c r="R94" i="9"/>
  <c r="P94" i="9"/>
  <c r="J88" i="9"/>
  <c r="J87" i="9"/>
  <c r="F87" i="9"/>
  <c r="F85" i="9"/>
  <c r="E83" i="9"/>
  <c r="J55" i="9"/>
  <c r="J54" i="9"/>
  <c r="F54" i="9"/>
  <c r="F52" i="9"/>
  <c r="E50" i="9"/>
  <c r="J18" i="9"/>
  <c r="E18" i="9"/>
  <c r="F88" i="9"/>
  <c r="J17" i="9"/>
  <c r="J12" i="9"/>
  <c r="J85" i="9"/>
  <c r="E7" i="9"/>
  <c r="E81" i="9"/>
  <c r="J37" i="8"/>
  <c r="J36" i="8"/>
  <c r="AY61" i="1"/>
  <c r="J35" i="8"/>
  <c r="AX61" i="1"/>
  <c r="BI179" i="8"/>
  <c r="BH179" i="8"/>
  <c r="BG179" i="8"/>
  <c r="BF179" i="8"/>
  <c r="T179" i="8"/>
  <c r="R179" i="8"/>
  <c r="P179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R173" i="8"/>
  <c r="P173" i="8"/>
  <c r="BI168" i="8"/>
  <c r="BH168" i="8"/>
  <c r="BG168" i="8"/>
  <c r="BF168" i="8"/>
  <c r="T168" i="8"/>
  <c r="T167" i="8"/>
  <c r="R168" i="8"/>
  <c r="R167" i="8"/>
  <c r="P168" i="8"/>
  <c r="P167" i="8"/>
  <c r="BI164" i="8"/>
  <c r="BH164" i="8"/>
  <c r="BG164" i="8"/>
  <c r="BF164" i="8"/>
  <c r="T164" i="8"/>
  <c r="R164" i="8"/>
  <c r="P164" i="8"/>
  <c r="BI160" i="8"/>
  <c r="BH160" i="8"/>
  <c r="BG160" i="8"/>
  <c r="BF160" i="8"/>
  <c r="T160" i="8"/>
  <c r="R160" i="8"/>
  <c r="P160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4" i="8"/>
  <c r="BH134" i="8"/>
  <c r="BG134" i="8"/>
  <c r="BF134" i="8"/>
  <c r="T134" i="8"/>
  <c r="R134" i="8"/>
  <c r="P134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3" i="8"/>
  <c r="BH123" i="8"/>
  <c r="BG123" i="8"/>
  <c r="BF123" i="8"/>
  <c r="T123" i="8"/>
  <c r="R123" i="8"/>
  <c r="P123" i="8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R114" i="8"/>
  <c r="P114" i="8"/>
  <c r="BI110" i="8"/>
  <c r="BH110" i="8"/>
  <c r="BG110" i="8"/>
  <c r="BF110" i="8"/>
  <c r="T110" i="8"/>
  <c r="R110" i="8"/>
  <c r="P110" i="8"/>
  <c r="BI107" i="8"/>
  <c r="BH107" i="8"/>
  <c r="BG107" i="8"/>
  <c r="BF107" i="8"/>
  <c r="T107" i="8"/>
  <c r="R107" i="8"/>
  <c r="P107" i="8"/>
  <c r="BI101" i="8"/>
  <c r="BH101" i="8"/>
  <c r="BG101" i="8"/>
  <c r="BF101" i="8"/>
  <c r="T101" i="8"/>
  <c r="R101" i="8"/>
  <c r="P101" i="8"/>
  <c r="BI97" i="8"/>
  <c r="BH97" i="8"/>
  <c r="BG97" i="8"/>
  <c r="BF97" i="8"/>
  <c r="T97" i="8"/>
  <c r="R97" i="8"/>
  <c r="P97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J84" i="8"/>
  <c r="J83" i="8"/>
  <c r="F83" i="8"/>
  <c r="F81" i="8"/>
  <c r="E79" i="8"/>
  <c r="J55" i="8"/>
  <c r="J54" i="8"/>
  <c r="F54" i="8"/>
  <c r="F52" i="8"/>
  <c r="E50" i="8"/>
  <c r="J18" i="8"/>
  <c r="E18" i="8"/>
  <c r="F55" i="8"/>
  <c r="J17" i="8"/>
  <c r="J12" i="8"/>
  <c r="J81" i="8"/>
  <c r="E7" i="8"/>
  <c r="E77" i="8"/>
  <c r="J37" i="7"/>
  <c r="J36" i="7"/>
  <c r="AY60" i="1"/>
  <c r="J35" i="7"/>
  <c r="AX60" i="1"/>
  <c r="BI350" i="7"/>
  <c r="BH350" i="7"/>
  <c r="BG350" i="7"/>
  <c r="BF350" i="7"/>
  <c r="T350" i="7"/>
  <c r="R350" i="7"/>
  <c r="P350" i="7"/>
  <c r="BI343" i="7"/>
  <c r="BH343" i="7"/>
  <c r="BG343" i="7"/>
  <c r="BF343" i="7"/>
  <c r="T343" i="7"/>
  <c r="R343" i="7"/>
  <c r="P343" i="7"/>
  <c r="BI339" i="7"/>
  <c r="BH339" i="7"/>
  <c r="BG339" i="7"/>
  <c r="BF339" i="7"/>
  <c r="T339" i="7"/>
  <c r="T338" i="7"/>
  <c r="R339" i="7"/>
  <c r="R338" i="7"/>
  <c r="P339" i="7"/>
  <c r="P338" i="7"/>
  <c r="BI336" i="7"/>
  <c r="BH336" i="7"/>
  <c r="BG336" i="7"/>
  <c r="BF336" i="7"/>
  <c r="T336" i="7"/>
  <c r="R336" i="7"/>
  <c r="P336" i="7"/>
  <c r="BI333" i="7"/>
  <c r="BH333" i="7"/>
  <c r="BG333" i="7"/>
  <c r="BF333" i="7"/>
  <c r="T333" i="7"/>
  <c r="R333" i="7"/>
  <c r="P333" i="7"/>
  <c r="BI331" i="7"/>
  <c r="BH331" i="7"/>
  <c r="BG331" i="7"/>
  <c r="BF331" i="7"/>
  <c r="T331" i="7"/>
  <c r="R331" i="7"/>
  <c r="P331" i="7"/>
  <c r="BI328" i="7"/>
  <c r="BH328" i="7"/>
  <c r="BG328" i="7"/>
  <c r="BF328" i="7"/>
  <c r="T328" i="7"/>
  <c r="R328" i="7"/>
  <c r="P328" i="7"/>
  <c r="BI326" i="7"/>
  <c r="BH326" i="7"/>
  <c r="BG326" i="7"/>
  <c r="BF326" i="7"/>
  <c r="T326" i="7"/>
  <c r="R326" i="7"/>
  <c r="P326" i="7"/>
  <c r="BI323" i="7"/>
  <c r="BH323" i="7"/>
  <c r="BG323" i="7"/>
  <c r="BF323" i="7"/>
  <c r="T323" i="7"/>
  <c r="R323" i="7"/>
  <c r="P323" i="7"/>
  <c r="BI321" i="7"/>
  <c r="BH321" i="7"/>
  <c r="BG321" i="7"/>
  <c r="BF321" i="7"/>
  <c r="T321" i="7"/>
  <c r="R321" i="7"/>
  <c r="P321" i="7"/>
  <c r="BI318" i="7"/>
  <c r="BH318" i="7"/>
  <c r="BG318" i="7"/>
  <c r="BF318" i="7"/>
  <c r="T318" i="7"/>
  <c r="R318" i="7"/>
  <c r="P318" i="7"/>
  <c r="BI316" i="7"/>
  <c r="BH316" i="7"/>
  <c r="BG316" i="7"/>
  <c r="BF316" i="7"/>
  <c r="T316" i="7"/>
  <c r="R316" i="7"/>
  <c r="P316" i="7"/>
  <c r="BI313" i="7"/>
  <c r="BH313" i="7"/>
  <c r="BG313" i="7"/>
  <c r="BF313" i="7"/>
  <c r="T313" i="7"/>
  <c r="R313" i="7"/>
  <c r="P313" i="7"/>
  <c r="BI311" i="7"/>
  <c r="BH311" i="7"/>
  <c r="BG311" i="7"/>
  <c r="BF311" i="7"/>
  <c r="T311" i="7"/>
  <c r="R311" i="7"/>
  <c r="P311" i="7"/>
  <c r="BI308" i="7"/>
  <c r="BH308" i="7"/>
  <c r="BG308" i="7"/>
  <c r="BF308" i="7"/>
  <c r="T308" i="7"/>
  <c r="R308" i="7"/>
  <c r="P308" i="7"/>
  <c r="BI306" i="7"/>
  <c r="BH306" i="7"/>
  <c r="BG306" i="7"/>
  <c r="BF306" i="7"/>
  <c r="T306" i="7"/>
  <c r="R306" i="7"/>
  <c r="P306" i="7"/>
  <c r="BI303" i="7"/>
  <c r="BH303" i="7"/>
  <c r="BG303" i="7"/>
  <c r="BF303" i="7"/>
  <c r="T303" i="7"/>
  <c r="R303" i="7"/>
  <c r="P303" i="7"/>
  <c r="BI300" i="7"/>
  <c r="BH300" i="7"/>
  <c r="BG300" i="7"/>
  <c r="BF300" i="7"/>
  <c r="T300" i="7"/>
  <c r="R300" i="7"/>
  <c r="P300" i="7"/>
  <c r="BI297" i="7"/>
  <c r="BH297" i="7"/>
  <c r="BG297" i="7"/>
  <c r="BF297" i="7"/>
  <c r="T297" i="7"/>
  <c r="R297" i="7"/>
  <c r="P297" i="7"/>
  <c r="BI295" i="7"/>
  <c r="BH295" i="7"/>
  <c r="BG295" i="7"/>
  <c r="BF295" i="7"/>
  <c r="T295" i="7"/>
  <c r="R295" i="7"/>
  <c r="P295" i="7"/>
  <c r="BI292" i="7"/>
  <c r="BH292" i="7"/>
  <c r="BG292" i="7"/>
  <c r="BF292" i="7"/>
  <c r="T292" i="7"/>
  <c r="R292" i="7"/>
  <c r="P292" i="7"/>
  <c r="BI290" i="7"/>
  <c r="BH290" i="7"/>
  <c r="BG290" i="7"/>
  <c r="BF290" i="7"/>
  <c r="T290" i="7"/>
  <c r="R290" i="7"/>
  <c r="P290" i="7"/>
  <c r="BI287" i="7"/>
  <c r="BH287" i="7"/>
  <c r="BG287" i="7"/>
  <c r="BF287" i="7"/>
  <c r="T287" i="7"/>
  <c r="R287" i="7"/>
  <c r="P287" i="7"/>
  <c r="BI284" i="7"/>
  <c r="BH284" i="7"/>
  <c r="BG284" i="7"/>
  <c r="BF284" i="7"/>
  <c r="T284" i="7"/>
  <c r="R284" i="7"/>
  <c r="P284" i="7"/>
  <c r="BI280" i="7"/>
  <c r="BH280" i="7"/>
  <c r="BG280" i="7"/>
  <c r="BF280" i="7"/>
  <c r="T280" i="7"/>
  <c r="R280" i="7"/>
  <c r="P280" i="7"/>
  <c r="BI277" i="7"/>
  <c r="BH277" i="7"/>
  <c r="BG277" i="7"/>
  <c r="BF277" i="7"/>
  <c r="T277" i="7"/>
  <c r="R277" i="7"/>
  <c r="P277" i="7"/>
  <c r="BI275" i="7"/>
  <c r="BH275" i="7"/>
  <c r="BG275" i="7"/>
  <c r="BF275" i="7"/>
  <c r="T275" i="7"/>
  <c r="R275" i="7"/>
  <c r="P275" i="7"/>
  <c r="BI272" i="7"/>
  <c r="BH272" i="7"/>
  <c r="BG272" i="7"/>
  <c r="BF272" i="7"/>
  <c r="T272" i="7"/>
  <c r="R272" i="7"/>
  <c r="P272" i="7"/>
  <c r="BI270" i="7"/>
  <c r="BH270" i="7"/>
  <c r="BG270" i="7"/>
  <c r="BF270" i="7"/>
  <c r="T270" i="7"/>
  <c r="R270" i="7"/>
  <c r="P270" i="7"/>
  <c r="BI267" i="7"/>
  <c r="BH267" i="7"/>
  <c r="BG267" i="7"/>
  <c r="BF267" i="7"/>
  <c r="T267" i="7"/>
  <c r="R267" i="7"/>
  <c r="P267" i="7"/>
  <c r="BI265" i="7"/>
  <c r="BH265" i="7"/>
  <c r="BG265" i="7"/>
  <c r="BF265" i="7"/>
  <c r="T265" i="7"/>
  <c r="R265" i="7"/>
  <c r="P265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7" i="7"/>
  <c r="BH257" i="7"/>
  <c r="BG257" i="7"/>
  <c r="BF257" i="7"/>
  <c r="T257" i="7"/>
  <c r="R257" i="7"/>
  <c r="P257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51" i="7"/>
  <c r="BH251" i="7"/>
  <c r="BG251" i="7"/>
  <c r="BF251" i="7"/>
  <c r="T251" i="7"/>
  <c r="R251" i="7"/>
  <c r="P251" i="7"/>
  <c r="BI249" i="7"/>
  <c r="BH249" i="7"/>
  <c r="BG249" i="7"/>
  <c r="BF249" i="7"/>
  <c r="T249" i="7"/>
  <c r="R249" i="7"/>
  <c r="P249" i="7"/>
  <c r="BI246" i="7"/>
  <c r="BH246" i="7"/>
  <c r="BG246" i="7"/>
  <c r="BF246" i="7"/>
  <c r="T246" i="7"/>
  <c r="R246" i="7"/>
  <c r="P246" i="7"/>
  <c r="BI244" i="7"/>
  <c r="BH244" i="7"/>
  <c r="BG244" i="7"/>
  <c r="BF244" i="7"/>
  <c r="T244" i="7"/>
  <c r="R244" i="7"/>
  <c r="P244" i="7"/>
  <c r="BI242" i="7"/>
  <c r="BH242" i="7"/>
  <c r="BG242" i="7"/>
  <c r="BF242" i="7"/>
  <c r="T242" i="7"/>
  <c r="R242" i="7"/>
  <c r="P242" i="7"/>
  <c r="BI240" i="7"/>
  <c r="BH240" i="7"/>
  <c r="BG240" i="7"/>
  <c r="BF240" i="7"/>
  <c r="T240" i="7"/>
  <c r="R240" i="7"/>
  <c r="P240" i="7"/>
  <c r="BI237" i="7"/>
  <c r="BH237" i="7"/>
  <c r="BG237" i="7"/>
  <c r="BF237" i="7"/>
  <c r="T237" i="7"/>
  <c r="R237" i="7"/>
  <c r="P237" i="7"/>
  <c r="BI235" i="7"/>
  <c r="BH235" i="7"/>
  <c r="BG235" i="7"/>
  <c r="BF235" i="7"/>
  <c r="T235" i="7"/>
  <c r="R235" i="7"/>
  <c r="P235" i="7"/>
  <c r="BI232" i="7"/>
  <c r="BH232" i="7"/>
  <c r="BG232" i="7"/>
  <c r="BF232" i="7"/>
  <c r="T232" i="7"/>
  <c r="R232" i="7"/>
  <c r="P232" i="7"/>
  <c r="BI229" i="7"/>
  <c r="BH229" i="7"/>
  <c r="BG229" i="7"/>
  <c r="BF229" i="7"/>
  <c r="T229" i="7"/>
  <c r="R229" i="7"/>
  <c r="P229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20" i="7"/>
  <c r="BH220" i="7"/>
  <c r="BG220" i="7"/>
  <c r="BF220" i="7"/>
  <c r="T220" i="7"/>
  <c r="R220" i="7"/>
  <c r="P220" i="7"/>
  <c r="BI218" i="7"/>
  <c r="BH218" i="7"/>
  <c r="BG218" i="7"/>
  <c r="BF218" i="7"/>
  <c r="T218" i="7"/>
  <c r="R218" i="7"/>
  <c r="P218" i="7"/>
  <c r="BI215" i="7"/>
  <c r="BH215" i="7"/>
  <c r="BG215" i="7"/>
  <c r="BF215" i="7"/>
  <c r="T215" i="7"/>
  <c r="R215" i="7"/>
  <c r="P215" i="7"/>
  <c r="BI212" i="7"/>
  <c r="BH212" i="7"/>
  <c r="BG212" i="7"/>
  <c r="BF212" i="7"/>
  <c r="T212" i="7"/>
  <c r="R212" i="7"/>
  <c r="P212" i="7"/>
  <c r="BI209" i="7"/>
  <c r="BH209" i="7"/>
  <c r="BG209" i="7"/>
  <c r="BF209" i="7"/>
  <c r="T209" i="7"/>
  <c r="R209" i="7"/>
  <c r="P209" i="7"/>
  <c r="BI207" i="7"/>
  <c r="BH207" i="7"/>
  <c r="BG207" i="7"/>
  <c r="BF207" i="7"/>
  <c r="T207" i="7"/>
  <c r="R207" i="7"/>
  <c r="P207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BI120" i="7"/>
  <c r="BH120" i="7"/>
  <c r="BG120" i="7"/>
  <c r="BF120" i="7"/>
  <c r="T120" i="7"/>
  <c r="R120" i="7"/>
  <c r="P120" i="7"/>
  <c r="BI117" i="7"/>
  <c r="BH117" i="7"/>
  <c r="BG117" i="7"/>
  <c r="BF117" i="7"/>
  <c r="T117" i="7"/>
  <c r="R117" i="7"/>
  <c r="P117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J86" i="7"/>
  <c r="J85" i="7"/>
  <c r="F85" i="7"/>
  <c r="F83" i="7"/>
  <c r="E81" i="7"/>
  <c r="J55" i="7"/>
  <c r="J54" i="7"/>
  <c r="F54" i="7"/>
  <c r="F52" i="7"/>
  <c r="E50" i="7"/>
  <c r="J18" i="7"/>
  <c r="E18" i="7"/>
  <c r="F86" i="7"/>
  <c r="J17" i="7"/>
  <c r="J12" i="7"/>
  <c r="J52" i="7"/>
  <c r="E7" i="7"/>
  <c r="E79" i="7"/>
  <c r="J37" i="6"/>
  <c r="J36" i="6"/>
  <c r="AY59" i="1"/>
  <c r="J35" i="6"/>
  <c r="AX59" i="1"/>
  <c r="BI191" i="6"/>
  <c r="BH191" i="6"/>
  <c r="BG191" i="6"/>
  <c r="BF191" i="6"/>
  <c r="T191" i="6"/>
  <c r="R191" i="6"/>
  <c r="P191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5" i="6"/>
  <c r="BH115" i="6"/>
  <c r="BG115" i="6"/>
  <c r="BF115" i="6"/>
  <c r="T115" i="6"/>
  <c r="R115" i="6"/>
  <c r="P115" i="6"/>
  <c r="BI112" i="6"/>
  <c r="BH112" i="6"/>
  <c r="BG112" i="6"/>
  <c r="BF112" i="6"/>
  <c r="T112" i="6"/>
  <c r="R112" i="6"/>
  <c r="P112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BI89" i="6"/>
  <c r="BH89" i="6"/>
  <c r="BG89" i="6"/>
  <c r="BF89" i="6"/>
  <c r="T89" i="6"/>
  <c r="R89" i="6"/>
  <c r="P89" i="6"/>
  <c r="J83" i="6"/>
  <c r="J82" i="6"/>
  <c r="F82" i="6"/>
  <c r="F80" i="6"/>
  <c r="E78" i="6"/>
  <c r="J55" i="6"/>
  <c r="J54" i="6"/>
  <c r="F54" i="6"/>
  <c r="F52" i="6"/>
  <c r="E50" i="6"/>
  <c r="J18" i="6"/>
  <c r="E18" i="6"/>
  <c r="F83" i="6"/>
  <c r="J17" i="6"/>
  <c r="J12" i="6"/>
  <c r="J52" i="6"/>
  <c r="E7" i="6"/>
  <c r="E76" i="6"/>
  <c r="J37" i="5"/>
  <c r="J36" i="5"/>
  <c r="AY58" i="1"/>
  <c r="J35" i="5"/>
  <c r="AX58" i="1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/>
  <c r="J17" i="5"/>
  <c r="J12" i="5"/>
  <c r="J76" i="5"/>
  <c r="E7" i="5"/>
  <c r="E72" i="5"/>
  <c r="J37" i="4"/>
  <c r="J36" i="4"/>
  <c r="AY57" i="1"/>
  <c r="J35" i="4"/>
  <c r="AX57" i="1"/>
  <c r="BI331" i="4"/>
  <c r="BH331" i="4"/>
  <c r="BG331" i="4"/>
  <c r="BF331" i="4"/>
  <c r="T331" i="4"/>
  <c r="T330" i="4"/>
  <c r="R331" i="4"/>
  <c r="R330" i="4"/>
  <c r="P331" i="4"/>
  <c r="P330" i="4"/>
  <c r="BI327" i="4"/>
  <c r="BH327" i="4"/>
  <c r="BG327" i="4"/>
  <c r="BF327" i="4"/>
  <c r="T327" i="4"/>
  <c r="R327" i="4"/>
  <c r="P327" i="4"/>
  <c r="BI324" i="4"/>
  <c r="BH324" i="4"/>
  <c r="BG324" i="4"/>
  <c r="BF324" i="4"/>
  <c r="T324" i="4"/>
  <c r="R324" i="4"/>
  <c r="P324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67" i="4"/>
  <c r="BH267" i="4"/>
  <c r="BG267" i="4"/>
  <c r="BF267" i="4"/>
  <c r="T267" i="4"/>
  <c r="R267" i="4"/>
  <c r="P267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4" i="4"/>
  <c r="BH174" i="4"/>
  <c r="BG174" i="4"/>
  <c r="BF174" i="4"/>
  <c r="T174" i="4"/>
  <c r="T173" i="4"/>
  <c r="R174" i="4"/>
  <c r="R173" i="4"/>
  <c r="P174" i="4"/>
  <c r="P173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2" i="4"/>
  <c r="BH142" i="4"/>
  <c r="BG142" i="4"/>
  <c r="BF142" i="4"/>
  <c r="T142" i="4"/>
  <c r="T141" i="4"/>
  <c r="R142" i="4"/>
  <c r="R141" i="4"/>
  <c r="P142" i="4"/>
  <c r="P141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J90" i="4"/>
  <c r="J89" i="4"/>
  <c r="F89" i="4"/>
  <c r="F87" i="4"/>
  <c r="E85" i="4"/>
  <c r="J55" i="4"/>
  <c r="J54" i="4"/>
  <c r="F54" i="4"/>
  <c r="F52" i="4"/>
  <c r="E50" i="4"/>
  <c r="J18" i="4"/>
  <c r="E18" i="4"/>
  <c r="F90" i="4"/>
  <c r="J17" i="4"/>
  <c r="J12" i="4"/>
  <c r="J87" i="4"/>
  <c r="E7" i="4"/>
  <c r="E83" i="4"/>
  <c r="J37" i="3"/>
  <c r="J36" i="3"/>
  <c r="AY56" i="1"/>
  <c r="J35" i="3"/>
  <c r="AX56" i="1"/>
  <c r="BI981" i="3"/>
  <c r="BH981" i="3"/>
  <c r="BG981" i="3"/>
  <c r="BF981" i="3"/>
  <c r="T981" i="3"/>
  <c r="R981" i="3"/>
  <c r="P981" i="3"/>
  <c r="BI978" i="3"/>
  <c r="BH978" i="3"/>
  <c r="BG978" i="3"/>
  <c r="BF978" i="3"/>
  <c r="T978" i="3"/>
  <c r="R978" i="3"/>
  <c r="P978" i="3"/>
  <c r="BI975" i="3"/>
  <c r="BH975" i="3"/>
  <c r="BG975" i="3"/>
  <c r="BF975" i="3"/>
  <c r="T975" i="3"/>
  <c r="R975" i="3"/>
  <c r="P975" i="3"/>
  <c r="BI972" i="3"/>
  <c r="BH972" i="3"/>
  <c r="BG972" i="3"/>
  <c r="BF972" i="3"/>
  <c r="T972" i="3"/>
  <c r="R972" i="3"/>
  <c r="P972" i="3"/>
  <c r="BI969" i="3"/>
  <c r="BH969" i="3"/>
  <c r="BG969" i="3"/>
  <c r="BF969" i="3"/>
  <c r="T969" i="3"/>
  <c r="R969" i="3"/>
  <c r="P969" i="3"/>
  <c r="BI966" i="3"/>
  <c r="BH966" i="3"/>
  <c r="BG966" i="3"/>
  <c r="BF966" i="3"/>
  <c r="T966" i="3"/>
  <c r="R966" i="3"/>
  <c r="P966" i="3"/>
  <c r="BI962" i="3"/>
  <c r="BH962" i="3"/>
  <c r="BG962" i="3"/>
  <c r="BF962" i="3"/>
  <c r="T962" i="3"/>
  <c r="R962" i="3"/>
  <c r="P962" i="3"/>
  <c r="BI946" i="3"/>
  <c r="BH946" i="3"/>
  <c r="BG946" i="3"/>
  <c r="BF946" i="3"/>
  <c r="T946" i="3"/>
  <c r="R946" i="3"/>
  <c r="P946" i="3"/>
  <c r="BI942" i="3"/>
  <c r="BH942" i="3"/>
  <c r="BG942" i="3"/>
  <c r="BF942" i="3"/>
  <c r="T942" i="3"/>
  <c r="R942" i="3"/>
  <c r="P942" i="3"/>
  <c r="BI939" i="3"/>
  <c r="BH939" i="3"/>
  <c r="BG939" i="3"/>
  <c r="BF939" i="3"/>
  <c r="T939" i="3"/>
  <c r="R939" i="3"/>
  <c r="P939" i="3"/>
  <c r="BI931" i="3"/>
  <c r="BH931" i="3"/>
  <c r="BG931" i="3"/>
  <c r="BF931" i="3"/>
  <c r="T931" i="3"/>
  <c r="R931" i="3"/>
  <c r="P931" i="3"/>
  <c r="BI928" i="3"/>
  <c r="BH928" i="3"/>
  <c r="BG928" i="3"/>
  <c r="BF928" i="3"/>
  <c r="T928" i="3"/>
  <c r="R928" i="3"/>
  <c r="P928" i="3"/>
  <c r="BI925" i="3"/>
  <c r="BH925" i="3"/>
  <c r="BG925" i="3"/>
  <c r="BF925" i="3"/>
  <c r="T925" i="3"/>
  <c r="R925" i="3"/>
  <c r="P925" i="3"/>
  <c r="BI912" i="3"/>
  <c r="BH912" i="3"/>
  <c r="BG912" i="3"/>
  <c r="BF912" i="3"/>
  <c r="T912" i="3"/>
  <c r="R912" i="3"/>
  <c r="P912" i="3"/>
  <c r="BI909" i="3"/>
  <c r="BH909" i="3"/>
  <c r="BG909" i="3"/>
  <c r="BF909" i="3"/>
  <c r="T909" i="3"/>
  <c r="R909" i="3"/>
  <c r="P909" i="3"/>
  <c r="BI906" i="3"/>
  <c r="BH906" i="3"/>
  <c r="BG906" i="3"/>
  <c r="BF906" i="3"/>
  <c r="T906" i="3"/>
  <c r="R906" i="3"/>
  <c r="P906" i="3"/>
  <c r="BI902" i="3"/>
  <c r="BH902" i="3"/>
  <c r="BG902" i="3"/>
  <c r="BF902" i="3"/>
  <c r="T902" i="3"/>
  <c r="R902" i="3"/>
  <c r="P902" i="3"/>
  <c r="BI899" i="3"/>
  <c r="BH899" i="3"/>
  <c r="BG899" i="3"/>
  <c r="BF899" i="3"/>
  <c r="T899" i="3"/>
  <c r="R899" i="3"/>
  <c r="P899" i="3"/>
  <c r="BI891" i="3"/>
  <c r="BH891" i="3"/>
  <c r="BG891" i="3"/>
  <c r="BF891" i="3"/>
  <c r="T891" i="3"/>
  <c r="R891" i="3"/>
  <c r="P891" i="3"/>
  <c r="BI888" i="3"/>
  <c r="BH888" i="3"/>
  <c r="BG888" i="3"/>
  <c r="BF888" i="3"/>
  <c r="T888" i="3"/>
  <c r="R888" i="3"/>
  <c r="P888" i="3"/>
  <c r="BI885" i="3"/>
  <c r="BH885" i="3"/>
  <c r="BG885" i="3"/>
  <c r="BF885" i="3"/>
  <c r="T885" i="3"/>
  <c r="R885" i="3"/>
  <c r="P885" i="3"/>
  <c r="BI882" i="3"/>
  <c r="BH882" i="3"/>
  <c r="BG882" i="3"/>
  <c r="BF882" i="3"/>
  <c r="T882" i="3"/>
  <c r="R882" i="3"/>
  <c r="P882" i="3"/>
  <c r="BI879" i="3"/>
  <c r="BH879" i="3"/>
  <c r="BG879" i="3"/>
  <c r="BF879" i="3"/>
  <c r="T879" i="3"/>
  <c r="R879" i="3"/>
  <c r="P879" i="3"/>
  <c r="BI876" i="3"/>
  <c r="BH876" i="3"/>
  <c r="BG876" i="3"/>
  <c r="BF876" i="3"/>
  <c r="T876" i="3"/>
  <c r="R876" i="3"/>
  <c r="P876" i="3"/>
  <c r="BI872" i="3"/>
  <c r="BH872" i="3"/>
  <c r="BG872" i="3"/>
  <c r="BF872" i="3"/>
  <c r="T872" i="3"/>
  <c r="R872" i="3"/>
  <c r="P872" i="3"/>
  <c r="BI868" i="3"/>
  <c r="BH868" i="3"/>
  <c r="BG868" i="3"/>
  <c r="BF868" i="3"/>
  <c r="T868" i="3"/>
  <c r="R868" i="3"/>
  <c r="P868" i="3"/>
  <c r="BI865" i="3"/>
  <c r="BH865" i="3"/>
  <c r="BG865" i="3"/>
  <c r="BF865" i="3"/>
  <c r="T865" i="3"/>
  <c r="R865" i="3"/>
  <c r="P865" i="3"/>
  <c r="BI861" i="3"/>
  <c r="BH861" i="3"/>
  <c r="BG861" i="3"/>
  <c r="BF861" i="3"/>
  <c r="T861" i="3"/>
  <c r="R861" i="3"/>
  <c r="P861" i="3"/>
  <c r="BI858" i="3"/>
  <c r="BH858" i="3"/>
  <c r="BG858" i="3"/>
  <c r="BF858" i="3"/>
  <c r="T858" i="3"/>
  <c r="R858" i="3"/>
  <c r="P858" i="3"/>
  <c r="BI835" i="3"/>
  <c r="BH835" i="3"/>
  <c r="BG835" i="3"/>
  <c r="BF835" i="3"/>
  <c r="T835" i="3"/>
  <c r="R835" i="3"/>
  <c r="P835" i="3"/>
  <c r="BI832" i="3"/>
  <c r="BH832" i="3"/>
  <c r="BG832" i="3"/>
  <c r="BF832" i="3"/>
  <c r="T832" i="3"/>
  <c r="R832" i="3"/>
  <c r="P832" i="3"/>
  <c r="BI828" i="3"/>
  <c r="BH828" i="3"/>
  <c r="BG828" i="3"/>
  <c r="BF828" i="3"/>
  <c r="T828" i="3"/>
  <c r="R828" i="3"/>
  <c r="P828" i="3"/>
  <c r="BI825" i="3"/>
  <c r="BH825" i="3"/>
  <c r="BG825" i="3"/>
  <c r="BF825" i="3"/>
  <c r="T825" i="3"/>
  <c r="R825" i="3"/>
  <c r="P825" i="3"/>
  <c r="BI822" i="3"/>
  <c r="BH822" i="3"/>
  <c r="BG822" i="3"/>
  <c r="BF822" i="3"/>
  <c r="T822" i="3"/>
  <c r="R822" i="3"/>
  <c r="P822" i="3"/>
  <c r="BI819" i="3"/>
  <c r="BH819" i="3"/>
  <c r="BG819" i="3"/>
  <c r="BF819" i="3"/>
  <c r="T819" i="3"/>
  <c r="R819" i="3"/>
  <c r="P819" i="3"/>
  <c r="BI817" i="3"/>
  <c r="BH817" i="3"/>
  <c r="BG817" i="3"/>
  <c r="BF817" i="3"/>
  <c r="T817" i="3"/>
  <c r="R817" i="3"/>
  <c r="P817" i="3"/>
  <c r="BI811" i="3"/>
  <c r="BH811" i="3"/>
  <c r="BG811" i="3"/>
  <c r="BF811" i="3"/>
  <c r="T811" i="3"/>
  <c r="R811" i="3"/>
  <c r="P811" i="3"/>
  <c r="BI809" i="3"/>
  <c r="BH809" i="3"/>
  <c r="BG809" i="3"/>
  <c r="BF809" i="3"/>
  <c r="T809" i="3"/>
  <c r="R809" i="3"/>
  <c r="P809" i="3"/>
  <c r="BI806" i="3"/>
  <c r="BH806" i="3"/>
  <c r="BG806" i="3"/>
  <c r="BF806" i="3"/>
  <c r="T806" i="3"/>
  <c r="R806" i="3"/>
  <c r="P806" i="3"/>
  <c r="BI804" i="3"/>
  <c r="BH804" i="3"/>
  <c r="BG804" i="3"/>
  <c r="BF804" i="3"/>
  <c r="T804" i="3"/>
  <c r="R804" i="3"/>
  <c r="P804" i="3"/>
  <c r="BI801" i="3"/>
  <c r="BH801" i="3"/>
  <c r="BG801" i="3"/>
  <c r="BF801" i="3"/>
  <c r="T801" i="3"/>
  <c r="R801" i="3"/>
  <c r="P801" i="3"/>
  <c r="BI799" i="3"/>
  <c r="BH799" i="3"/>
  <c r="BG799" i="3"/>
  <c r="BF799" i="3"/>
  <c r="T799" i="3"/>
  <c r="R799" i="3"/>
  <c r="P799" i="3"/>
  <c r="BI796" i="3"/>
  <c r="BH796" i="3"/>
  <c r="BG796" i="3"/>
  <c r="BF796" i="3"/>
  <c r="T796" i="3"/>
  <c r="R796" i="3"/>
  <c r="P796" i="3"/>
  <c r="BI793" i="3"/>
  <c r="BH793" i="3"/>
  <c r="BG793" i="3"/>
  <c r="BF793" i="3"/>
  <c r="T793" i="3"/>
  <c r="R793" i="3"/>
  <c r="P793" i="3"/>
  <c r="BI790" i="3"/>
  <c r="BH790" i="3"/>
  <c r="BG790" i="3"/>
  <c r="BF790" i="3"/>
  <c r="T790" i="3"/>
  <c r="R790" i="3"/>
  <c r="P790" i="3"/>
  <c r="BI788" i="3"/>
  <c r="BH788" i="3"/>
  <c r="BG788" i="3"/>
  <c r="BF788" i="3"/>
  <c r="T788" i="3"/>
  <c r="R788" i="3"/>
  <c r="P788" i="3"/>
  <c r="BI786" i="3"/>
  <c r="BH786" i="3"/>
  <c r="BG786" i="3"/>
  <c r="BF786" i="3"/>
  <c r="T786" i="3"/>
  <c r="R786" i="3"/>
  <c r="P786" i="3"/>
  <c r="BI783" i="3"/>
  <c r="BH783" i="3"/>
  <c r="BG783" i="3"/>
  <c r="BF783" i="3"/>
  <c r="T783" i="3"/>
  <c r="R783" i="3"/>
  <c r="P783" i="3"/>
  <c r="BI781" i="3"/>
  <c r="BH781" i="3"/>
  <c r="BG781" i="3"/>
  <c r="BF781" i="3"/>
  <c r="T781" i="3"/>
  <c r="R781" i="3"/>
  <c r="P781" i="3"/>
  <c r="BI779" i="3"/>
  <c r="BH779" i="3"/>
  <c r="BG779" i="3"/>
  <c r="BF779" i="3"/>
  <c r="T779" i="3"/>
  <c r="R779" i="3"/>
  <c r="P779" i="3"/>
  <c r="BI776" i="3"/>
  <c r="BH776" i="3"/>
  <c r="BG776" i="3"/>
  <c r="BF776" i="3"/>
  <c r="T776" i="3"/>
  <c r="R776" i="3"/>
  <c r="P776" i="3"/>
  <c r="BI773" i="3"/>
  <c r="BH773" i="3"/>
  <c r="BG773" i="3"/>
  <c r="BF773" i="3"/>
  <c r="T773" i="3"/>
  <c r="R773" i="3"/>
  <c r="P773" i="3"/>
  <c r="BI770" i="3"/>
  <c r="BH770" i="3"/>
  <c r="BG770" i="3"/>
  <c r="BF770" i="3"/>
  <c r="T770" i="3"/>
  <c r="R770" i="3"/>
  <c r="P770" i="3"/>
  <c r="BI763" i="3"/>
  <c r="BH763" i="3"/>
  <c r="BG763" i="3"/>
  <c r="BF763" i="3"/>
  <c r="T763" i="3"/>
  <c r="R763" i="3"/>
  <c r="P763" i="3"/>
  <c r="BI760" i="3"/>
  <c r="BH760" i="3"/>
  <c r="BG760" i="3"/>
  <c r="BF760" i="3"/>
  <c r="T760" i="3"/>
  <c r="R760" i="3"/>
  <c r="P760" i="3"/>
  <c r="BI756" i="3"/>
  <c r="BH756" i="3"/>
  <c r="BG756" i="3"/>
  <c r="BF756" i="3"/>
  <c r="T756" i="3"/>
  <c r="R756" i="3"/>
  <c r="P756" i="3"/>
  <c r="BI752" i="3"/>
  <c r="BH752" i="3"/>
  <c r="BG752" i="3"/>
  <c r="BF752" i="3"/>
  <c r="T752" i="3"/>
  <c r="R752" i="3"/>
  <c r="P752" i="3"/>
  <c r="BI748" i="3"/>
  <c r="BH748" i="3"/>
  <c r="BG748" i="3"/>
  <c r="BF748" i="3"/>
  <c r="T748" i="3"/>
  <c r="R748" i="3"/>
  <c r="P748" i="3"/>
  <c r="BI742" i="3"/>
  <c r="BH742" i="3"/>
  <c r="BG742" i="3"/>
  <c r="BF742" i="3"/>
  <c r="T742" i="3"/>
  <c r="R742" i="3"/>
  <c r="P742" i="3"/>
  <c r="BI738" i="3"/>
  <c r="BH738" i="3"/>
  <c r="BG738" i="3"/>
  <c r="BF738" i="3"/>
  <c r="T738" i="3"/>
  <c r="R738" i="3"/>
  <c r="P738" i="3"/>
  <c r="BI732" i="3"/>
  <c r="BH732" i="3"/>
  <c r="BG732" i="3"/>
  <c r="BF732" i="3"/>
  <c r="T732" i="3"/>
  <c r="R732" i="3"/>
  <c r="P732" i="3"/>
  <c r="BI730" i="3"/>
  <c r="BH730" i="3"/>
  <c r="BG730" i="3"/>
  <c r="BF730" i="3"/>
  <c r="T730" i="3"/>
  <c r="R730" i="3"/>
  <c r="P730" i="3"/>
  <c r="BI727" i="3"/>
  <c r="BH727" i="3"/>
  <c r="BG727" i="3"/>
  <c r="BF727" i="3"/>
  <c r="T727" i="3"/>
  <c r="R727" i="3"/>
  <c r="P727" i="3"/>
  <c r="BI723" i="3"/>
  <c r="BH723" i="3"/>
  <c r="BG723" i="3"/>
  <c r="BF723" i="3"/>
  <c r="T723" i="3"/>
  <c r="R723" i="3"/>
  <c r="P723" i="3"/>
  <c r="BI720" i="3"/>
  <c r="BH720" i="3"/>
  <c r="BG720" i="3"/>
  <c r="BF720" i="3"/>
  <c r="T720" i="3"/>
  <c r="R720" i="3"/>
  <c r="P720" i="3"/>
  <c r="BI714" i="3"/>
  <c r="BH714" i="3"/>
  <c r="BG714" i="3"/>
  <c r="BF714" i="3"/>
  <c r="T714" i="3"/>
  <c r="R714" i="3"/>
  <c r="P714" i="3"/>
  <c r="BI711" i="3"/>
  <c r="BH711" i="3"/>
  <c r="BG711" i="3"/>
  <c r="BF711" i="3"/>
  <c r="T711" i="3"/>
  <c r="R711" i="3"/>
  <c r="P711" i="3"/>
  <c r="BI707" i="3"/>
  <c r="BH707" i="3"/>
  <c r="BG707" i="3"/>
  <c r="BF707" i="3"/>
  <c r="T707" i="3"/>
  <c r="R707" i="3"/>
  <c r="P707" i="3"/>
  <c r="BI703" i="3"/>
  <c r="BH703" i="3"/>
  <c r="BG703" i="3"/>
  <c r="BF703" i="3"/>
  <c r="T703" i="3"/>
  <c r="R703" i="3"/>
  <c r="P703" i="3"/>
  <c r="BI699" i="3"/>
  <c r="BH699" i="3"/>
  <c r="BG699" i="3"/>
  <c r="BF699" i="3"/>
  <c r="T699" i="3"/>
  <c r="R699" i="3"/>
  <c r="P699" i="3"/>
  <c r="BI695" i="3"/>
  <c r="BH695" i="3"/>
  <c r="BG695" i="3"/>
  <c r="BF695" i="3"/>
  <c r="T695" i="3"/>
  <c r="R695" i="3"/>
  <c r="P695" i="3"/>
  <c r="BI690" i="3"/>
  <c r="BH690" i="3"/>
  <c r="BG690" i="3"/>
  <c r="BF690" i="3"/>
  <c r="T690" i="3"/>
  <c r="R690" i="3"/>
  <c r="P690" i="3"/>
  <c r="BI681" i="3"/>
  <c r="BH681" i="3"/>
  <c r="BG681" i="3"/>
  <c r="BF681" i="3"/>
  <c r="T681" i="3"/>
  <c r="R681" i="3"/>
  <c r="P681" i="3"/>
  <c r="BI678" i="3"/>
  <c r="BH678" i="3"/>
  <c r="BG678" i="3"/>
  <c r="BF678" i="3"/>
  <c r="T678" i="3"/>
  <c r="R678" i="3"/>
  <c r="P678" i="3"/>
  <c r="BI674" i="3"/>
  <c r="BH674" i="3"/>
  <c r="BG674" i="3"/>
  <c r="BF674" i="3"/>
  <c r="T674" i="3"/>
  <c r="R674" i="3"/>
  <c r="P674" i="3"/>
  <c r="BI671" i="3"/>
  <c r="BH671" i="3"/>
  <c r="BG671" i="3"/>
  <c r="BF671" i="3"/>
  <c r="T671" i="3"/>
  <c r="R671" i="3"/>
  <c r="P671" i="3"/>
  <c r="BI665" i="3"/>
  <c r="BH665" i="3"/>
  <c r="BG665" i="3"/>
  <c r="BF665" i="3"/>
  <c r="T665" i="3"/>
  <c r="R665" i="3"/>
  <c r="P665" i="3"/>
  <c r="BI660" i="3"/>
  <c r="BH660" i="3"/>
  <c r="BG660" i="3"/>
  <c r="BF660" i="3"/>
  <c r="T660" i="3"/>
  <c r="R660" i="3"/>
  <c r="P660" i="3"/>
  <c r="BI657" i="3"/>
  <c r="BH657" i="3"/>
  <c r="BG657" i="3"/>
  <c r="BF657" i="3"/>
  <c r="T657" i="3"/>
  <c r="R657" i="3"/>
  <c r="P657" i="3"/>
  <c r="BI654" i="3"/>
  <c r="BH654" i="3"/>
  <c r="BG654" i="3"/>
  <c r="BF654" i="3"/>
  <c r="T654" i="3"/>
  <c r="R654" i="3"/>
  <c r="P654" i="3"/>
  <c r="BI648" i="3"/>
  <c r="BH648" i="3"/>
  <c r="BG648" i="3"/>
  <c r="BF648" i="3"/>
  <c r="T648" i="3"/>
  <c r="R648" i="3"/>
  <c r="P648" i="3"/>
  <c r="BI644" i="3"/>
  <c r="BH644" i="3"/>
  <c r="BG644" i="3"/>
  <c r="BF644" i="3"/>
  <c r="T644" i="3"/>
  <c r="R644" i="3"/>
  <c r="P644" i="3"/>
  <c r="BI641" i="3"/>
  <c r="BH641" i="3"/>
  <c r="BG641" i="3"/>
  <c r="BF641" i="3"/>
  <c r="T641" i="3"/>
  <c r="R641" i="3"/>
  <c r="P641" i="3"/>
  <c r="BI635" i="3"/>
  <c r="BH635" i="3"/>
  <c r="BG635" i="3"/>
  <c r="BF635" i="3"/>
  <c r="T635" i="3"/>
  <c r="R635" i="3"/>
  <c r="P635" i="3"/>
  <c r="BI633" i="3"/>
  <c r="BH633" i="3"/>
  <c r="BG633" i="3"/>
  <c r="BF633" i="3"/>
  <c r="T633" i="3"/>
  <c r="R633" i="3"/>
  <c r="P633" i="3"/>
  <c r="BI630" i="3"/>
  <c r="BH630" i="3"/>
  <c r="BG630" i="3"/>
  <c r="BF630" i="3"/>
  <c r="T630" i="3"/>
  <c r="R630" i="3"/>
  <c r="P630" i="3"/>
  <c r="BI628" i="3"/>
  <c r="BH628" i="3"/>
  <c r="BG628" i="3"/>
  <c r="BF628" i="3"/>
  <c r="T628" i="3"/>
  <c r="R628" i="3"/>
  <c r="P628" i="3"/>
  <c r="BI625" i="3"/>
  <c r="BH625" i="3"/>
  <c r="BG625" i="3"/>
  <c r="BF625" i="3"/>
  <c r="T625" i="3"/>
  <c r="R625" i="3"/>
  <c r="P625" i="3"/>
  <c r="BI618" i="3"/>
  <c r="BH618" i="3"/>
  <c r="BG618" i="3"/>
  <c r="BF618" i="3"/>
  <c r="T618" i="3"/>
  <c r="R618" i="3"/>
  <c r="P618" i="3"/>
  <c r="BI611" i="3"/>
  <c r="BH611" i="3"/>
  <c r="BG611" i="3"/>
  <c r="BF611" i="3"/>
  <c r="T611" i="3"/>
  <c r="R611" i="3"/>
  <c r="P611" i="3"/>
  <c r="BI599" i="3"/>
  <c r="BH599" i="3"/>
  <c r="BG599" i="3"/>
  <c r="BF599" i="3"/>
  <c r="T599" i="3"/>
  <c r="R599" i="3"/>
  <c r="P599" i="3"/>
  <c r="BI596" i="3"/>
  <c r="BH596" i="3"/>
  <c r="BG596" i="3"/>
  <c r="BF596" i="3"/>
  <c r="T596" i="3"/>
  <c r="R596" i="3"/>
  <c r="P596" i="3"/>
  <c r="BI588" i="3"/>
  <c r="BH588" i="3"/>
  <c r="BG588" i="3"/>
  <c r="BF588" i="3"/>
  <c r="T588" i="3"/>
  <c r="R588" i="3"/>
  <c r="P588" i="3"/>
  <c r="BI585" i="3"/>
  <c r="BH585" i="3"/>
  <c r="BG585" i="3"/>
  <c r="BF585" i="3"/>
  <c r="T585" i="3"/>
  <c r="R585" i="3"/>
  <c r="P585" i="3"/>
  <c r="BI579" i="3"/>
  <c r="BH579" i="3"/>
  <c r="BG579" i="3"/>
  <c r="BF579" i="3"/>
  <c r="T579" i="3"/>
  <c r="R579" i="3"/>
  <c r="P579" i="3"/>
  <c r="BI576" i="3"/>
  <c r="BH576" i="3"/>
  <c r="BG576" i="3"/>
  <c r="BF576" i="3"/>
  <c r="T576" i="3"/>
  <c r="R576" i="3"/>
  <c r="P576" i="3"/>
  <c r="BI568" i="3"/>
  <c r="BH568" i="3"/>
  <c r="BG568" i="3"/>
  <c r="BF568" i="3"/>
  <c r="T568" i="3"/>
  <c r="R568" i="3"/>
  <c r="P568" i="3"/>
  <c r="BI564" i="3"/>
  <c r="BH564" i="3"/>
  <c r="BG564" i="3"/>
  <c r="BF564" i="3"/>
  <c r="T564" i="3"/>
  <c r="R564" i="3"/>
  <c r="P564" i="3"/>
  <c r="BI561" i="3"/>
  <c r="BH561" i="3"/>
  <c r="BG561" i="3"/>
  <c r="BF561" i="3"/>
  <c r="T561" i="3"/>
  <c r="R561" i="3"/>
  <c r="P561" i="3"/>
  <c r="BI555" i="3"/>
  <c r="BH555" i="3"/>
  <c r="BG555" i="3"/>
  <c r="BF555" i="3"/>
  <c r="T555" i="3"/>
  <c r="R555" i="3"/>
  <c r="P555" i="3"/>
  <c r="BI552" i="3"/>
  <c r="BH552" i="3"/>
  <c r="BG552" i="3"/>
  <c r="BF552" i="3"/>
  <c r="T552" i="3"/>
  <c r="R552" i="3"/>
  <c r="P552" i="3"/>
  <c r="BI546" i="3"/>
  <c r="BH546" i="3"/>
  <c r="BG546" i="3"/>
  <c r="BF546" i="3"/>
  <c r="T546" i="3"/>
  <c r="R546" i="3"/>
  <c r="P546" i="3"/>
  <c r="BI541" i="3"/>
  <c r="BH541" i="3"/>
  <c r="BG541" i="3"/>
  <c r="BF541" i="3"/>
  <c r="T541" i="3"/>
  <c r="T540" i="3"/>
  <c r="R541" i="3"/>
  <c r="R540" i="3"/>
  <c r="P541" i="3"/>
  <c r="P540" i="3"/>
  <c r="BI536" i="3"/>
  <c r="BH536" i="3"/>
  <c r="BG536" i="3"/>
  <c r="BF536" i="3"/>
  <c r="T536" i="3"/>
  <c r="R536" i="3"/>
  <c r="P536" i="3"/>
  <c r="BI532" i="3"/>
  <c r="BH532" i="3"/>
  <c r="BG532" i="3"/>
  <c r="BF532" i="3"/>
  <c r="T532" i="3"/>
  <c r="R532" i="3"/>
  <c r="P532" i="3"/>
  <c r="BI529" i="3"/>
  <c r="BH529" i="3"/>
  <c r="BG529" i="3"/>
  <c r="BF529" i="3"/>
  <c r="T529" i="3"/>
  <c r="R529" i="3"/>
  <c r="P529" i="3"/>
  <c r="BI526" i="3"/>
  <c r="BH526" i="3"/>
  <c r="BG526" i="3"/>
  <c r="BF526" i="3"/>
  <c r="T526" i="3"/>
  <c r="R526" i="3"/>
  <c r="P526" i="3"/>
  <c r="BI523" i="3"/>
  <c r="BH523" i="3"/>
  <c r="BG523" i="3"/>
  <c r="BF523" i="3"/>
  <c r="T523" i="3"/>
  <c r="R523" i="3"/>
  <c r="P523" i="3"/>
  <c r="BI519" i="3"/>
  <c r="BH519" i="3"/>
  <c r="BG519" i="3"/>
  <c r="BF519" i="3"/>
  <c r="T519" i="3"/>
  <c r="R519" i="3"/>
  <c r="P519" i="3"/>
  <c r="BI516" i="3"/>
  <c r="BH516" i="3"/>
  <c r="BG516" i="3"/>
  <c r="BF516" i="3"/>
  <c r="T516" i="3"/>
  <c r="R516" i="3"/>
  <c r="P516" i="3"/>
  <c r="BI513" i="3"/>
  <c r="BH513" i="3"/>
  <c r="BG513" i="3"/>
  <c r="BF513" i="3"/>
  <c r="T513" i="3"/>
  <c r="R513" i="3"/>
  <c r="P513" i="3"/>
  <c r="BI509" i="3"/>
  <c r="BH509" i="3"/>
  <c r="BG509" i="3"/>
  <c r="BF509" i="3"/>
  <c r="T509" i="3"/>
  <c r="R509" i="3"/>
  <c r="P509" i="3"/>
  <c r="BI502" i="3"/>
  <c r="BH502" i="3"/>
  <c r="BG502" i="3"/>
  <c r="BF502" i="3"/>
  <c r="T502" i="3"/>
  <c r="R502" i="3"/>
  <c r="P502" i="3"/>
  <c r="BI497" i="3"/>
  <c r="BH497" i="3"/>
  <c r="BG497" i="3"/>
  <c r="BF497" i="3"/>
  <c r="T497" i="3"/>
  <c r="R497" i="3"/>
  <c r="P497" i="3"/>
  <c r="BI491" i="3"/>
  <c r="BH491" i="3"/>
  <c r="BG491" i="3"/>
  <c r="BF491" i="3"/>
  <c r="T491" i="3"/>
  <c r="R491" i="3"/>
  <c r="P491" i="3"/>
  <c r="BI488" i="3"/>
  <c r="BH488" i="3"/>
  <c r="BG488" i="3"/>
  <c r="BF488" i="3"/>
  <c r="T488" i="3"/>
  <c r="R488" i="3"/>
  <c r="P488" i="3"/>
  <c r="BI484" i="3"/>
  <c r="BH484" i="3"/>
  <c r="BG484" i="3"/>
  <c r="BF484" i="3"/>
  <c r="T484" i="3"/>
  <c r="R484" i="3"/>
  <c r="P484" i="3"/>
  <c r="BI480" i="3"/>
  <c r="BH480" i="3"/>
  <c r="BG480" i="3"/>
  <c r="BF480" i="3"/>
  <c r="T480" i="3"/>
  <c r="R480" i="3"/>
  <c r="P480" i="3"/>
  <c r="BI474" i="3"/>
  <c r="BH474" i="3"/>
  <c r="BG474" i="3"/>
  <c r="BF474" i="3"/>
  <c r="T474" i="3"/>
  <c r="R474" i="3"/>
  <c r="P474" i="3"/>
  <c r="BI469" i="3"/>
  <c r="BH469" i="3"/>
  <c r="BG469" i="3"/>
  <c r="BF469" i="3"/>
  <c r="T469" i="3"/>
  <c r="R469" i="3"/>
  <c r="P469" i="3"/>
  <c r="BI454" i="3"/>
  <c r="BH454" i="3"/>
  <c r="BG454" i="3"/>
  <c r="BF454" i="3"/>
  <c r="T454" i="3"/>
  <c r="R454" i="3"/>
  <c r="P454" i="3"/>
  <c r="BI450" i="3"/>
  <c r="BH450" i="3"/>
  <c r="BG450" i="3"/>
  <c r="BF450" i="3"/>
  <c r="T450" i="3"/>
  <c r="R450" i="3"/>
  <c r="P450" i="3"/>
  <c r="BI447" i="3"/>
  <c r="BH447" i="3"/>
  <c r="BG447" i="3"/>
  <c r="BF447" i="3"/>
  <c r="T447" i="3"/>
  <c r="R447" i="3"/>
  <c r="P447" i="3"/>
  <c r="BI436" i="3"/>
  <c r="BH436" i="3"/>
  <c r="BG436" i="3"/>
  <c r="BF436" i="3"/>
  <c r="T436" i="3"/>
  <c r="R436" i="3"/>
  <c r="P436" i="3"/>
  <c r="BI433" i="3"/>
  <c r="BH433" i="3"/>
  <c r="BG433" i="3"/>
  <c r="BF433" i="3"/>
  <c r="T433" i="3"/>
  <c r="R433" i="3"/>
  <c r="P433" i="3"/>
  <c r="BI421" i="3"/>
  <c r="BH421" i="3"/>
  <c r="BG421" i="3"/>
  <c r="BF421" i="3"/>
  <c r="T421" i="3"/>
  <c r="R421" i="3"/>
  <c r="P421" i="3"/>
  <c r="BI418" i="3"/>
  <c r="BH418" i="3"/>
  <c r="BG418" i="3"/>
  <c r="BF418" i="3"/>
  <c r="T418" i="3"/>
  <c r="R418" i="3"/>
  <c r="P418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79" i="3"/>
  <c r="BH379" i="3"/>
  <c r="BG379" i="3"/>
  <c r="BF379" i="3"/>
  <c r="T379" i="3"/>
  <c r="R379" i="3"/>
  <c r="P379" i="3"/>
  <c r="BI341" i="3"/>
  <c r="BH341" i="3"/>
  <c r="BG341" i="3"/>
  <c r="BF341" i="3"/>
  <c r="T341" i="3"/>
  <c r="R341" i="3"/>
  <c r="P341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4" i="3"/>
  <c r="BH304" i="3"/>
  <c r="BG304" i="3"/>
  <c r="BF304" i="3"/>
  <c r="T304" i="3"/>
  <c r="R304" i="3"/>
  <c r="P304" i="3"/>
  <c r="BI298" i="3"/>
  <c r="BH298" i="3"/>
  <c r="BG298" i="3"/>
  <c r="BF298" i="3"/>
  <c r="T298" i="3"/>
  <c r="R298" i="3"/>
  <c r="P298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6" i="3"/>
  <c r="BH276" i="3"/>
  <c r="BG276" i="3"/>
  <c r="BF276" i="3"/>
  <c r="T276" i="3"/>
  <c r="R276" i="3"/>
  <c r="P276" i="3"/>
  <c r="BI272" i="3"/>
  <c r="BH272" i="3"/>
  <c r="BG272" i="3"/>
  <c r="BF272" i="3"/>
  <c r="T272" i="3"/>
  <c r="R272" i="3"/>
  <c r="P272" i="3"/>
  <c r="BI268" i="3"/>
  <c r="BH268" i="3"/>
  <c r="BG268" i="3"/>
  <c r="BF268" i="3"/>
  <c r="T268" i="3"/>
  <c r="R268" i="3"/>
  <c r="P268" i="3"/>
  <c r="BI259" i="3"/>
  <c r="BH259" i="3"/>
  <c r="BG259" i="3"/>
  <c r="BF259" i="3"/>
  <c r="T259" i="3"/>
  <c r="R259" i="3"/>
  <c r="P259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1" i="3"/>
  <c r="BH191" i="3"/>
  <c r="BG191" i="3"/>
  <c r="BF191" i="3"/>
  <c r="T191" i="3"/>
  <c r="R191" i="3"/>
  <c r="P191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0" i="3"/>
  <c r="BH160" i="3"/>
  <c r="BG160" i="3"/>
  <c r="BF160" i="3"/>
  <c r="T160" i="3"/>
  <c r="R160" i="3"/>
  <c r="P160" i="3"/>
  <c r="BI153" i="3"/>
  <c r="BH153" i="3"/>
  <c r="BG153" i="3"/>
  <c r="BF153" i="3"/>
  <c r="T153" i="3"/>
  <c r="R153" i="3"/>
  <c r="P153" i="3"/>
  <c r="BI147" i="3"/>
  <c r="BH147" i="3"/>
  <c r="BG147" i="3"/>
  <c r="BF147" i="3"/>
  <c r="T147" i="3"/>
  <c r="R147" i="3"/>
  <c r="P147" i="3"/>
  <c r="BI138" i="3"/>
  <c r="BH138" i="3"/>
  <c r="BG138" i="3"/>
  <c r="BF138" i="3"/>
  <c r="T138" i="3"/>
  <c r="R138" i="3"/>
  <c r="P138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20" i="3"/>
  <c r="BH120" i="3"/>
  <c r="BG120" i="3"/>
  <c r="BF120" i="3"/>
  <c r="T120" i="3"/>
  <c r="R120" i="3"/>
  <c r="P120" i="3"/>
  <c r="BI113" i="3"/>
  <c r="BH113" i="3"/>
  <c r="BG113" i="3"/>
  <c r="BF113" i="3"/>
  <c r="T113" i="3"/>
  <c r="R113" i="3"/>
  <c r="P113" i="3"/>
  <c r="BI107" i="3"/>
  <c r="BH107" i="3"/>
  <c r="BG107" i="3"/>
  <c r="BF107" i="3"/>
  <c r="T107" i="3"/>
  <c r="R107" i="3"/>
  <c r="P107" i="3"/>
  <c r="BI101" i="3"/>
  <c r="BH101" i="3"/>
  <c r="BG101" i="3"/>
  <c r="BF101" i="3"/>
  <c r="T101" i="3"/>
  <c r="R101" i="3"/>
  <c r="P101" i="3"/>
  <c r="J95" i="3"/>
  <c r="J94" i="3"/>
  <c r="F94" i="3"/>
  <c r="F92" i="3"/>
  <c r="E90" i="3"/>
  <c r="J55" i="3"/>
  <c r="J54" i="3"/>
  <c r="F54" i="3"/>
  <c r="F52" i="3"/>
  <c r="E50" i="3"/>
  <c r="J18" i="3"/>
  <c r="E18" i="3"/>
  <c r="F95" i="3"/>
  <c r="J17" i="3"/>
  <c r="J12" i="3"/>
  <c r="J52" i="3"/>
  <c r="E7" i="3"/>
  <c r="E88" i="3"/>
  <c r="J37" i="2"/>
  <c r="J36" i="2"/>
  <c r="AY55" i="1"/>
  <c r="J35" i="2"/>
  <c r="AX55" i="1"/>
  <c r="BI106" i="2"/>
  <c r="BH106" i="2"/>
  <c r="BG106" i="2"/>
  <c r="BF106" i="2"/>
  <c r="T106" i="2"/>
  <c r="R106" i="2"/>
  <c r="P106" i="2"/>
  <c r="BI98" i="2"/>
  <c r="BH98" i="2"/>
  <c r="BG98" i="2"/>
  <c r="BF98" i="2"/>
  <c r="T98" i="2"/>
  <c r="R98" i="2"/>
  <c r="P98" i="2"/>
  <c r="BI94" i="2"/>
  <c r="BH94" i="2"/>
  <c r="BG94" i="2"/>
  <c r="BF94" i="2"/>
  <c r="T94" i="2"/>
  <c r="T93" i="2"/>
  <c r="R94" i="2"/>
  <c r="R93" i="2"/>
  <c r="P94" i="2"/>
  <c r="P93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/>
  <c r="J17" i="2"/>
  <c r="J12" i="2"/>
  <c r="J77" i="2"/>
  <c r="E7" i="2"/>
  <c r="E73" i="2"/>
  <c r="L50" i="1"/>
  <c r="AM50" i="1"/>
  <c r="AM49" i="1"/>
  <c r="L49" i="1"/>
  <c r="AM47" i="1"/>
  <c r="L47" i="1"/>
  <c r="L45" i="1"/>
  <c r="L44" i="1"/>
  <c r="AS54" i="1"/>
  <c r="J98" i="2"/>
  <c r="J94" i="2"/>
  <c r="J89" i="2"/>
  <c r="J86" i="2"/>
  <c r="J981" i="3"/>
  <c r="J975" i="3"/>
  <c r="BK969" i="3"/>
  <c r="J962" i="3"/>
  <c r="BK942" i="3"/>
  <c r="BK931" i="3"/>
  <c r="BK912" i="3"/>
  <c r="J902" i="3"/>
  <c r="BK888" i="3"/>
  <c r="BK876" i="3"/>
  <c r="BK861" i="3"/>
  <c r="J828" i="3"/>
  <c r="J817" i="3"/>
  <c r="BK804" i="3"/>
  <c r="BK790" i="3"/>
  <c r="J781" i="3"/>
  <c r="J770" i="3"/>
  <c r="J752" i="3"/>
  <c r="BK732" i="3"/>
  <c r="BK720" i="3"/>
  <c r="BK703" i="3"/>
  <c r="BK681" i="3"/>
  <c r="BK665" i="3"/>
  <c r="J648" i="3"/>
  <c r="BK641" i="3"/>
  <c r="BK628" i="3"/>
  <c r="BK611" i="3"/>
  <c r="J588" i="3"/>
  <c r="J564" i="3"/>
  <c r="J552" i="3"/>
  <c r="BK532" i="3"/>
  <c r="J526" i="3"/>
  <c r="J519" i="3"/>
  <c r="J509" i="3"/>
  <c r="J488" i="3"/>
  <c r="BK469" i="3"/>
  <c r="BK450" i="3"/>
  <c r="BK322" i="3"/>
  <c r="BK304" i="3"/>
  <c r="J286" i="3"/>
  <c r="BK272" i="3"/>
  <c r="BK245" i="3"/>
  <c r="BK227" i="3"/>
  <c r="J214" i="3"/>
  <c r="J191" i="3"/>
  <c r="J175" i="3"/>
  <c r="BK147" i="3"/>
  <c r="BK124" i="3"/>
  <c r="BK101" i="3"/>
  <c r="J969" i="3"/>
  <c r="J942" i="3"/>
  <c r="J925" i="3"/>
  <c r="J756" i="3"/>
  <c r="BK730" i="3"/>
  <c r="J714" i="3"/>
  <c r="J699" i="3"/>
  <c r="BK678" i="3"/>
  <c r="BK660" i="3"/>
  <c r="J644" i="3"/>
  <c r="J630" i="3"/>
  <c r="BK599" i="3"/>
  <c r="J579" i="3"/>
  <c r="BK561" i="3"/>
  <c r="J541" i="3"/>
  <c r="BK509" i="3"/>
  <c r="J497" i="3"/>
  <c r="BK480" i="3"/>
  <c r="J436" i="3"/>
  <c r="J421" i="3"/>
  <c r="J418" i="3"/>
  <c r="J406" i="3"/>
  <c r="J400" i="3"/>
  <c r="J391" i="3"/>
  <c r="J341" i="3"/>
  <c r="J314" i="3"/>
  <c r="J292" i="3"/>
  <c r="BK286" i="3"/>
  <c r="J272" i="3"/>
  <c r="J253" i="3"/>
  <c r="BK238" i="3"/>
  <c r="BK223" i="3"/>
  <c r="BK211" i="3"/>
  <c r="BK182" i="3"/>
  <c r="J167" i="3"/>
  <c r="J131" i="3"/>
  <c r="J101" i="3"/>
  <c r="BK327" i="4"/>
  <c r="BK324" i="4"/>
  <c r="BK317" i="4"/>
  <c r="BK310" i="4"/>
  <c r="J304" i="4"/>
  <c r="J298" i="4"/>
  <c r="J295" i="4"/>
  <c r="J289" i="4"/>
  <c r="J283" i="4"/>
  <c r="J277" i="4"/>
  <c r="J267" i="4"/>
  <c r="BK264" i="4"/>
  <c r="BK258" i="4"/>
  <c r="BK246" i="4"/>
  <c r="BK234" i="4"/>
  <c r="BK222" i="4"/>
  <c r="J209" i="4"/>
  <c r="J197" i="4"/>
  <c r="BK191" i="4"/>
  <c r="J179" i="4"/>
  <c r="BK166" i="4"/>
  <c r="BK156" i="4"/>
  <c r="BK150" i="4"/>
  <c r="BK128" i="4"/>
  <c r="BK119" i="4"/>
  <c r="BK112" i="4"/>
  <c r="J104" i="4"/>
  <c r="J96" i="4"/>
  <c r="BK249" i="4"/>
  <c r="BK237" i="4"/>
  <c r="J215" i="4"/>
  <c r="BK209" i="4"/>
  <c r="BK197" i="4"/>
  <c r="J185" i="4"/>
  <c r="BK174" i="4"/>
  <c r="J160" i="4"/>
  <c r="BK142" i="4"/>
  <c r="BK125" i="4"/>
  <c r="J123" i="5"/>
  <c r="J112" i="5"/>
  <c r="BK102" i="5"/>
  <c r="BK92" i="5"/>
  <c r="J92" i="5"/>
  <c r="BK181" i="6"/>
  <c r="BK169" i="6"/>
  <c r="BK149" i="6"/>
  <c r="BK136" i="6"/>
  <c r="J122" i="6"/>
  <c r="J109" i="6"/>
  <c r="BK95" i="6"/>
  <c r="J185" i="6"/>
  <c r="BK175" i="6"/>
  <c r="BK146" i="6"/>
  <c r="J132" i="6"/>
  <c r="BK119" i="6"/>
  <c r="J106" i="6"/>
  <c r="BK92" i="6"/>
  <c r="BK339" i="7"/>
  <c r="BK328" i="7"/>
  <c r="BK318" i="7"/>
  <c r="BK308" i="7"/>
  <c r="BK297" i="7"/>
  <c r="BK290" i="7"/>
  <c r="BK272" i="7"/>
  <c r="J262" i="7"/>
  <c r="BK253" i="7"/>
  <c r="BK244" i="7"/>
  <c r="J237" i="7"/>
  <c r="J226" i="7"/>
  <c r="J218" i="7"/>
  <c r="J207" i="7"/>
  <c r="J197" i="7"/>
  <c r="BK189" i="7"/>
  <c r="BK180" i="7"/>
  <c r="J170" i="7"/>
  <c r="BK160" i="7"/>
  <c r="BK150" i="7"/>
  <c r="BK143" i="7"/>
  <c r="BK131" i="7"/>
  <c r="J117" i="7"/>
  <c r="BK106" i="7"/>
  <c r="BK95" i="7"/>
  <c r="J336" i="7"/>
  <c r="BK326" i="7"/>
  <c r="J321" i="7"/>
  <c r="J303" i="7"/>
  <c r="BK292" i="7"/>
  <c r="BK284" i="7"/>
  <c r="J272" i="7"/>
  <c r="BK262" i="7"/>
  <c r="J253" i="7"/>
  <c r="J244" i="7"/>
  <c r="J235" i="7"/>
  <c r="J224" i="7"/>
  <c r="BK215" i="7"/>
  <c r="BK204" i="7"/>
  <c r="BK195" i="7"/>
  <c r="BK185" i="7"/>
  <c r="J177" i="7"/>
  <c r="J165" i="7"/>
  <c r="J155" i="7"/>
  <c r="J143" i="7"/>
  <c r="J131" i="7"/>
  <c r="BK117" i="7"/>
  <c r="J106" i="7"/>
  <c r="J95" i="7"/>
  <c r="BK176" i="8"/>
  <c r="BK168" i="8"/>
  <c r="J160" i="8"/>
  <c r="BK153" i="8"/>
  <c r="BK145" i="8"/>
  <c r="BK139" i="8"/>
  <c r="J130" i="8"/>
  <c r="J123" i="8"/>
  <c r="J110" i="8"/>
  <c r="BK93" i="8"/>
  <c r="J114" i="8"/>
  <c r="BK97" i="8"/>
  <c r="BK278" i="9"/>
  <c r="J274" i="9"/>
  <c r="J266" i="9"/>
  <c r="J260" i="9"/>
  <c r="J252" i="9"/>
  <c r="J243" i="9"/>
  <c r="BK238" i="9"/>
  <c r="BK232" i="9"/>
  <c r="J230" i="9"/>
  <c r="J226" i="9"/>
  <c r="BK222" i="9"/>
  <c r="BK216" i="9"/>
  <c r="BK211" i="9"/>
  <c r="BK205" i="9"/>
  <c r="BK199" i="9"/>
  <c r="BK191" i="9"/>
  <c r="BK182" i="9"/>
  <c r="BK175" i="9"/>
  <c r="J170" i="9"/>
  <c r="BK156" i="9"/>
  <c r="J146" i="9"/>
  <c r="J125" i="9"/>
  <c r="J118" i="9"/>
  <c r="J106" i="9"/>
  <c r="J94" i="9"/>
  <c r="J906" i="3"/>
  <c r="BK885" i="3"/>
  <c r="J872" i="3"/>
  <c r="J858" i="3"/>
  <c r="BK832" i="3"/>
  <c r="J819" i="3"/>
  <c r="BK806" i="3"/>
  <c r="J793" i="3"/>
  <c r="BK783" i="3"/>
  <c r="J773" i="3"/>
  <c r="BK756" i="3"/>
  <c r="BK738" i="3"/>
  <c r="J723" i="3"/>
  <c r="J707" i="3"/>
  <c r="BK690" i="3"/>
  <c r="J671" i="3"/>
  <c r="J654" i="3"/>
  <c r="J635" i="3"/>
  <c r="BK625" i="3"/>
  <c r="BK596" i="3"/>
  <c r="BK576" i="3"/>
  <c r="J561" i="3"/>
  <c r="BK536" i="3"/>
  <c r="BK526" i="3"/>
  <c r="BK519" i="3"/>
  <c r="BK513" i="3"/>
  <c r="BK491" i="3"/>
  <c r="J474" i="3"/>
  <c r="J447" i="3"/>
  <c r="J317" i="3"/>
  <c r="J298" i="3"/>
  <c r="BK284" i="3"/>
  <c r="J268" i="3"/>
  <c r="J242" i="3"/>
  <c r="J223" i="3"/>
  <c r="J211" i="3"/>
  <c r="BK179" i="3"/>
  <c r="BK167" i="3"/>
  <c r="BK138" i="3"/>
  <c r="BK107" i="3"/>
  <c r="J972" i="3"/>
  <c r="J946" i="3"/>
  <c r="J939" i="3"/>
  <c r="J912" i="3"/>
  <c r="J899" i="3"/>
  <c r="J882" i="3"/>
  <c r="J868" i="3"/>
  <c r="BK828" i="3"/>
  <c r="BK817" i="3"/>
  <c r="BK801" i="3"/>
  <c r="J796" i="3"/>
  <c r="BK786" i="3"/>
  <c r="J776" i="3"/>
  <c r="J760" i="3"/>
  <c r="BK742" i="3"/>
  <c r="J732" i="3"/>
  <c r="J720" i="3"/>
  <c r="J695" i="3"/>
  <c r="J674" i="3"/>
  <c r="J657" i="3"/>
  <c r="J641" i="3"/>
  <c r="J628" i="3"/>
  <c r="J596" i="3"/>
  <c r="J576" i="3"/>
  <c r="J555" i="3"/>
  <c r="J536" i="3"/>
  <c r="BK502" i="3"/>
  <c r="J484" i="3"/>
  <c r="BK454" i="3"/>
  <c r="BK433" i="3"/>
  <c r="BK418" i="3"/>
  <c r="BK406" i="3"/>
  <c r="BK400" i="3"/>
  <c r="BK391" i="3"/>
  <c r="BK341" i="3"/>
  <c r="BK328" i="3"/>
  <c r="BK317" i="3"/>
  <c r="BK298" i="3"/>
  <c r="J284" i="3"/>
  <c r="BK268" i="3"/>
  <c r="BK249" i="3"/>
  <c r="BK234" i="3"/>
  <c r="J220" i="3"/>
  <c r="J207" i="3"/>
  <c r="J179" i="3"/>
  <c r="BK160" i="3"/>
  <c r="J138" i="3"/>
  <c r="BK120" i="3"/>
  <c r="BK331" i="4"/>
  <c r="J324" i="4"/>
  <c r="J317" i="4"/>
  <c r="J310" i="4"/>
  <c r="BK304" i="4"/>
  <c r="BK298" i="4"/>
  <c r="BK292" i="4"/>
  <c r="BK286" i="4"/>
  <c r="BK283" i="4"/>
  <c r="BK274" i="4"/>
  <c r="BK271" i="4"/>
  <c r="J264" i="4"/>
  <c r="BK255" i="4"/>
  <c r="J243" i="4"/>
  <c r="BK231" i="4"/>
  <c r="J218" i="4"/>
  <c r="J206" i="4"/>
  <c r="J194" i="4"/>
  <c r="J182" i="4"/>
  <c r="J153" i="4"/>
  <c r="J125" i="4"/>
  <c r="J122" i="4"/>
  <c r="J112" i="4"/>
  <c r="BK104" i="4"/>
  <c r="BK96" i="4"/>
  <c r="BK252" i="4"/>
  <c r="J240" i="4"/>
  <c r="BK228" i="4"/>
  <c r="BK218" i="4"/>
  <c r="BK206" i="4"/>
  <c r="BK194" i="4"/>
  <c r="BK179" i="4"/>
  <c r="BK163" i="4"/>
  <c r="J150" i="4"/>
  <c r="J137" i="4"/>
  <c r="BK135" i="5"/>
  <c r="BK120" i="5"/>
  <c r="BK110" i="5"/>
  <c r="J100" i="5"/>
  <c r="J90" i="5"/>
  <c r="J131" i="5"/>
  <c r="J120" i="5"/>
  <c r="J110" i="5"/>
  <c r="BK100" i="5"/>
  <c r="BK90" i="5"/>
  <c r="BK185" i="6"/>
  <c r="BK172" i="6"/>
  <c r="J163" i="6"/>
  <c r="J143" i="6"/>
  <c r="BK132" i="6"/>
  <c r="J119" i="6"/>
  <c r="BK106" i="6"/>
  <c r="J92" i="6"/>
  <c r="J181" i="6"/>
  <c r="J166" i="6"/>
  <c r="J136" i="6"/>
  <c r="BK122" i="6"/>
  <c r="BK102" i="6"/>
  <c r="BK89" i="6"/>
  <c r="J343" i="7"/>
  <c r="BK336" i="7"/>
  <c r="J326" i="7"/>
  <c r="BK316" i="7"/>
  <c r="BK306" i="7"/>
  <c r="BK295" i="7"/>
  <c r="J280" i="7"/>
  <c r="BK270" i="7"/>
  <c r="J260" i="7"/>
  <c r="J251" i="7"/>
  <c r="BK242" i="7"/>
  <c r="BK229" i="7"/>
  <c r="J220" i="7"/>
  <c r="BK209" i="7"/>
  <c r="BK199" i="7"/>
  <c r="BK191" i="7"/>
  <c r="BK183" i="7"/>
  <c r="J172" i="7"/>
  <c r="BK163" i="7"/>
  <c r="J153" i="7"/>
  <c r="BK145" i="7"/>
  <c r="J134" i="7"/>
  <c r="J120" i="7"/>
  <c r="BK103" i="7"/>
  <c r="BK98" i="7"/>
  <c r="BK92" i="7"/>
  <c r="BK333" i="7"/>
  <c r="J323" i="7"/>
  <c r="J313" i="7"/>
  <c r="BK300" i="7"/>
  <c r="J292" i="7"/>
  <c r="BK280" i="7"/>
  <c r="J270" i="7"/>
  <c r="BK260" i="7"/>
  <c r="BK251" i="7"/>
  <c r="J242" i="7"/>
  <c r="J232" i="7"/>
  <c r="J222" i="7"/>
  <c r="J212" i="7"/>
  <c r="J202" i="7"/>
  <c r="J189" i="7"/>
  <c r="J180" i="7"/>
  <c r="BK172" i="7"/>
  <c r="J163" i="7"/>
  <c r="BK153" i="7"/>
  <c r="J140" i="7"/>
  <c r="J127" i="7"/>
  <c r="BK114" i="7"/>
  <c r="J103" i="7"/>
  <c r="J92" i="7"/>
  <c r="J176" i="8"/>
  <c r="BK160" i="8"/>
  <c r="J153" i="8"/>
  <c r="J145" i="8"/>
  <c r="J139" i="8"/>
  <c r="BK130" i="8"/>
  <c r="BK123" i="8"/>
  <c r="BK114" i="8"/>
  <c r="J97" i="8"/>
  <c r="J117" i="8"/>
  <c r="J101" i="8"/>
  <c r="BK274" i="9"/>
  <c r="BK266" i="9"/>
  <c r="BK260" i="9"/>
  <c r="BK252" i="9"/>
  <c r="BK243" i="9"/>
  <c r="J238" i="9"/>
  <c r="BK230" i="9"/>
  <c r="BK226" i="9"/>
  <c r="J222" i="9"/>
  <c r="J216" i="9"/>
  <c r="J211" i="9"/>
  <c r="J205" i="9"/>
  <c r="J199" i="9"/>
  <c r="J191" i="9"/>
  <c r="J182" i="9"/>
  <c r="J175" i="9"/>
  <c r="BK170" i="9"/>
  <c r="J156" i="9"/>
  <c r="BK146" i="9"/>
  <c r="BK125" i="9"/>
  <c r="BK118" i="9"/>
  <c r="BK106" i="9"/>
  <c r="BK94" i="9"/>
  <c r="BK106" i="2"/>
  <c r="J106" i="2"/>
  <c r="BK98" i="2"/>
  <c r="BK94" i="2"/>
  <c r="BK89" i="2"/>
  <c r="BK86" i="2"/>
  <c r="BK981" i="3"/>
  <c r="BK978" i="3"/>
  <c r="BK972" i="3"/>
  <c r="BK966" i="3"/>
  <c r="BK946" i="3"/>
  <c r="BK939" i="3"/>
  <c r="BK928" i="3"/>
  <c r="BK909" i="3"/>
  <c r="BK899" i="3"/>
  <c r="BK882" i="3"/>
  <c r="BK868" i="3"/>
  <c r="BK835" i="3"/>
  <c r="BK822" i="3"/>
  <c r="BK809" i="3"/>
  <c r="J801" i="3"/>
  <c r="J786" i="3"/>
  <c r="BK776" i="3"/>
  <c r="BK760" i="3"/>
  <c r="J742" i="3"/>
  <c r="J727" i="3"/>
  <c r="BK711" i="3"/>
  <c r="BK695" i="3"/>
  <c r="BK674" i="3"/>
  <c r="BK657" i="3"/>
  <c r="BK633" i="3"/>
  <c r="BK618" i="3"/>
  <c r="J599" i="3"/>
  <c r="BK579" i="3"/>
  <c r="BK555" i="3"/>
  <c r="BK541" i="3"/>
  <c r="J529" i="3"/>
  <c r="J523" i="3"/>
  <c r="J516" i="3"/>
  <c r="BK497" i="3"/>
  <c r="J480" i="3"/>
  <c r="BK436" i="3"/>
  <c r="BK314" i="3"/>
  <c r="BK292" i="3"/>
  <c r="J281" i="3"/>
  <c r="J259" i="3"/>
  <c r="J238" i="3"/>
  <c r="BK220" i="3"/>
  <c r="BK207" i="3"/>
  <c r="J182" i="3"/>
  <c r="J160" i="3"/>
  <c r="BK131" i="3"/>
  <c r="BK113" i="3"/>
  <c r="BK975" i="3"/>
  <c r="BK962" i="3"/>
  <c r="J931" i="3"/>
  <c r="J909" i="3"/>
  <c r="BK902" i="3"/>
  <c r="J891" i="3"/>
  <c r="J885" i="3"/>
  <c r="BK879" i="3"/>
  <c r="BK872" i="3"/>
  <c r="BK865" i="3"/>
  <c r="BK858" i="3"/>
  <c r="J832" i="3"/>
  <c r="BK825" i="3"/>
  <c r="BK819" i="3"/>
  <c r="J811" i="3"/>
  <c r="J806" i="3"/>
  <c r="BK799" i="3"/>
  <c r="BK796" i="3"/>
  <c r="BK793" i="3"/>
  <c r="J788" i="3"/>
  <c r="J783" i="3"/>
  <c r="J779" i="3"/>
  <c r="BK773" i="3"/>
  <c r="J763" i="3"/>
  <c r="J748" i="3"/>
  <c r="J738" i="3"/>
  <c r="BK723" i="3"/>
  <c r="BK707" i="3"/>
  <c r="J690" i="3"/>
  <c r="BK671" i="3"/>
  <c r="BK654" i="3"/>
  <c r="BK635" i="3"/>
  <c r="J625" i="3"/>
  <c r="BK588" i="3"/>
  <c r="J568" i="3"/>
  <c r="BK552" i="3"/>
  <c r="J532" i="3"/>
  <c r="BK488" i="3"/>
  <c r="J469" i="3"/>
  <c r="J450" i="3"/>
  <c r="J433" i="3"/>
  <c r="J409" i="3"/>
  <c r="J403" i="3"/>
  <c r="J394" i="3"/>
  <c r="J379" i="3"/>
  <c r="J328" i="3"/>
  <c r="J322" i="3"/>
  <c r="J304" i="3"/>
  <c r="BK281" i="3"/>
  <c r="BK259" i="3"/>
  <c r="J245" i="3"/>
  <c r="J231" i="3"/>
  <c r="J217" i="3"/>
  <c r="BK203" i="3"/>
  <c r="BK175" i="3"/>
  <c r="BK153" i="3"/>
  <c r="J124" i="3"/>
  <c r="J113" i="3"/>
  <c r="J331" i="4"/>
  <c r="BK320" i="4"/>
  <c r="BK313" i="4"/>
  <c r="BK307" i="4"/>
  <c r="J301" i="4"/>
  <c r="J292" i="4"/>
  <c r="J286" i="4"/>
  <c r="J280" i="4"/>
  <c r="J274" i="4"/>
  <c r="J271" i="4"/>
  <c r="BK261" i="4"/>
  <c r="J252" i="4"/>
  <c r="BK240" i="4"/>
  <c r="J228" i="4"/>
  <c r="BK215" i="4"/>
  <c r="BK203" i="4"/>
  <c r="BK185" i="4"/>
  <c r="BK170" i="4"/>
  <c r="J163" i="4"/>
  <c r="BK160" i="4"/>
  <c r="BK137" i="4"/>
  <c r="BK122" i="4"/>
  <c r="BK115" i="4"/>
  <c r="J108" i="4"/>
  <c r="J100" i="4"/>
  <c r="J255" i="4"/>
  <c r="BK243" i="4"/>
  <c r="J231" i="4"/>
  <c r="J222" i="4"/>
  <c r="J203" i="4"/>
  <c r="J191" i="4"/>
  <c r="BK182" i="4"/>
  <c r="J166" i="4"/>
  <c r="BK153" i="4"/>
  <c r="BK133" i="4"/>
  <c r="BK131" i="5"/>
  <c r="BK117" i="5"/>
  <c r="J107" i="5"/>
  <c r="BK97" i="5"/>
  <c r="BK88" i="5"/>
  <c r="J135" i="5"/>
  <c r="BK128" i="5"/>
  <c r="BK123" i="5"/>
  <c r="J117" i="5"/>
  <c r="BK112" i="5"/>
  <c r="BK107" i="5"/>
  <c r="J102" i="5"/>
  <c r="J97" i="5"/>
  <c r="J88" i="5"/>
  <c r="BK191" i="6"/>
  <c r="J175" i="6"/>
  <c r="BK163" i="6"/>
  <c r="J146" i="6"/>
  <c r="J129" i="6"/>
  <c r="J115" i="6"/>
  <c r="J102" i="6"/>
  <c r="J89" i="6"/>
  <c r="J178" i="6"/>
  <c r="J169" i="6"/>
  <c r="J140" i="6"/>
  <c r="BK126" i="6"/>
  <c r="BK112" i="6"/>
  <c r="J99" i="6"/>
  <c r="J350" i="7"/>
  <c r="J333" i="7"/>
  <c r="BK323" i="7"/>
  <c r="BK313" i="7"/>
  <c r="BK303" i="7"/>
  <c r="J284" i="7"/>
  <c r="J277" i="7"/>
  <c r="BK267" i="7"/>
  <c r="BK257" i="7"/>
  <c r="J249" i="7"/>
  <c r="BK240" i="7"/>
  <c r="BK232" i="7"/>
  <c r="BK222" i="7"/>
  <c r="BK212" i="7"/>
  <c r="BK202" i="7"/>
  <c r="BK193" i="7"/>
  <c r="J185" i="7"/>
  <c r="J175" i="7"/>
  <c r="BK165" i="7"/>
  <c r="BK155" i="7"/>
  <c r="BK148" i="7"/>
  <c r="BK137" i="7"/>
  <c r="BK124" i="7"/>
  <c r="BK112" i="7"/>
  <c r="BK101" i="7"/>
  <c r="BK343" i="7"/>
  <c r="J331" i="7"/>
  <c r="J316" i="7"/>
  <c r="J308" i="7"/>
  <c r="J297" i="7"/>
  <c r="J290" i="7"/>
  <c r="BK277" i="7"/>
  <c r="J267" i="7"/>
  <c r="J257" i="7"/>
  <c r="BK249" i="7"/>
  <c r="J240" i="7"/>
  <c r="J229" i="7"/>
  <c r="BK220" i="7"/>
  <c r="J209" i="7"/>
  <c r="J199" i="7"/>
  <c r="J191" i="7"/>
  <c r="J183" i="7"/>
  <c r="BK170" i="7"/>
  <c r="J160" i="7"/>
  <c r="J148" i="7"/>
  <c r="J137" i="7"/>
  <c r="J124" i="7"/>
  <c r="J112" i="7"/>
  <c r="J101" i="7"/>
  <c r="BK179" i="8"/>
  <c r="BK173" i="8"/>
  <c r="BK164" i="8"/>
  <c r="BK157" i="8"/>
  <c r="BK149" i="8"/>
  <c r="BK142" i="8"/>
  <c r="J134" i="8"/>
  <c r="J127" i="8"/>
  <c r="BK117" i="8"/>
  <c r="BK101" i="8"/>
  <c r="BK120" i="8"/>
  <c r="BK107" i="8"/>
  <c r="J90" i="8"/>
  <c r="J278" i="9"/>
  <c r="J270" i="9"/>
  <c r="J263" i="9"/>
  <c r="J256" i="9"/>
  <c r="J247" i="9"/>
  <c r="J241" i="9"/>
  <c r="BK236" i="9"/>
  <c r="J232" i="9"/>
  <c r="J228" i="9"/>
  <c r="J224" i="9"/>
  <c r="BK219" i="9"/>
  <c r="BK214" i="9"/>
  <c r="BK208" i="9"/>
  <c r="BK202" i="9"/>
  <c r="BK194" i="9"/>
  <c r="BK188" i="9"/>
  <c r="BK178" i="9"/>
  <c r="J173" i="9"/>
  <c r="BK163" i="9"/>
  <c r="J149" i="9"/>
  <c r="J140" i="9"/>
  <c r="J122" i="9"/>
  <c r="BK112" i="9"/>
  <c r="J100" i="9"/>
  <c r="BK925" i="3"/>
  <c r="BK891" i="3"/>
  <c r="J879" i="3"/>
  <c r="J865" i="3"/>
  <c r="J825" i="3"/>
  <c r="BK811" i="3"/>
  <c r="J804" i="3"/>
  <c r="BK788" i="3"/>
  <c r="BK779" i="3"/>
  <c r="BK763" i="3"/>
  <c r="BK748" i="3"/>
  <c r="J730" i="3"/>
  <c r="BK714" i="3"/>
  <c r="BK699" i="3"/>
  <c r="J678" i="3"/>
  <c r="J660" i="3"/>
  <c r="BK644" i="3"/>
  <c r="BK630" i="3"/>
  <c r="J618" i="3"/>
  <c r="J585" i="3"/>
  <c r="BK568" i="3"/>
  <c r="BK546" i="3"/>
  <c r="BK529" i="3"/>
  <c r="BK523" i="3"/>
  <c r="BK516" i="3"/>
  <c r="J502" i="3"/>
  <c r="BK484" i="3"/>
  <c r="J454" i="3"/>
  <c r="J325" i="3"/>
  <c r="BK310" i="3"/>
  <c r="J289" i="3"/>
  <c r="BK276" i="3"/>
  <c r="J249" i="3"/>
  <c r="J234" i="3"/>
  <c r="BK231" i="3"/>
  <c r="BK217" i="3"/>
  <c r="J203" i="3"/>
  <c r="J170" i="3"/>
  <c r="J153" i="3"/>
  <c r="J128" i="3"/>
  <c r="J120" i="3"/>
  <c r="J978" i="3"/>
  <c r="J966" i="3"/>
  <c r="J928" i="3"/>
  <c r="BK906" i="3"/>
  <c r="J888" i="3"/>
  <c r="J876" i="3"/>
  <c r="J861" i="3"/>
  <c r="J835" i="3"/>
  <c r="J822" i="3"/>
  <c r="J809" i="3"/>
  <c r="J799" i="3"/>
  <c r="J790" i="3"/>
  <c r="BK781" i="3"/>
  <c r="BK770" i="3"/>
  <c r="BK752" i="3"/>
  <c r="BK727" i="3"/>
  <c r="J711" i="3"/>
  <c r="J703" i="3"/>
  <c r="J681" i="3"/>
  <c r="J665" i="3"/>
  <c r="BK648" i="3"/>
  <c r="J633" i="3"/>
  <c r="J611" i="3"/>
  <c r="BK585" i="3"/>
  <c r="BK564" i="3"/>
  <c r="J546" i="3"/>
  <c r="J513" i="3"/>
  <c r="J491" i="3"/>
  <c r="BK474" i="3"/>
  <c r="BK447" i="3"/>
  <c r="BK421" i="3"/>
  <c r="BK409" i="3"/>
  <c r="BK403" i="3"/>
  <c r="BK394" i="3"/>
  <c r="BK379" i="3"/>
  <c r="BK325" i="3"/>
  <c r="J310" i="3"/>
  <c r="BK289" i="3"/>
  <c r="J276" i="3"/>
  <c r="BK253" i="3"/>
  <c r="BK242" i="3"/>
  <c r="J227" i="3"/>
  <c r="BK214" i="3"/>
  <c r="BK191" i="3"/>
  <c r="BK170" i="3"/>
  <c r="J147" i="3"/>
  <c r="BK128" i="3"/>
  <c r="J107" i="3"/>
  <c r="J327" i="4"/>
  <c r="J320" i="4"/>
  <c r="J313" i="4"/>
  <c r="J307" i="4"/>
  <c r="BK301" i="4"/>
  <c r="BK295" i="4"/>
  <c r="BK289" i="4"/>
  <c r="BK280" i="4"/>
  <c r="BK277" i="4"/>
  <c r="BK267" i="4"/>
  <c r="J261" i="4"/>
  <c r="J249" i="4"/>
  <c r="J237" i="4"/>
  <c r="J225" i="4"/>
  <c r="BK212" i="4"/>
  <c r="BK200" i="4"/>
  <c r="J188" i="4"/>
  <c r="J174" i="4"/>
  <c r="J142" i="4"/>
  <c r="J133" i="4"/>
  <c r="J119" i="4"/>
  <c r="J115" i="4"/>
  <c r="BK108" i="4"/>
  <c r="BK100" i="4"/>
  <c r="J258" i="4"/>
  <c r="J246" i="4"/>
  <c r="J234" i="4"/>
  <c r="BK225" i="4"/>
  <c r="J212" i="4"/>
  <c r="J200" i="4"/>
  <c r="BK188" i="4"/>
  <c r="J170" i="4"/>
  <c r="J156" i="4"/>
  <c r="J128" i="4"/>
  <c r="J128" i="5"/>
  <c r="J125" i="5"/>
  <c r="J114" i="5"/>
  <c r="J105" i="5"/>
  <c r="J95" i="5"/>
  <c r="J85" i="5"/>
  <c r="BK125" i="5"/>
  <c r="BK114" i="5"/>
  <c r="BK105" i="5"/>
  <c r="BK95" i="5"/>
  <c r="BK85" i="5"/>
  <c r="BK178" i="6"/>
  <c r="BK166" i="6"/>
  <c r="J149" i="6"/>
  <c r="BK140" i="6"/>
  <c r="J126" i="6"/>
  <c r="J112" i="6"/>
  <c r="BK99" i="6"/>
  <c r="J191" i="6"/>
  <c r="J172" i="6"/>
  <c r="BK143" i="6"/>
  <c r="BK129" i="6"/>
  <c r="BK115" i="6"/>
  <c r="BK109" i="6"/>
  <c r="J95" i="6"/>
  <c r="BK350" i="7"/>
  <c r="BK331" i="7"/>
  <c r="BK321" i="7"/>
  <c r="BK311" i="7"/>
  <c r="J300" i="7"/>
  <c r="BK287" i="7"/>
  <c r="J275" i="7"/>
  <c r="J265" i="7"/>
  <c r="BK255" i="7"/>
  <c r="BK246" i="7"/>
  <c r="BK235" i="7"/>
  <c r="BK224" i="7"/>
  <c r="J215" i="7"/>
  <c r="J204" i="7"/>
  <c r="J195" i="7"/>
  <c r="BK187" i="7"/>
  <c r="BK177" i="7"/>
  <c r="J167" i="7"/>
  <c r="J158" i="7"/>
  <c r="J150" i="7"/>
  <c r="BK140" i="7"/>
  <c r="BK127" i="7"/>
  <c r="J114" i="7"/>
  <c r="BK109" i="7"/>
  <c r="J339" i="7"/>
  <c r="J328" i="7"/>
  <c r="J318" i="7"/>
  <c r="J311" i="7"/>
  <c r="J306" i="7"/>
  <c r="J295" i="7"/>
  <c r="J287" i="7"/>
  <c r="BK275" i="7"/>
  <c r="BK265" i="7"/>
  <c r="J255" i="7"/>
  <c r="J246" i="7"/>
  <c r="BK237" i="7"/>
  <c r="BK226" i="7"/>
  <c r="BK218" i="7"/>
  <c r="BK207" i="7"/>
  <c r="BK197" i="7"/>
  <c r="J193" i="7"/>
  <c r="J187" i="7"/>
  <c r="BK175" i="7"/>
  <c r="BK167" i="7"/>
  <c r="BK158" i="7"/>
  <c r="J145" i="7"/>
  <c r="BK134" i="7"/>
  <c r="BK120" i="7"/>
  <c r="J109" i="7"/>
  <c r="J98" i="7"/>
  <c r="J179" i="8"/>
  <c r="J173" i="8"/>
  <c r="J168" i="8"/>
  <c r="J164" i="8"/>
  <c r="J157" i="8"/>
  <c r="J149" i="8"/>
  <c r="J142" i="8"/>
  <c r="BK134" i="8"/>
  <c r="BK127" i="8"/>
  <c r="J120" i="8"/>
  <c r="J107" i="8"/>
  <c r="BK90" i="8"/>
  <c r="BK110" i="8"/>
  <c r="J93" i="8"/>
  <c r="BK270" i="9"/>
  <c r="BK263" i="9"/>
  <c r="BK256" i="9"/>
  <c r="BK247" i="9"/>
  <c r="BK241" i="9"/>
  <c r="J236" i="9"/>
  <c r="BK228" i="9"/>
  <c r="BK224" i="9"/>
  <c r="J219" i="9"/>
  <c r="J214" i="9"/>
  <c r="J208" i="9"/>
  <c r="J202" i="9"/>
  <c r="J194" i="9"/>
  <c r="J188" i="9"/>
  <c r="J178" i="9"/>
  <c r="BK173" i="9"/>
  <c r="J163" i="9"/>
  <c r="BK149" i="9"/>
  <c r="BK140" i="9"/>
  <c r="BK122" i="9"/>
  <c r="J112" i="9"/>
  <c r="BK100" i="9"/>
  <c r="R342" i="7" l="1"/>
  <c r="R155" i="9"/>
  <c r="P342" i="7"/>
  <c r="T342" i="7"/>
  <c r="P155" i="9"/>
  <c r="T155" i="9"/>
  <c r="P85" i="2"/>
  <c r="R85" i="2"/>
  <c r="BK97" i="2"/>
  <c r="J97" i="2"/>
  <c r="J63" i="2"/>
  <c r="T97" i="2"/>
  <c r="P100" i="3"/>
  <c r="T100" i="3"/>
  <c r="P137" i="3"/>
  <c r="T137" i="3"/>
  <c r="P174" i="3"/>
  <c r="T174" i="3"/>
  <c r="P280" i="3"/>
  <c r="T280" i="3"/>
  <c r="P321" i="3"/>
  <c r="R321" i="3"/>
  <c r="BK501" i="3"/>
  <c r="J501" i="3"/>
  <c r="J66" i="3"/>
  <c r="T501" i="3"/>
  <c r="BK545" i="3"/>
  <c r="J545" i="3"/>
  <c r="J69" i="3"/>
  <c r="R545" i="3"/>
  <c r="BK567" i="3"/>
  <c r="J567" i="3"/>
  <c r="J70" i="3"/>
  <c r="R567" i="3"/>
  <c r="BK647" i="3"/>
  <c r="J647" i="3"/>
  <c r="J71" i="3"/>
  <c r="R647" i="3"/>
  <c r="BK726" i="3"/>
  <c r="J726" i="3"/>
  <c r="J72" i="3"/>
  <c r="R726" i="3"/>
  <c r="BK751" i="3"/>
  <c r="J751" i="3"/>
  <c r="J73" i="3"/>
  <c r="T751" i="3"/>
  <c r="P827" i="3"/>
  <c r="R827" i="3"/>
  <c r="BK875" i="3"/>
  <c r="J875" i="3"/>
  <c r="J75" i="3"/>
  <c r="T875" i="3"/>
  <c r="P905" i="3"/>
  <c r="R905" i="3"/>
  <c r="BK945" i="3"/>
  <c r="J945" i="3"/>
  <c r="J77" i="3"/>
  <c r="T945" i="3"/>
  <c r="P965" i="3"/>
  <c r="T965" i="3"/>
  <c r="P95" i="4"/>
  <c r="T95" i="4"/>
  <c r="BK132" i="4"/>
  <c r="J132" i="4"/>
  <c r="J62" i="4"/>
  <c r="R132" i="4"/>
  <c r="T132" i="4"/>
  <c r="BK149" i="4"/>
  <c r="J149" i="4"/>
  <c r="J64" i="4"/>
  <c r="R149" i="4"/>
  <c r="BK159" i="4"/>
  <c r="J159" i="4"/>
  <c r="J65" i="4"/>
  <c r="T159" i="4"/>
  <c r="P178" i="4"/>
  <c r="T178" i="4"/>
  <c r="P221" i="4"/>
  <c r="T221" i="4"/>
  <c r="P270" i="4"/>
  <c r="R270" i="4"/>
  <c r="P316" i="4"/>
  <c r="T316" i="4"/>
  <c r="P323" i="4"/>
  <c r="R323" i="4"/>
  <c r="P84" i="5"/>
  <c r="P83" i="5"/>
  <c r="R84" i="5"/>
  <c r="R83" i="5"/>
  <c r="BK130" i="5"/>
  <c r="J130" i="5"/>
  <c r="J62" i="5"/>
  <c r="T130" i="5"/>
  <c r="BK88" i="6"/>
  <c r="J88" i="6"/>
  <c r="J61" i="6"/>
  <c r="R88" i="6"/>
  <c r="BK98" i="6"/>
  <c r="J98" i="6"/>
  <c r="J62" i="6"/>
  <c r="P98" i="6"/>
  <c r="T98" i="6"/>
  <c r="P105" i="6"/>
  <c r="T105" i="6"/>
  <c r="P125" i="6"/>
  <c r="T125" i="6"/>
  <c r="P135" i="6"/>
  <c r="R135" i="6"/>
  <c r="BK184" i="6"/>
  <c r="J184" i="6"/>
  <c r="J66" i="6"/>
  <c r="T184" i="6"/>
  <c r="P91" i="7"/>
  <c r="R91" i="7"/>
  <c r="BK123" i="7"/>
  <c r="J123" i="7"/>
  <c r="J62" i="7"/>
  <c r="R123" i="7"/>
  <c r="T123" i="7"/>
  <c r="P130" i="7"/>
  <c r="R130" i="7"/>
  <c r="BK231" i="7"/>
  <c r="J231" i="7"/>
  <c r="J64" i="7"/>
  <c r="T231" i="7"/>
  <c r="P283" i="7"/>
  <c r="R283" i="7"/>
  <c r="BK302" i="7"/>
  <c r="J302" i="7"/>
  <c r="J67" i="7"/>
  <c r="T302" i="7"/>
  <c r="BK89" i="8"/>
  <c r="J89" i="8"/>
  <c r="J61" i="8"/>
  <c r="T89" i="8"/>
  <c r="P138" i="8"/>
  <c r="T138" i="8"/>
  <c r="P148" i="8"/>
  <c r="T148" i="8"/>
  <c r="P156" i="8"/>
  <c r="T156" i="8"/>
  <c r="P172" i="8"/>
  <c r="P171" i="8"/>
  <c r="R172" i="8"/>
  <c r="R171" i="8"/>
  <c r="P93" i="9"/>
  <c r="T93" i="9"/>
  <c r="P169" i="9"/>
  <c r="T169" i="9"/>
  <c r="P181" i="9"/>
  <c r="T181" i="9"/>
  <c r="P198" i="9"/>
  <c r="R198" i="9"/>
  <c r="BK251" i="9"/>
  <c r="J251" i="9"/>
  <c r="J68" i="9"/>
  <c r="P251" i="9"/>
  <c r="T251" i="9"/>
  <c r="T259" i="9"/>
  <c r="BK85" i="2"/>
  <c r="J85" i="2"/>
  <c r="J61" i="2"/>
  <c r="T85" i="2"/>
  <c r="T84" i="2"/>
  <c r="T83" i="2"/>
  <c r="P97" i="2"/>
  <c r="R97" i="2"/>
  <c r="BK100" i="3"/>
  <c r="J100" i="3"/>
  <c r="J61" i="3"/>
  <c r="R100" i="3"/>
  <c r="BK137" i="3"/>
  <c r="J137" i="3"/>
  <c r="J62" i="3"/>
  <c r="R137" i="3"/>
  <c r="BK174" i="3"/>
  <c r="J174" i="3"/>
  <c r="J63" i="3"/>
  <c r="R174" i="3"/>
  <c r="BK280" i="3"/>
  <c r="J280" i="3"/>
  <c r="J64" i="3"/>
  <c r="R280" i="3"/>
  <c r="BK321" i="3"/>
  <c r="J321" i="3"/>
  <c r="J65" i="3"/>
  <c r="T321" i="3"/>
  <c r="P501" i="3"/>
  <c r="R501" i="3"/>
  <c r="P545" i="3"/>
  <c r="T545" i="3"/>
  <c r="P567" i="3"/>
  <c r="T567" i="3"/>
  <c r="P647" i="3"/>
  <c r="T647" i="3"/>
  <c r="P726" i="3"/>
  <c r="T726" i="3"/>
  <c r="P751" i="3"/>
  <c r="R751" i="3"/>
  <c r="BK827" i="3"/>
  <c r="J827" i="3"/>
  <c r="J74" i="3"/>
  <c r="T827" i="3"/>
  <c r="P875" i="3"/>
  <c r="R875" i="3"/>
  <c r="BK905" i="3"/>
  <c r="J905" i="3"/>
  <c r="J76" i="3"/>
  <c r="T905" i="3"/>
  <c r="P945" i="3"/>
  <c r="R945" i="3"/>
  <c r="BK965" i="3"/>
  <c r="J965" i="3"/>
  <c r="J78" i="3"/>
  <c r="R965" i="3"/>
  <c r="BK95" i="4"/>
  <c r="J95" i="4"/>
  <c r="J61" i="4"/>
  <c r="R95" i="4"/>
  <c r="P132" i="4"/>
  <c r="P149" i="4"/>
  <c r="T149" i="4"/>
  <c r="P159" i="4"/>
  <c r="R159" i="4"/>
  <c r="BK178" i="4"/>
  <c r="J178" i="4"/>
  <c r="J68" i="4"/>
  <c r="R178" i="4"/>
  <c r="BK221" i="4"/>
  <c r="J221" i="4"/>
  <c r="J69" i="4"/>
  <c r="R221" i="4"/>
  <c r="BK270" i="4"/>
  <c r="J270" i="4"/>
  <c r="J70" i="4"/>
  <c r="T270" i="4"/>
  <c r="BK316" i="4"/>
  <c r="J316" i="4"/>
  <c r="J71" i="4"/>
  <c r="R316" i="4"/>
  <c r="BK323" i="4"/>
  <c r="J323" i="4"/>
  <c r="J72" i="4"/>
  <c r="T323" i="4"/>
  <c r="BK84" i="5"/>
  <c r="J84" i="5"/>
  <c r="J61" i="5"/>
  <c r="T84" i="5"/>
  <c r="T83" i="5"/>
  <c r="T82" i="5"/>
  <c r="P130" i="5"/>
  <c r="R130" i="5"/>
  <c r="P88" i="6"/>
  <c r="P87" i="6"/>
  <c r="T88" i="6"/>
  <c r="R98" i="6"/>
  <c r="BK105" i="6"/>
  <c r="J105" i="6"/>
  <c r="J63" i="6"/>
  <c r="R105" i="6"/>
  <c r="BK125" i="6"/>
  <c r="J125" i="6"/>
  <c r="J64" i="6"/>
  <c r="R125" i="6"/>
  <c r="BK135" i="6"/>
  <c r="J135" i="6"/>
  <c r="J65" i="6"/>
  <c r="T135" i="6"/>
  <c r="P184" i="6"/>
  <c r="R184" i="6"/>
  <c r="BK91" i="7"/>
  <c r="J91" i="7"/>
  <c r="J61" i="7"/>
  <c r="T91" i="7"/>
  <c r="P123" i="7"/>
  <c r="BK130" i="7"/>
  <c r="J130" i="7"/>
  <c r="J63" i="7"/>
  <c r="T130" i="7"/>
  <c r="P231" i="7"/>
  <c r="R231" i="7"/>
  <c r="BK283" i="7"/>
  <c r="J283" i="7"/>
  <c r="J66" i="7"/>
  <c r="T283" i="7"/>
  <c r="T282" i="7"/>
  <c r="P302" i="7"/>
  <c r="R302" i="7"/>
  <c r="P89" i="8"/>
  <c r="P88" i="8"/>
  <c r="P87" i="8"/>
  <c r="AU61" i="1"/>
  <c r="R89" i="8"/>
  <c r="BK138" i="8"/>
  <c r="J138" i="8"/>
  <c r="J62" i="8"/>
  <c r="R138" i="8"/>
  <c r="BK148" i="8"/>
  <c r="J148" i="8"/>
  <c r="J63" i="8"/>
  <c r="R148" i="8"/>
  <c r="BK156" i="8"/>
  <c r="J156" i="8"/>
  <c r="J64" i="8"/>
  <c r="R156" i="8"/>
  <c r="BK172" i="8"/>
  <c r="J172" i="8"/>
  <c r="J67" i="8"/>
  <c r="T172" i="8"/>
  <c r="T171" i="8"/>
  <c r="BK93" i="9"/>
  <c r="J93" i="9"/>
  <c r="J61" i="9"/>
  <c r="R93" i="9"/>
  <c r="BK169" i="9"/>
  <c r="J169" i="9"/>
  <c r="J63" i="9"/>
  <c r="R169" i="9"/>
  <c r="BK181" i="9"/>
  <c r="J181" i="9"/>
  <c r="J64" i="9"/>
  <c r="R181" i="9"/>
  <c r="BK198" i="9"/>
  <c r="J198" i="9"/>
  <c r="J66" i="9"/>
  <c r="T198" i="9"/>
  <c r="R251" i="9"/>
  <c r="BK259" i="9"/>
  <c r="J259" i="9"/>
  <c r="J69" i="9"/>
  <c r="P259" i="9"/>
  <c r="R259" i="9"/>
  <c r="BK273" i="9"/>
  <c r="J273" i="9"/>
  <c r="J71" i="9"/>
  <c r="P273" i="9"/>
  <c r="R273" i="9"/>
  <c r="T273" i="9"/>
  <c r="BK93" i="2"/>
  <c r="J93" i="2"/>
  <c r="J62" i="2"/>
  <c r="BK141" i="4"/>
  <c r="J141" i="4"/>
  <c r="J63" i="4"/>
  <c r="BK338" i="7"/>
  <c r="J338" i="7"/>
  <c r="J68" i="7"/>
  <c r="BK342" i="7"/>
  <c r="J342" i="7"/>
  <c r="J69" i="7"/>
  <c r="BK540" i="3"/>
  <c r="J540" i="3"/>
  <c r="J67" i="3"/>
  <c r="BK173" i="4"/>
  <c r="J173" i="4"/>
  <c r="J66" i="4"/>
  <c r="BK330" i="4"/>
  <c r="J330" i="4"/>
  <c r="J73" i="4"/>
  <c r="BK167" i="8"/>
  <c r="J167" i="8"/>
  <c r="J65" i="8"/>
  <c r="BK155" i="9"/>
  <c r="J155" i="9"/>
  <c r="J62" i="9"/>
  <c r="BK193" i="9"/>
  <c r="J193" i="9"/>
  <c r="J65" i="9"/>
  <c r="BK269" i="9"/>
  <c r="J269" i="9"/>
  <c r="J70" i="9"/>
  <c r="E48" i="9"/>
  <c r="J52" i="9"/>
  <c r="F55" i="9"/>
  <c r="BE94" i="9"/>
  <c r="BE100" i="9"/>
  <c r="BE106" i="9"/>
  <c r="BE112" i="9"/>
  <c r="BE118" i="9"/>
  <c r="BE122" i="9"/>
  <c r="BE125" i="9"/>
  <c r="BE140" i="9"/>
  <c r="BE146" i="9"/>
  <c r="BE149" i="9"/>
  <c r="BE156" i="9"/>
  <c r="BE163" i="9"/>
  <c r="BE170" i="9"/>
  <c r="BE173" i="9"/>
  <c r="BE175" i="9"/>
  <c r="BE178" i="9"/>
  <c r="BE182" i="9"/>
  <c r="BE188" i="9"/>
  <c r="BE191" i="9"/>
  <c r="BE194" i="9"/>
  <c r="BE199" i="9"/>
  <c r="BE202" i="9"/>
  <c r="BE205" i="9"/>
  <c r="BE208" i="9"/>
  <c r="BE211" i="9"/>
  <c r="BE214" i="9"/>
  <c r="BE216" i="9"/>
  <c r="BE219" i="9"/>
  <c r="BE222" i="9"/>
  <c r="BE224" i="9"/>
  <c r="BE226" i="9"/>
  <c r="BE228" i="9"/>
  <c r="BE230" i="9"/>
  <c r="BE232" i="9"/>
  <c r="BE236" i="9"/>
  <c r="BE238" i="9"/>
  <c r="BE241" i="9"/>
  <c r="BE243" i="9"/>
  <c r="BE247" i="9"/>
  <c r="BE252" i="9"/>
  <c r="BE256" i="9"/>
  <c r="BE260" i="9"/>
  <c r="BE263" i="9"/>
  <c r="BE266" i="9"/>
  <c r="BE270" i="9"/>
  <c r="BE274" i="9"/>
  <c r="BE278" i="9"/>
  <c r="J52" i="8"/>
  <c r="F84" i="8"/>
  <c r="BE90" i="8"/>
  <c r="BE101" i="8"/>
  <c r="E48" i="8"/>
  <c r="BE93" i="8"/>
  <c r="BE97" i="8"/>
  <c r="BE107" i="8"/>
  <c r="BE110" i="8"/>
  <c r="BE114" i="8"/>
  <c r="BE117" i="8"/>
  <c r="BE120" i="8"/>
  <c r="BE123" i="8"/>
  <c r="BE127" i="8"/>
  <c r="BE130" i="8"/>
  <c r="BE134" i="8"/>
  <c r="BE139" i="8"/>
  <c r="BE142" i="8"/>
  <c r="BE145" i="8"/>
  <c r="BE149" i="8"/>
  <c r="BE153" i="8"/>
  <c r="BE157" i="8"/>
  <c r="BE160" i="8"/>
  <c r="BE164" i="8"/>
  <c r="BE168" i="8"/>
  <c r="BE173" i="8"/>
  <c r="BE176" i="8"/>
  <c r="BE179" i="8"/>
  <c r="E48" i="7"/>
  <c r="J83" i="7"/>
  <c r="BE95" i="7"/>
  <c r="BE106" i="7"/>
  <c r="BE112" i="7"/>
  <c r="BE114" i="7"/>
  <c r="BE117" i="7"/>
  <c r="BE120" i="7"/>
  <c r="BE131" i="7"/>
  <c r="BE143" i="7"/>
  <c r="BE150" i="7"/>
  <c r="BE155" i="7"/>
  <c r="BE163" i="7"/>
  <c r="BE165" i="7"/>
  <c r="BE170" i="7"/>
  <c r="BE175" i="7"/>
  <c r="BE183" i="7"/>
  <c r="BE191" i="7"/>
  <c r="BE193" i="7"/>
  <c r="BE195" i="7"/>
  <c r="BE202" i="7"/>
  <c r="BE207" i="7"/>
  <c r="BE212" i="7"/>
  <c r="BE218" i="7"/>
  <c r="BE222" i="7"/>
  <c r="BE224" i="7"/>
  <c r="BE229" i="7"/>
  <c r="BE235" i="7"/>
  <c r="BE237" i="7"/>
  <c r="BE249" i="7"/>
  <c r="BE255" i="7"/>
  <c r="BE257" i="7"/>
  <c r="BE262" i="7"/>
  <c r="BE267" i="7"/>
  <c r="BE272" i="7"/>
  <c r="BE275" i="7"/>
  <c r="BE280" i="7"/>
  <c r="BE287" i="7"/>
  <c r="BE290" i="7"/>
  <c r="BE292" i="7"/>
  <c r="BE297" i="7"/>
  <c r="BE308" i="7"/>
  <c r="BE313" i="7"/>
  <c r="BE328" i="7"/>
  <c r="BE331" i="7"/>
  <c r="BE336" i="7"/>
  <c r="F55" i="7"/>
  <c r="BE92" i="7"/>
  <c r="BE98" i="7"/>
  <c r="BE101" i="7"/>
  <c r="BE103" i="7"/>
  <c r="BE109" i="7"/>
  <c r="BE124" i="7"/>
  <c r="BE127" i="7"/>
  <c r="BE134" i="7"/>
  <c r="BE137" i="7"/>
  <c r="BE140" i="7"/>
  <c r="BE145" i="7"/>
  <c r="BE148" i="7"/>
  <c r="BE153" i="7"/>
  <c r="BE158" i="7"/>
  <c r="BE160" i="7"/>
  <c r="BE167" i="7"/>
  <c r="BE172" i="7"/>
  <c r="BE177" i="7"/>
  <c r="BE180" i="7"/>
  <c r="BE185" i="7"/>
  <c r="BE187" i="7"/>
  <c r="BE189" i="7"/>
  <c r="BE197" i="7"/>
  <c r="BE199" i="7"/>
  <c r="BE204" i="7"/>
  <c r="BE209" i="7"/>
  <c r="BE215" i="7"/>
  <c r="BE220" i="7"/>
  <c r="BE226" i="7"/>
  <c r="BE232" i="7"/>
  <c r="BE240" i="7"/>
  <c r="BE242" i="7"/>
  <c r="BE244" i="7"/>
  <c r="BE246" i="7"/>
  <c r="BE251" i="7"/>
  <c r="BE253" i="7"/>
  <c r="BE260" i="7"/>
  <c r="BE265" i="7"/>
  <c r="BE270" i="7"/>
  <c r="BE277" i="7"/>
  <c r="BE284" i="7"/>
  <c r="BE295" i="7"/>
  <c r="BE300" i="7"/>
  <c r="BE303" i="7"/>
  <c r="BE306" i="7"/>
  <c r="BE311" i="7"/>
  <c r="BE316" i="7"/>
  <c r="BE318" i="7"/>
  <c r="BE321" i="7"/>
  <c r="BE323" i="7"/>
  <c r="BE326" i="7"/>
  <c r="BE333" i="7"/>
  <c r="BE339" i="7"/>
  <c r="BE343" i="7"/>
  <c r="BE350" i="7"/>
  <c r="E48" i="6"/>
  <c r="F55" i="6"/>
  <c r="J80" i="6"/>
  <c r="BE89" i="6"/>
  <c r="BE92" i="6"/>
  <c r="BE99" i="6"/>
  <c r="BE109" i="6"/>
  <c r="BE112" i="6"/>
  <c r="BE119" i="6"/>
  <c r="BE126" i="6"/>
  <c r="BE129" i="6"/>
  <c r="BE136" i="6"/>
  <c r="BE143" i="6"/>
  <c r="BE172" i="6"/>
  <c r="BE181" i="6"/>
  <c r="BE185" i="6"/>
  <c r="BE95" i="6"/>
  <c r="BE102" i="6"/>
  <c r="BE106" i="6"/>
  <c r="BE115" i="6"/>
  <c r="BE122" i="6"/>
  <c r="BE132" i="6"/>
  <c r="BE140" i="6"/>
  <c r="BE146" i="6"/>
  <c r="BE149" i="6"/>
  <c r="BE163" i="6"/>
  <c r="BE166" i="6"/>
  <c r="BE169" i="6"/>
  <c r="BE175" i="6"/>
  <c r="BE178" i="6"/>
  <c r="BE191" i="6"/>
  <c r="BK177" i="4"/>
  <c r="E48" i="5"/>
  <c r="J52" i="5"/>
  <c r="BE88" i="5"/>
  <c r="BE92" i="5"/>
  <c r="BE95" i="5"/>
  <c r="BE102" i="5"/>
  <c r="BE107" i="5"/>
  <c r="BE110" i="5"/>
  <c r="BE112" i="5"/>
  <c r="BE117" i="5"/>
  <c r="BE125" i="5"/>
  <c r="F55" i="5"/>
  <c r="BE85" i="5"/>
  <c r="BE90" i="5"/>
  <c r="BE97" i="5"/>
  <c r="BE100" i="5"/>
  <c r="BE105" i="5"/>
  <c r="BE114" i="5"/>
  <c r="BE120" i="5"/>
  <c r="BE123" i="5"/>
  <c r="BE128" i="5"/>
  <c r="BE131" i="5"/>
  <c r="BE135" i="5"/>
  <c r="BE128" i="4"/>
  <c r="BE150" i="4"/>
  <c r="BE156" i="4"/>
  <c r="BE160" i="4"/>
  <c r="BE166" i="4"/>
  <c r="BE174" i="4"/>
  <c r="BE179" i="4"/>
  <c r="BE182" i="4"/>
  <c r="BE185" i="4"/>
  <c r="BE191" i="4"/>
  <c r="BE194" i="4"/>
  <c r="BE203" i="4"/>
  <c r="BE206" i="4"/>
  <c r="BE209" i="4"/>
  <c r="BE218" i="4"/>
  <c r="BE222" i="4"/>
  <c r="BE228" i="4"/>
  <c r="BE240" i="4"/>
  <c r="BE246" i="4"/>
  <c r="BE252" i="4"/>
  <c r="E48" i="4"/>
  <c r="J52" i="4"/>
  <c r="F55" i="4"/>
  <c r="BE96" i="4"/>
  <c r="BE100" i="4"/>
  <c r="BE104" i="4"/>
  <c r="BE108" i="4"/>
  <c r="BE112" i="4"/>
  <c r="BE115" i="4"/>
  <c r="BE119" i="4"/>
  <c r="BE122" i="4"/>
  <c r="BE125" i="4"/>
  <c r="BE133" i="4"/>
  <c r="BE137" i="4"/>
  <c r="BE142" i="4"/>
  <c r="BE153" i="4"/>
  <c r="BE163" i="4"/>
  <c r="BE170" i="4"/>
  <c r="BE188" i="4"/>
  <c r="BE197" i="4"/>
  <c r="BE200" i="4"/>
  <c r="BE212" i="4"/>
  <c r="BE215" i="4"/>
  <c r="BE225" i="4"/>
  <c r="BE231" i="4"/>
  <c r="BE234" i="4"/>
  <c r="BE237" i="4"/>
  <c r="BE243" i="4"/>
  <c r="BE249" i="4"/>
  <c r="BE255" i="4"/>
  <c r="BE258" i="4"/>
  <c r="BE261" i="4"/>
  <c r="BE264" i="4"/>
  <c r="BE267" i="4"/>
  <c r="BE271" i="4"/>
  <c r="BE274" i="4"/>
  <c r="BE277" i="4"/>
  <c r="BE280" i="4"/>
  <c r="BE283" i="4"/>
  <c r="BE286" i="4"/>
  <c r="BE289" i="4"/>
  <c r="BE292" i="4"/>
  <c r="BE295" i="4"/>
  <c r="BE298" i="4"/>
  <c r="BE301" i="4"/>
  <c r="BE304" i="4"/>
  <c r="BE307" i="4"/>
  <c r="BE310" i="4"/>
  <c r="BE313" i="4"/>
  <c r="BE317" i="4"/>
  <c r="BE320" i="4"/>
  <c r="BE324" i="4"/>
  <c r="BE327" i="4"/>
  <c r="BE331" i="4"/>
  <c r="E48" i="3"/>
  <c r="F55" i="3"/>
  <c r="J92" i="3"/>
  <c r="BE113" i="3"/>
  <c r="BE124" i="3"/>
  <c r="BE138" i="3"/>
  <c r="BE147" i="3"/>
  <c r="BE167" i="3"/>
  <c r="BE179" i="3"/>
  <c r="BE182" i="3"/>
  <c r="BE203" i="3"/>
  <c r="BE207" i="3"/>
  <c r="BE217" i="3"/>
  <c r="BE227" i="3"/>
  <c r="BE238" i="3"/>
  <c r="BE245" i="3"/>
  <c r="BE259" i="3"/>
  <c r="BE268" i="3"/>
  <c r="BE284" i="3"/>
  <c r="BE298" i="3"/>
  <c r="BE304" i="3"/>
  <c r="BE310" i="3"/>
  <c r="BE317" i="3"/>
  <c r="BE322" i="3"/>
  <c r="BE325" i="3"/>
  <c r="BE328" i="3"/>
  <c r="BE341" i="3"/>
  <c r="BE379" i="3"/>
  <c r="BE391" i="3"/>
  <c r="BE394" i="3"/>
  <c r="BE400" i="3"/>
  <c r="BE403" i="3"/>
  <c r="BE406" i="3"/>
  <c r="BE409" i="3"/>
  <c r="BE418" i="3"/>
  <c r="BE421" i="3"/>
  <c r="BE433" i="3"/>
  <c r="BE436" i="3"/>
  <c r="BE450" i="3"/>
  <c r="BE469" i="3"/>
  <c r="BE529" i="3"/>
  <c r="BE536" i="3"/>
  <c r="BE541" i="3"/>
  <c r="BE546" i="3"/>
  <c r="BE555" i="3"/>
  <c r="BE561" i="3"/>
  <c r="BE564" i="3"/>
  <c r="BE579" i="3"/>
  <c r="BE588" i="3"/>
  <c r="BE611" i="3"/>
  <c r="BE628" i="3"/>
  <c r="BE633" i="3"/>
  <c r="BE635" i="3"/>
  <c r="BE644" i="3"/>
  <c r="BE648" i="3"/>
  <c r="BE654" i="3"/>
  <c r="BE657" i="3"/>
  <c r="BE665" i="3"/>
  <c r="BE674" i="3"/>
  <c r="BE699" i="3"/>
  <c r="BE703" i="3"/>
  <c r="BE707" i="3"/>
  <c r="BE720" i="3"/>
  <c r="BE723" i="3"/>
  <c r="BE727" i="3"/>
  <c r="BE738" i="3"/>
  <c r="BE748" i="3"/>
  <c r="BE763" i="3"/>
  <c r="BE770" i="3"/>
  <c r="BE773" i="3"/>
  <c r="BE776" i="3"/>
  <c r="BE781" i="3"/>
  <c r="BE786" i="3"/>
  <c r="BE790" i="3"/>
  <c r="BE796" i="3"/>
  <c r="BE799" i="3"/>
  <c r="BE806" i="3"/>
  <c r="BE817" i="3"/>
  <c r="BE822" i="3"/>
  <c r="BE825" i="3"/>
  <c r="BE832" i="3"/>
  <c r="BE858" i="3"/>
  <c r="BE872" i="3"/>
  <c r="BE876" i="3"/>
  <c r="BE899" i="3"/>
  <c r="BE906" i="3"/>
  <c r="BE912" i="3"/>
  <c r="BE931" i="3"/>
  <c r="BE942" i="3"/>
  <c r="BE946" i="3"/>
  <c r="BE972" i="3"/>
  <c r="BE101" i="3"/>
  <c r="BE107" i="3"/>
  <c r="BE120" i="3"/>
  <c r="BE128" i="3"/>
  <c r="BE131" i="3"/>
  <c r="BE153" i="3"/>
  <c r="BE160" i="3"/>
  <c r="BE170" i="3"/>
  <c r="BE175" i="3"/>
  <c r="BE191" i="3"/>
  <c r="BE211" i="3"/>
  <c r="BE214" i="3"/>
  <c r="BE220" i="3"/>
  <c r="BE223" i="3"/>
  <c r="BE231" i="3"/>
  <c r="BE234" i="3"/>
  <c r="BE242" i="3"/>
  <c r="BE249" i="3"/>
  <c r="BE253" i="3"/>
  <c r="BE272" i="3"/>
  <c r="BE276" i="3"/>
  <c r="BE281" i="3"/>
  <c r="BE286" i="3"/>
  <c r="BE289" i="3"/>
  <c r="BE292" i="3"/>
  <c r="BE314" i="3"/>
  <c r="BE447" i="3"/>
  <c r="BE454" i="3"/>
  <c r="BE474" i="3"/>
  <c r="BE480" i="3"/>
  <c r="BE484" i="3"/>
  <c r="BE488" i="3"/>
  <c r="BE491" i="3"/>
  <c r="BE497" i="3"/>
  <c r="BE502" i="3"/>
  <c r="BE509" i="3"/>
  <c r="BE513" i="3"/>
  <c r="BE516" i="3"/>
  <c r="BE519" i="3"/>
  <c r="BE523" i="3"/>
  <c r="BE526" i="3"/>
  <c r="BE532" i="3"/>
  <c r="BE552" i="3"/>
  <c r="BE568" i="3"/>
  <c r="BE576" i="3"/>
  <c r="BE585" i="3"/>
  <c r="BE596" i="3"/>
  <c r="BE599" i="3"/>
  <c r="BE618" i="3"/>
  <c r="BE625" i="3"/>
  <c r="BE630" i="3"/>
  <c r="BE641" i="3"/>
  <c r="BE660" i="3"/>
  <c r="BE671" i="3"/>
  <c r="BE678" i="3"/>
  <c r="BE681" i="3"/>
  <c r="BE690" i="3"/>
  <c r="BE695" i="3"/>
  <c r="BE711" i="3"/>
  <c r="BE714" i="3"/>
  <c r="BE730" i="3"/>
  <c r="BE732" i="3"/>
  <c r="BE742" i="3"/>
  <c r="BE752" i="3"/>
  <c r="BE756" i="3"/>
  <c r="BE760" i="3"/>
  <c r="BE779" i="3"/>
  <c r="BE783" i="3"/>
  <c r="BE788" i="3"/>
  <c r="BE793" i="3"/>
  <c r="BE801" i="3"/>
  <c r="BE804" i="3"/>
  <c r="BE809" i="3"/>
  <c r="BE811" i="3"/>
  <c r="BE819" i="3"/>
  <c r="BE828" i="3"/>
  <c r="BE835" i="3"/>
  <c r="BE861" i="3"/>
  <c r="BE865" i="3"/>
  <c r="BE868" i="3"/>
  <c r="BE879" i="3"/>
  <c r="BE882" i="3"/>
  <c r="BE885" i="3"/>
  <c r="BE888" i="3"/>
  <c r="BE891" i="3"/>
  <c r="BE902" i="3"/>
  <c r="BE909" i="3"/>
  <c r="BE925" i="3"/>
  <c r="BE928" i="3"/>
  <c r="BE939" i="3"/>
  <c r="BE962" i="3"/>
  <c r="BE966" i="3"/>
  <c r="BE969" i="3"/>
  <c r="BE975" i="3"/>
  <c r="BE978" i="3"/>
  <c r="BE981" i="3"/>
  <c r="E48" i="2"/>
  <c r="J52" i="2"/>
  <c r="F55" i="2"/>
  <c r="BE86" i="2"/>
  <c r="BE89" i="2"/>
  <c r="BE94" i="2"/>
  <c r="BE98" i="2"/>
  <c r="BE106" i="2"/>
  <c r="F36" i="2"/>
  <c r="BC55" i="1"/>
  <c r="F37" i="3"/>
  <c r="BD56" i="1"/>
  <c r="F34" i="4"/>
  <c r="BA57" i="1"/>
  <c r="F34" i="5"/>
  <c r="BA58" i="1"/>
  <c r="J34" i="6"/>
  <c r="AW59" i="1"/>
  <c r="F37" i="7"/>
  <c r="BD60" i="1"/>
  <c r="F34" i="8"/>
  <c r="BA61" i="1"/>
  <c r="F35" i="8"/>
  <c r="BB61" i="1"/>
  <c r="J34" i="9"/>
  <c r="AW62" i="1"/>
  <c r="F37" i="2"/>
  <c r="BD55" i="1"/>
  <c r="F36" i="3"/>
  <c r="BC56" i="1"/>
  <c r="J34" i="4"/>
  <c r="AW57" i="1"/>
  <c r="F36" i="4"/>
  <c r="BC57" i="1"/>
  <c r="J34" i="5"/>
  <c r="AW58" i="1"/>
  <c r="F35" i="5"/>
  <c r="BB58" i="1"/>
  <c r="F37" i="6"/>
  <c r="BD59" i="1"/>
  <c r="J34" i="7"/>
  <c r="AW60" i="1"/>
  <c r="F36" i="7"/>
  <c r="BC60" i="1"/>
  <c r="F36" i="8"/>
  <c r="BC61" i="1"/>
  <c r="F37" i="9"/>
  <c r="BD62" i="1"/>
  <c r="F34" i="2"/>
  <c r="BA55" i="1"/>
  <c r="F34" i="3"/>
  <c r="BA56" i="1"/>
  <c r="F37" i="4"/>
  <c r="BD57" i="1"/>
  <c r="F37" i="5"/>
  <c r="BD58" i="1"/>
  <c r="F36" i="6"/>
  <c r="BC59" i="1"/>
  <c r="F34" i="7"/>
  <c r="BA60" i="1"/>
  <c r="J34" i="8"/>
  <c r="AW61" i="1"/>
  <c r="F37" i="8"/>
  <c r="BD61" i="1"/>
  <c r="F36" i="9"/>
  <c r="BC62" i="1"/>
  <c r="J34" i="2"/>
  <c r="AW55" i="1"/>
  <c r="F35" i="2"/>
  <c r="BB55" i="1"/>
  <c r="J34" i="3"/>
  <c r="AW56" i="1"/>
  <c r="F35" i="3"/>
  <c r="BB56" i="1"/>
  <c r="F35" i="4"/>
  <c r="BB57" i="1"/>
  <c r="F36" i="5"/>
  <c r="BC58" i="1"/>
  <c r="F34" i="6"/>
  <c r="BA59" i="1"/>
  <c r="F35" i="6"/>
  <c r="BB59" i="1"/>
  <c r="F35" i="7"/>
  <c r="BB60" i="1"/>
  <c r="F34" i="9"/>
  <c r="BA62" i="1"/>
  <c r="F35" i="9"/>
  <c r="BB62" i="1"/>
  <c r="R88" i="8" l="1"/>
  <c r="R87" i="8"/>
  <c r="T87" i="6"/>
  <c r="T86" i="6"/>
  <c r="T544" i="3"/>
  <c r="P544" i="3"/>
  <c r="T250" i="9"/>
  <c r="T92" i="9"/>
  <c r="T91" i="9"/>
  <c r="T88" i="8"/>
  <c r="T87" i="8"/>
  <c r="P282" i="7"/>
  <c r="P90" i="7"/>
  <c r="P89" i="7"/>
  <c r="AU60" i="1"/>
  <c r="R82" i="5"/>
  <c r="P177" i="4"/>
  <c r="T94" i="4"/>
  <c r="P99" i="3"/>
  <c r="P98" i="3"/>
  <c r="AU56" i="1"/>
  <c r="P84" i="2"/>
  <c r="P83" i="2"/>
  <c r="AU55" i="1"/>
  <c r="R250" i="9"/>
  <c r="R92" i="9"/>
  <c r="R91" i="9"/>
  <c r="T90" i="7"/>
  <c r="T89" i="7"/>
  <c r="P86" i="6"/>
  <c r="AU59" i="1"/>
  <c r="R177" i="4"/>
  <c r="R94" i="4"/>
  <c r="R93" i="4"/>
  <c r="R99" i="3"/>
  <c r="P250" i="9"/>
  <c r="P92" i="9"/>
  <c r="P91" i="9"/>
  <c r="AU62" i="1"/>
  <c r="R282" i="7"/>
  <c r="R90" i="7"/>
  <c r="R89" i="7"/>
  <c r="R87" i="6"/>
  <c r="R86" i="6"/>
  <c r="P82" i="5"/>
  <c r="AU58" i="1"/>
  <c r="T177" i="4"/>
  <c r="P94" i="4"/>
  <c r="P93" i="4"/>
  <c r="AU57" i="1"/>
  <c r="R544" i="3"/>
  <c r="T99" i="3"/>
  <c r="T98" i="3"/>
  <c r="R84" i="2"/>
  <c r="R83" i="2"/>
  <c r="BK84" i="2"/>
  <c r="J84" i="2"/>
  <c r="J60" i="2"/>
  <c r="BK99" i="3"/>
  <c r="J99" i="3"/>
  <c r="J60" i="3"/>
  <c r="BK83" i="5"/>
  <c r="J83" i="5"/>
  <c r="J60" i="5"/>
  <c r="BK90" i="7"/>
  <c r="J90" i="7"/>
  <c r="J60" i="7"/>
  <c r="BK282" i="7"/>
  <c r="J282" i="7"/>
  <c r="J65" i="7"/>
  <c r="BK88" i="8"/>
  <c r="J88" i="8"/>
  <c r="J60" i="8"/>
  <c r="BK92" i="9"/>
  <c r="J92" i="9"/>
  <c r="J60" i="9"/>
  <c r="BK250" i="9"/>
  <c r="J250" i="9"/>
  <c r="J67" i="9"/>
  <c r="BK544" i="3"/>
  <c r="J544" i="3"/>
  <c r="J68" i="3"/>
  <c r="BK94" i="4"/>
  <c r="J94" i="4"/>
  <c r="J60" i="4"/>
  <c r="BK87" i="6"/>
  <c r="J87" i="6"/>
  <c r="J60" i="6"/>
  <c r="BK171" i="8"/>
  <c r="J171" i="8"/>
  <c r="J66" i="8"/>
  <c r="J177" i="4"/>
  <c r="J67" i="4"/>
  <c r="J33" i="2"/>
  <c r="AV55" i="1"/>
  <c r="AT55" i="1"/>
  <c r="J33" i="4"/>
  <c r="AV57" i="1"/>
  <c r="AT57" i="1"/>
  <c r="F33" i="5"/>
  <c r="AZ58" i="1"/>
  <c r="J33" i="6"/>
  <c r="AV59" i="1"/>
  <c r="AT59" i="1"/>
  <c r="J33" i="7"/>
  <c r="AV60" i="1"/>
  <c r="AT60" i="1"/>
  <c r="J33" i="8"/>
  <c r="AV61" i="1"/>
  <c r="AT61" i="1"/>
  <c r="BC54" i="1"/>
  <c r="W32" i="1"/>
  <c r="BD54" i="1"/>
  <c r="W33" i="1"/>
  <c r="BB54" i="1"/>
  <c r="W31" i="1"/>
  <c r="F33" i="2"/>
  <c r="AZ55" i="1"/>
  <c r="J33" i="3"/>
  <c r="AV56" i="1"/>
  <c r="AT56" i="1"/>
  <c r="J33" i="5"/>
  <c r="AV58" i="1"/>
  <c r="AT58" i="1"/>
  <c r="F33" i="7"/>
  <c r="AZ60" i="1"/>
  <c r="F33" i="9"/>
  <c r="AZ62" i="1"/>
  <c r="F33" i="3"/>
  <c r="AZ56" i="1"/>
  <c r="J33" i="9"/>
  <c r="AV62" i="1"/>
  <c r="AT62" i="1"/>
  <c r="F33" i="4"/>
  <c r="AZ57" i="1"/>
  <c r="F33" i="6"/>
  <c r="AZ59" i="1"/>
  <c r="F33" i="8"/>
  <c r="AZ61" i="1"/>
  <c r="BA54" i="1"/>
  <c r="W30" i="1"/>
  <c r="R98" i="3" l="1"/>
  <c r="T93" i="4"/>
  <c r="BK83" i="2"/>
  <c r="J83" i="2"/>
  <c r="J59" i="2"/>
  <c r="BK98" i="3"/>
  <c r="J98" i="3"/>
  <c r="J59" i="3"/>
  <c r="BK86" i="6"/>
  <c r="J86" i="6"/>
  <c r="J59" i="6"/>
  <c r="BK89" i="7"/>
  <c r="J89" i="7"/>
  <c r="J59" i="7"/>
  <c r="BK87" i="8"/>
  <c r="J87" i="8"/>
  <c r="J59" i="8"/>
  <c r="BK91" i="9"/>
  <c r="J91" i="9"/>
  <c r="J59" i="9"/>
  <c r="BK82" i="5"/>
  <c r="J82" i="5"/>
  <c r="BK93" i="4"/>
  <c r="J93" i="4"/>
  <c r="J59" i="4"/>
  <c r="AU54" i="1"/>
  <c r="AW54" i="1"/>
  <c r="AK30" i="1"/>
  <c r="AY54" i="1"/>
  <c r="AX54" i="1"/>
  <c r="J30" i="5"/>
  <c r="AG58" i="1"/>
  <c r="AZ54" i="1"/>
  <c r="W29" i="1"/>
  <c r="J39" i="5" l="1"/>
  <c r="J59" i="5"/>
  <c r="AN58" i="1"/>
  <c r="J30" i="4"/>
  <c r="AG57" i="1"/>
  <c r="AN57" i="1"/>
  <c r="AV54" i="1"/>
  <c r="AK29" i="1"/>
  <c r="J30" i="7"/>
  <c r="AG60" i="1"/>
  <c r="J30" i="6"/>
  <c r="AG59" i="1"/>
  <c r="J30" i="3"/>
  <c r="AG56" i="1"/>
  <c r="J30" i="9"/>
  <c r="AG62" i="1"/>
  <c r="J30" i="8"/>
  <c r="AG61" i="1"/>
  <c r="J30" i="2"/>
  <c r="AG55" i="1"/>
  <c r="J39" i="8" l="1"/>
  <c r="J39" i="3"/>
  <c r="J39" i="9"/>
  <c r="J39" i="6"/>
  <c r="J39" i="4"/>
  <c r="J39" i="2"/>
  <c r="J39" i="7"/>
  <c r="AN55" i="1"/>
  <c r="AN59" i="1"/>
  <c r="AN60" i="1"/>
  <c r="AN61" i="1"/>
  <c r="AN62" i="1"/>
  <c r="AN56" i="1"/>
  <c r="AT54" i="1"/>
  <c r="AG54" i="1"/>
  <c r="AK26" i="1"/>
  <c r="AK35" i="1" l="1"/>
  <c r="AN54" i="1"/>
</calcChain>
</file>

<file path=xl/sharedStrings.xml><?xml version="1.0" encoding="utf-8"?>
<sst xmlns="http://schemas.openxmlformats.org/spreadsheetml/2006/main" count="16924" uniqueCount="2937">
  <si>
    <t>Export Komplet</t>
  </si>
  <si>
    <t>VZ</t>
  </si>
  <si>
    <t>2.0</t>
  </si>
  <si>
    <t>ZAMOK</t>
  </si>
  <si>
    <t>False</t>
  </si>
  <si>
    <t>{c5b255e0-25b0-441a-9cc0-b1510f4c1763}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</si>
  <si>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</si>
  <si>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</si>
  <si>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</si>
  <si>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</si>
  <si>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</si>
  <si>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</si>
  <si>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</si>
  <si>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</si>
  <si>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</si>
  <si>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</si>
  <si>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</si>
  <si>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Zázemí pro dětskou skupinu - Kynšperk</t>
  </si>
  <si>
    <t>KSO:</t>
  </si>
  <si>
    <t/>
  </si>
  <si>
    <t>CC-CZ:</t>
  </si>
  <si>
    <t>Místo:</t>
  </si>
  <si>
    <t>Kynšperk nad Ohří</t>
  </si>
  <si>
    <t>Datum:</t>
  </si>
  <si>
    <t>28. 1. 2024</t>
  </si>
  <si>
    <t>Zadavatel:</t>
  </si>
  <si>
    <t>IČ:</t>
  </si>
  <si>
    <t>Měst Kynšperk nad Ohří</t>
  </si>
  <si>
    <t>DIČ:</t>
  </si>
  <si>
    <t>Uchazeč:</t>
  </si>
  <si>
    <t>Vyplň údaj</t>
  </si>
  <si>
    <t>Projektant:</t>
  </si>
  <si>
    <t>Nováček Jiří</t>
  </si>
  <si>
    <t>True</t>
  </si>
  <si>
    <t>Zpracovatel:</t>
  </si>
  <si>
    <t>Milan Hájek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</si>
  <si>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</si>
  <si>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</si>
  <si>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</si>
  <si>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</si>
  <si>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</si>
  <si>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</si>
  <si>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</si>
  <si>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</si>
  <si>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</si>
  <si>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</si>
  <si>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</si>
  <si>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</si>
  <si>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</si>
  <si>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</si>
  <si>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</si>
  <si>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</si>
  <si>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</si>
  <si>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</si>
  <si>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</si>
  <si>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</si>
  <si>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</si>
  <si>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</si>
  <si>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</si>
  <si>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</si>
  <si>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</si>
  <si>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</si>
  <si>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</si>
  <si>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</si>
  <si>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</si>
  <si>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</si>
  <si>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</si>
  <si>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</si>
  <si>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</si>
  <si>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</si>
  <si>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</si>
  <si>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</si>
  <si>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</si>
  <si>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</si>
  <si>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</si>
  <si>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</si>
  <si>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</si>
  <si>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</si>
  <si>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</si>
  <si>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</si>
  <si>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</si>
  <si>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{d665f50c-d96e-4420-a25f-05d44ec72b7a}</t>
  </si>
  <si>
    <t>2</t>
  </si>
  <si>
    <t>10</t>
  </si>
  <si>
    <t>Stavební část</t>
  </si>
  <si>
    <t>{397ae918-cc7e-41ef-a7ed-47b8712af9ee}</t>
  </si>
  <si>
    <t>20</t>
  </si>
  <si>
    <t>ZTI</t>
  </si>
  <si>
    <t>{6b13e180-ef5e-4409-82f8-d3e3f3622571}</t>
  </si>
  <si>
    <t>30</t>
  </si>
  <si>
    <t>Odvětrání</t>
  </si>
  <si>
    <t>{836303dc-96b6-47e8-bf98-d834c90445ed}</t>
  </si>
  <si>
    <t>40</t>
  </si>
  <si>
    <t>UT</t>
  </si>
  <si>
    <t>{e8d1ad6d-ccda-4563-ad06-a8302e9efcfd}</t>
  </si>
  <si>
    <t>50</t>
  </si>
  <si>
    <t>Elektroinstalace</t>
  </si>
  <si>
    <t>{513e50dc-60cb-4d9b-9829-37d50619edda}</t>
  </si>
  <si>
    <t>60</t>
  </si>
  <si>
    <t>Venkovní úpravy</t>
  </si>
  <si>
    <t>{b1e33818-2645-4bea-bef5-d0ec08fd98ef}</t>
  </si>
  <si>
    <t>70</t>
  </si>
  <si>
    <t>Venkovní rozvody</t>
  </si>
  <si>
    <t>{dbcf2353-bb5d-4ff0-861b-a7b6fe8f31d1}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</si>
  <si>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</si>
  <si>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</si>
  <si>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</si>
  <si>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</si>
  <si>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</si>
  <si>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</si>
  <si>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</si>
  <si>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</si>
  <si>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</si>
  <si>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</si>
  <si>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</si>
  <si>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</si>
  <si>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</si>
  <si>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</si>
  <si>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</si>
  <si>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</si>
  <si>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</si>
  <si>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</si>
  <si>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</si>
  <si>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</si>
  <si>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</si>
  <si>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</si>
  <si>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</si>
  <si>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</si>
  <si>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</si>
  <si>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</si>
  <si>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</si>
  <si>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</si>
  <si>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</si>
  <si>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</si>
  <si>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</si>
  <si>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</si>
  <si>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Soubor</t>
  </si>
  <si>
    <t>CS ÚRS 2024 01</t>
  </si>
  <si>
    <t>1024</t>
  </si>
  <si>
    <t>1772530624</t>
  </si>
  <si>
    <t>PP</t>
  </si>
  <si>
    <t>Online PSC</t>
  </si>
  <si>
    <t>https://podminky.urs.cz/item/CS_URS_2024_01/012002000</t>
  </si>
  <si>
    <t>013002000</t>
  </si>
  <si>
    <t>Projektové práce</t>
  </si>
  <si>
    <t>256558786</t>
  </si>
  <si>
    <t>https://podminky.urs.cz/item/CS_URS_2024_01/013002000</t>
  </si>
  <si>
    <t>VV</t>
  </si>
  <si>
    <t>1 "Dokumentace skutečného provedení stavby</t>
  </si>
  <si>
    <t>VRN3</t>
  </si>
  <si>
    <t>Zařízení staveniště</t>
  </si>
  <si>
    <t>3</t>
  </si>
  <si>
    <t>030001000</t>
  </si>
  <si>
    <t>300192615</t>
  </si>
  <si>
    <t>https://podminky.urs.cz/item/CS_URS_2024_01/030001000</t>
  </si>
  <si>
    <t>VRN9</t>
  </si>
  <si>
    <t>Ostatní náklady</t>
  </si>
  <si>
    <t>4</t>
  </si>
  <si>
    <t>091002000</t>
  </si>
  <si>
    <t>Ostatní náklady související s objektem</t>
  </si>
  <si>
    <t>410750406</t>
  </si>
  <si>
    <t>https://podminky.urs.cz/item/CS_URS_2024_01/091002000</t>
  </si>
  <si>
    <t>Opatření dle PBŘ</t>
  </si>
  <si>
    <t>"ŠTÍTKY</t>
  </si>
  <si>
    <t>"ZAŘÍZENÍ AUTONOMNÍ DETEKCE A SIGNALIZACE</t>
  </si>
  <si>
    <t>Součet</t>
  </si>
  <si>
    <t>M</t>
  </si>
  <si>
    <t>44932114</t>
  </si>
  <si>
    <t>přístroj hasicí ruční práškový PG 6 LE</t>
  </si>
  <si>
    <t>kus</t>
  </si>
  <si>
    <t>512</t>
  </si>
  <si>
    <t>-852364628</t>
  </si>
  <si>
    <t>2 "N1.01</t>
  </si>
  <si>
    <t>1"N1.02</t>
  </si>
  <si>
    <t>10 - Stavební část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</si>
  <si>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</si>
  <si>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</si>
  <si>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</si>
  <si>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</si>
  <si>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</si>
  <si>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</si>
  <si>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</si>
  <si>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</si>
  <si>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</si>
  <si>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</si>
  <si>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</si>
  <si>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</si>
  <si>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</si>
  <si>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</si>
  <si>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</si>
  <si>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</si>
  <si>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</si>
  <si>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</si>
  <si>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</t>
  </si>
  <si>
    <t>HSV</t>
  </si>
  <si>
    <t>Práce a dodávky HSV</t>
  </si>
  <si>
    <t>Zemní práce</t>
  </si>
  <si>
    <t>121151113</t>
  </si>
  <si>
    <t>Sejmutí ornice plochy do 500 m2 tl vrstvy do 200 mm strojně</t>
  </si>
  <si>
    <t>m2</t>
  </si>
  <si>
    <t>-1506447862</t>
  </si>
  <si>
    <t>Sejmutí ornice strojně při souvislé ploše přes 100 do 500 m2, tl. vrstvy do 200 mm</t>
  </si>
  <si>
    <t>https://podminky.urs.cz/item/CS_URS_2024_01/121151113</t>
  </si>
  <si>
    <t>15,84*9,34</t>
  </si>
  <si>
    <t>7,05*3,2</t>
  </si>
  <si>
    <t>122251101</t>
  </si>
  <si>
    <t>Odkopávky a prokopávky nezapažené v hornině třídy těžitelnosti I skupiny 3 objem do 20 m3 strojně</t>
  </si>
  <si>
    <t>m3</t>
  </si>
  <si>
    <t>-692258616</t>
  </si>
  <si>
    <t>Odkopávky a prokopávky nezapažené strojně v hornině třídy těžitelnosti I skupiny 3 do 20 m3</t>
  </si>
  <si>
    <t>https://podminky.urs.cz/item/CS_URS_2024_01/122251101</t>
  </si>
  <si>
    <t>15,84*9,34*0,1</t>
  </si>
  <si>
    <t>7,05*3,2*0,1</t>
  </si>
  <si>
    <t>132251102</t>
  </si>
  <si>
    <t>Hloubení rýh nezapažených š do 800 mm v hornině třídy těžitelnosti I skupiny 3 objem do 50 m3 strojně</t>
  </si>
  <si>
    <t>-1673172882</t>
  </si>
  <si>
    <t>Hloubení nezapažených rýh šířky do 800 mm strojně s urovnáním dna do předepsaného profilu a spádu v hornině třídy těžitelnosti I skupiny 3 přes 20 do 50 m3</t>
  </si>
  <si>
    <t>https://podminky.urs.cz/item/CS_URS_2024_01/132251102</t>
  </si>
  <si>
    <t>(14,84*2+7,14*2)*0,6*1,025</t>
  </si>
  <si>
    <t>(9,245+3,695)*0,3*0,525</t>
  </si>
  <si>
    <t>(7,05*2+1,4*2)*0,4*0,925</t>
  </si>
  <si>
    <t>162751117</t>
  </si>
  <si>
    <t>Vodorovné přemístění přes 9 000 do 10000 m výkopku/sypaniny z horniny třídy těžitelnosti I skupiny 1 až 3</t>
  </si>
  <si>
    <t>-860950274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</si>
  <si>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</si>
  <si>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</si>
  <si>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17,051+35,326</t>
  </si>
  <si>
    <t>171201231</t>
  </si>
  <si>
    <t>Poplatek za uložení zeminy a kamení na recyklační skládce (skládkovné) kód odpadu 17 05 04</t>
  </si>
  <si>
    <t>t</t>
  </si>
  <si>
    <t>227991084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</si>
  <si>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</si>
  <si>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</si>
  <si>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52,377*2 "Přepočtené koeficientem množství</t>
  </si>
  <si>
    <t>6</t>
  </si>
  <si>
    <t>171251201</t>
  </si>
  <si>
    <t>Uložení sypaniny na skládky nebo meziskládky</t>
  </si>
  <si>
    <t>918283120</t>
  </si>
  <si>
    <t>Uložení sypaniny na skládky nebo meziskládky bez hutnění s upravením uložené sypaniny do předepsaného tvaru</t>
  </si>
  <si>
    <t>https://podminky.urs.cz/item/CS_URS_2024_01/171251201</t>
  </si>
  <si>
    <t>7</t>
  </si>
  <si>
    <t>181951112</t>
  </si>
  <si>
    <t>Úprava pláně v hornině třídy těžitelnosti I skupiny 1 až 3 se zhutněním strojně</t>
  </si>
  <si>
    <t>801722007</t>
  </si>
  <si>
    <t>Úprava pláně vyrovnáním výškových rozdílů strojně v hornině třídy těžitelnosti I, skupiny 1 až 3 se zhutněním</t>
  </si>
  <si>
    <t>https://podminky.urs.cz/item/CS_URS_2024_01/181951112</t>
  </si>
  <si>
    <t>14,84*8,34</t>
  </si>
  <si>
    <t>7,05*2,2</t>
  </si>
  <si>
    <t>Zakládání</t>
  </si>
  <si>
    <t>8</t>
  </si>
  <si>
    <t>271532212</t>
  </si>
  <si>
    <t>Podsyp pod základové konstrukce se zhutněním z hrubého kameniva frakce 16 až 32 mm</t>
  </si>
  <si>
    <t>1152212284</t>
  </si>
  <si>
    <t>Podsyp pod základové konstrukce se zhutněním a urovnáním povrchu z kameniva hrubého, frakce 16 - 32 mm</t>
  </si>
  <si>
    <t>https://podminky.urs.cz/item/CS_URS_2024_01/271532212</t>
  </si>
  <si>
    <t>(14,84*2+7,14*2)*0,6*0,1 "základové pasy</t>
  </si>
  <si>
    <t>(9,245+3,695)*0,3*0,1</t>
  </si>
  <si>
    <t>(7,05*2+1,4*2)*0,4*0,1</t>
  </si>
  <si>
    <t>6,25*1,4*0,15 "S1</t>
  </si>
  <si>
    <t>(13,54*7,14-(9,245+3,695)*0,3)*0,15</t>
  </si>
  <si>
    <t>9</t>
  </si>
  <si>
    <t>273313711</t>
  </si>
  <si>
    <t>Základové desky z betonu tř. C 20/25</t>
  </si>
  <si>
    <t>228968127</t>
  </si>
  <si>
    <t>Základy z betonu prostého desky z betonu kamenem neprokládaného tř. C 20/25</t>
  </si>
  <si>
    <t>https://podminky.urs.cz/item/CS_URS_2024_01/273313711</t>
  </si>
  <si>
    <t>6,25*1,4*0,125 "S1</t>
  </si>
  <si>
    <t>(13,54*7,14-(9,245+3,695)*0,3)*0,125</t>
  </si>
  <si>
    <t>274321411</t>
  </si>
  <si>
    <t>Základové pasy ze ŽB bez zvýšených nároků na prostředí tř. C 20/25</t>
  </si>
  <si>
    <t>-121229920</t>
  </si>
  <si>
    <t>Základy z betonu železového (bez výztuže) pasy z betonu bez zvláštních nároků na prostředí tř. C 20/25</t>
  </si>
  <si>
    <t>https://podminky.urs.cz/item/CS_URS_2024_01/274321411</t>
  </si>
  <si>
    <t>(14,84*2+7,14*2)*0,6*1,2</t>
  </si>
  <si>
    <t>(9,245+3,695)*0,3*0,7</t>
  </si>
  <si>
    <t>(7,05*2+1,4*2)*0,4*1,17</t>
  </si>
  <si>
    <t>11</t>
  </si>
  <si>
    <t>274351121</t>
  </si>
  <si>
    <t>Zřízení bednění základových pasů rovného</t>
  </si>
  <si>
    <t>857096647</t>
  </si>
  <si>
    <t>Bednění základů pasů rovné zřízení</t>
  </si>
  <si>
    <t>https://podminky.urs.cz/item/CS_URS_2024_01/274351121</t>
  </si>
  <si>
    <t>(14,84*2+8,34*2+13,54*2+7,14*2-0,3*2)*0,5</t>
  </si>
  <si>
    <t>(9,245+3,995+3,695+8,945)*0,4</t>
  </si>
  <si>
    <t>(7,05*2+6,25*2+1,4*2)*0,5</t>
  </si>
  <si>
    <t>12</t>
  </si>
  <si>
    <t>274351122</t>
  </si>
  <si>
    <t>Odstranění bednění základových pasů rovného</t>
  </si>
  <si>
    <t>614495452</t>
  </si>
  <si>
    <t>Bednění základů pasů rovné odstranění</t>
  </si>
  <si>
    <t>https://podminky.urs.cz/item/CS_URS_2024_01/274351122</t>
  </si>
  <si>
    <t>13</t>
  </si>
  <si>
    <t>274361821</t>
  </si>
  <si>
    <t>Výztuž základových pasů betonářskou ocelí 10 505 (R)</t>
  </si>
  <si>
    <t>-1072769654</t>
  </si>
  <si>
    <t>Výztuž základů pasů z betonářské oceli 10 505 (R) nebo BSt 500</t>
  </si>
  <si>
    <t>https://podminky.urs.cz/item/CS_URS_2024_01/274361821</t>
  </si>
  <si>
    <t>42,277*80/1000 "d 8</t>
  </si>
  <si>
    <t>Svislé a kompletní konstrukce</t>
  </si>
  <si>
    <t>14</t>
  </si>
  <si>
    <t>311101212</t>
  </si>
  <si>
    <t>Vytvoření prostupů přes 0,02 do 0,05 m2 ve zdech nosných osazením vložek z trub, dílců, tvarovek</t>
  </si>
  <si>
    <t>m</t>
  </si>
  <si>
    <t>-1159459824</t>
  </si>
  <si>
    <t>Vytvoření prostupů nebo suchých kanálků v 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</si>
  <si>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https://podminky.urs.cz/item/CS_URS_2024_01/311101212</t>
  </si>
  <si>
    <t>0,6 "prostup základy</t>
  </si>
  <si>
    <t>28611108</t>
  </si>
  <si>
    <t>trubka kanalizační PVC-U plnostěnná jednovrstvá s rázovou odolností DN 250x6000mm SN12</t>
  </si>
  <si>
    <t>-389593782</t>
  </si>
  <si>
    <t>0,6*1,05 "Přepočtené koeficientem množství</t>
  </si>
  <si>
    <t>16</t>
  </si>
  <si>
    <t>311235151</t>
  </si>
  <si>
    <t>Zdivo jednovrstvé z cihel broušených do P10 na tenkovrstvou maltu tl 300 mm</t>
  </si>
  <si>
    <t>-2009904116</t>
  </si>
  <si>
    <t>Zdivo jednovrstvé z cihel děrovaných broušených na celoplošnou tenkovrstvou maltu, pevnost cihel do P10, tl. zdiva 300 mm</t>
  </si>
  <si>
    <t>https://podminky.urs.cz/item/CS_URS_2024_01/311235151</t>
  </si>
  <si>
    <t>7,16*2*3</t>
  </si>
  <si>
    <t>-2*1,4*2</t>
  </si>
  <si>
    <t>(14,68*2+7,58*2)*0,75 "atika</t>
  </si>
  <si>
    <t>7,16*2*0,75</t>
  </si>
  <si>
    <t>1,2*0,7 "zazdívka</t>
  </si>
  <si>
    <t>17</t>
  </si>
  <si>
    <t>311235211</t>
  </si>
  <si>
    <t>Zdivo jednovrstvé z cihel broušených do P10 na tenkovrstvou maltu tl 440 mm</t>
  </si>
  <si>
    <t>86417879</t>
  </si>
  <si>
    <t>Zdivo jednovrstvé z cihel děrovaných broušených na celoplošnou tenkovrstvou maltu, pevnost cihel do P10, tl. zdiva 440 mm</t>
  </si>
  <si>
    <t>https://podminky.urs.cz/item/CS_URS_2024_01/311235211</t>
  </si>
  <si>
    <t>(14,68*2+7,3*2)*3</t>
  </si>
  <si>
    <t>-1,1*2,25</t>
  </si>
  <si>
    <t>-1,1*2,5</t>
  </si>
  <si>
    <t>-0,6*0,8*2</t>
  </si>
  <si>
    <t>-2*0,8</t>
  </si>
  <si>
    <t>-1,6*1,4*5</t>
  </si>
  <si>
    <t>-1,6*2,5</t>
  </si>
  <si>
    <t>-1,6*0,8</t>
  </si>
  <si>
    <t>18</t>
  </si>
  <si>
    <t>311238937</t>
  </si>
  <si>
    <t>Založení zdiva z cihel děrovaných broušených na zakládací maltu tloušťky přes 250 do 300 mm</t>
  </si>
  <si>
    <t>786025262</t>
  </si>
  <si>
    <t>Založení zdiva z broušených cihel na zakládací maltu, tlouštky zdiva přes 250 do 300 mm</t>
  </si>
  <si>
    <t>https://podminky.urs.cz/item/CS_URS_2024_01/311238937</t>
  </si>
  <si>
    <t>7,16*2</t>
  </si>
  <si>
    <t>19</t>
  </si>
  <si>
    <t>311238941</t>
  </si>
  <si>
    <t>Založení zdiva z cihel děrovaných broušených na zakládací maltu tloušťky přes 380 do 440 mm</t>
  </si>
  <si>
    <t>-579537563</t>
  </si>
  <si>
    <t>Založení zdiva z broušených cihel na zakládací maltu, tlouštky zdiva přes 380 do 440 mm</t>
  </si>
  <si>
    <t>https://podminky.urs.cz/item/CS_URS_2024_01/311238941</t>
  </si>
  <si>
    <t>(14,68*2+7,3*2)</t>
  </si>
  <si>
    <t>317168012</t>
  </si>
  <si>
    <t>Překlad keramický plochý š 115 mm dl 1250 mm</t>
  </si>
  <si>
    <t>-1536724715</t>
  </si>
  <si>
    <t>Překlady keramické ploché osazené do maltového lože, výšky překladu 71 mm šířky 115 mm, délky 1250 mm</t>
  </si>
  <si>
    <t>https://podminky.urs.cz/item/CS_URS_2024_01/317168012</t>
  </si>
  <si>
    <t>317168022</t>
  </si>
  <si>
    <t>Překlad keramický plochý š 145 mm dl 1250 mm</t>
  </si>
  <si>
    <t>92868582</t>
  </si>
  <si>
    <t>Překlady keramické ploché osazené do maltového lože, výšky překladu 71 mm šířky 145 mm, délky 1250 mm</t>
  </si>
  <si>
    <t>https://podminky.urs.cz/item/CS_URS_2024_01/317168022</t>
  </si>
  <si>
    <t>22</t>
  </si>
  <si>
    <t>317168027</t>
  </si>
  <si>
    <t>Překlad keramický plochý š 145 mm dl 2500 mm</t>
  </si>
  <si>
    <t>509585056</t>
  </si>
  <si>
    <t>Překlady keramické ploché osazené do maltového lože, výšky překladu 71 mm šířky 145 mm, délky 2500 mm</t>
  </si>
  <si>
    <t>https://podminky.urs.cz/item/CS_URS_2024_01/317168027</t>
  </si>
  <si>
    <t>23</t>
  </si>
  <si>
    <t>317168051</t>
  </si>
  <si>
    <t>Překlad keramický vysoký v 238 mm dl 1000 mm</t>
  </si>
  <si>
    <t>-257473292</t>
  </si>
  <si>
    <t>Překlady keramické vysoké osazené do maltového lože, šířky překladu 70 mm výšky 238 mm, délky 1000 mm</t>
  </si>
  <si>
    <t>https://podminky.urs.cz/item/CS_URS_2024_01/317168051</t>
  </si>
  <si>
    <t>24</t>
  </si>
  <si>
    <t>317168053</t>
  </si>
  <si>
    <t>Překlad keramický vysoký v 238 mm dl 1500 mm</t>
  </si>
  <si>
    <t>960010543</t>
  </si>
  <si>
    <t>Překlady keramické vysoké osazené do maltového lože, šířky překladu 70 mm výšky 238 mm, délky 1500 mm</t>
  </si>
  <si>
    <t>https://podminky.urs.cz/item/CS_URS_2024_01/317168053</t>
  </si>
  <si>
    <t>5+5</t>
  </si>
  <si>
    <t>25</t>
  </si>
  <si>
    <t>317168055</t>
  </si>
  <si>
    <t>Překlad keramický vysoký v 238 mm dl 2000 mm</t>
  </si>
  <si>
    <t>-866398012</t>
  </si>
  <si>
    <t>Překlady keramické vysoké osazené do maltového lože, šířky překladu 70 mm výšky 238 mm, délky 2000 mm</t>
  </si>
  <si>
    <t>https://podminky.urs.cz/item/CS_URS_2024_01/317168055</t>
  </si>
  <si>
    <t>4*8</t>
  </si>
  <si>
    <t>26</t>
  </si>
  <si>
    <t>317168057</t>
  </si>
  <si>
    <t>Překlad keramický vysoký v 238 mm dl 2500 mm</t>
  </si>
  <si>
    <t>553595755</t>
  </si>
  <si>
    <t>Překlady keramické vysoké osazené do maltového lože, šířky překladu 70 mm výšky 238 mm, délky 2500 mm</t>
  </si>
  <si>
    <t>https://podminky.urs.cz/item/CS_URS_2024_01/317168057</t>
  </si>
  <si>
    <t>27</t>
  </si>
  <si>
    <t>317168351</t>
  </si>
  <si>
    <t>Překlad keramický složený roletový pro zabudování rolety nebo žaluzie š 500 mm dl 1250 mm</t>
  </si>
  <si>
    <t>1230543256</t>
  </si>
  <si>
    <t>Překlady keramické složené roletové určené pro zabudování rolet nebo žaluzií osazené do maltového lože, výšky překladu 238 mm pro tloušťku zdiva 500 mm, délky 1250 mm</t>
  </si>
  <si>
    <t>https://podminky.urs.cz/item/CS_URS_2024_01/317168351</t>
  </si>
  <si>
    <t>2"P4</t>
  </si>
  <si>
    <t>28</t>
  </si>
  <si>
    <t>317168355</t>
  </si>
  <si>
    <t>Překlad keramický složený roletový pro zabudování rolety nebo žaluzie š 500 mm dl 2250 mm</t>
  </si>
  <si>
    <t>764723655</t>
  </si>
  <si>
    <t>Překlady keramické složené roletové určené pro zabudování rolet nebo žaluzií osazené do maltového lože, výšky překladu 238 mm pro tloušťku zdiva 500 mm, délky 2250 mm</t>
  </si>
  <si>
    <t>https://podminky.urs.cz/item/CS_URS_2024_01/317168355</t>
  </si>
  <si>
    <t>7"P2</t>
  </si>
  <si>
    <t>29</t>
  </si>
  <si>
    <t>317168356</t>
  </si>
  <si>
    <t>Překlad keramický složený roletový pro zabudování rolety nebo žaluzie š 500 mm dl 2500 mm</t>
  </si>
  <si>
    <t>970120072</t>
  </si>
  <si>
    <t>Překlady keramické složené roletové určené pro zabudování rolet nebo žaluzií osazené do maltového lože, výšky překladu 238 mm pro tloušťku zdiva 500 mm, délky 2500 mm</t>
  </si>
  <si>
    <t>https://podminky.urs.cz/item/CS_URS_2024_01/317168356</t>
  </si>
  <si>
    <t>317998111</t>
  </si>
  <si>
    <t>Tepelná izolace mezi překlady v 24 cm z EPS tl přes 30 do 50 mm</t>
  </si>
  <si>
    <t>-95445875</t>
  </si>
  <si>
    <t>Izolace tepelná mezi překlady z pěnového polystyrenu výšky 24 cm, tloušťky přes 30 do 50 mm</t>
  </si>
  <si>
    <t>https://podminky.urs.cz/item/CS_URS_2024_01/317998111</t>
  </si>
  <si>
    <t>2*7+1*2+2,5</t>
  </si>
  <si>
    <t>31</t>
  </si>
  <si>
    <t>317998112</t>
  </si>
  <si>
    <t>Tepelná izolace mezi překlady v 24 cm z EPS tl přes 50 do 70 mm</t>
  </si>
  <si>
    <t>-936658215</t>
  </si>
  <si>
    <t>Izolace tepelná mezi překlady z pěnového polystyrenu výšky 24 cm, tloušťky přes 50 do 70 mm</t>
  </si>
  <si>
    <t>https://podminky.urs.cz/item/CS_URS_2024_01/317998112</t>
  </si>
  <si>
    <t>1,5*2</t>
  </si>
  <si>
    <t>32</t>
  </si>
  <si>
    <t>342244201</t>
  </si>
  <si>
    <t>Příčka z cihel broušených na tenkovrstvou maltu tloušťky 80 mm</t>
  </si>
  <si>
    <t>1633318336</t>
  </si>
  <si>
    <t>Příčky jednoduché z cihel děrovaných broušených, na tenkovrstvou maltu, pevnost cihel do P15, tl. příčky 80 mm</t>
  </si>
  <si>
    <t>https://podminky.urs.cz/item/CS_URS_2024_01/342244201</t>
  </si>
  <si>
    <t>(2,7+1,5+4+0,85)*3,2</t>
  </si>
  <si>
    <t>-0,7*2,25*3</t>
  </si>
  <si>
    <t>33</t>
  </si>
  <si>
    <t>342244221</t>
  </si>
  <si>
    <t>Příčka z cihel broušených na tenkovrstvou maltu tloušťky 140 mm</t>
  </si>
  <si>
    <t>193245980</t>
  </si>
  <si>
    <t>Příčky jednoduché z cihel děrovaných broušených, na tenkovrstvou maltu, pevnost cihel do P15, tl. příčky 140 mm</t>
  </si>
  <si>
    <t>https://podminky.urs.cz/item/CS_URS_2024_01/342244221</t>
  </si>
  <si>
    <t>(6+2,95+0,15*2+3,3+3,85*2+2,25*2+1,5*2+0,15*2)*3,2</t>
  </si>
  <si>
    <t>-0,8*2,25*2</t>
  </si>
  <si>
    <t>-0,9*2,25*3</t>
  </si>
  <si>
    <t>-1*1,1</t>
  </si>
  <si>
    <t>-0,7*2,25</t>
  </si>
  <si>
    <t>34</t>
  </si>
  <si>
    <t>342291111</t>
  </si>
  <si>
    <t>Ukotvení příček montážní polyuretanovou pěnou tl příčky do 100 mm</t>
  </si>
  <si>
    <t>844074571</t>
  </si>
  <si>
    <t>Ukotvení příček polyuretanovou pěnou, tl. příčky do 100 mm</t>
  </si>
  <si>
    <t>https://podminky.urs.cz/item/CS_URS_2024_01/342291111</t>
  </si>
  <si>
    <t>(2,7+1,5+4+0,85)</t>
  </si>
  <si>
    <t>35</t>
  </si>
  <si>
    <t>342291112</t>
  </si>
  <si>
    <t>Ukotvení příček montážní polyuretanovou pěnou tl příčky přes 100 mm</t>
  </si>
  <si>
    <t>-668878389</t>
  </si>
  <si>
    <t>Ukotvení příček polyuretanovou pěnou, tl. příčky přes 100 mm</t>
  </si>
  <si>
    <t>https://podminky.urs.cz/item/CS_URS_2024_01/342291112</t>
  </si>
  <si>
    <t>(6+2,95+0,15*2+3,3+3,85*2+2,25*2+1,5*2+0,15*2)</t>
  </si>
  <si>
    <t>36</t>
  </si>
  <si>
    <t>342291121</t>
  </si>
  <si>
    <t>Ukotvení příček k cihelným konstrukcím plochými kotvami</t>
  </si>
  <si>
    <t>280910440</t>
  </si>
  <si>
    <t>Ukotvení příček plochými kotvami, do konstrukce cihelné</t>
  </si>
  <si>
    <t>https://podminky.urs.cz/item/CS_URS_2024_01/342291121</t>
  </si>
  <si>
    <t>3*15</t>
  </si>
  <si>
    <t>Vodorovné konstrukce</t>
  </si>
  <si>
    <t>37</t>
  </si>
  <si>
    <t>411121121</t>
  </si>
  <si>
    <t>Montáž prefabrikovaných ŽB stropů ze stropních panelů š 1200 mm dl do 3800 mm</t>
  </si>
  <si>
    <t>1244213910</t>
  </si>
  <si>
    <t>Montáž prefabrikovaných železobetonových stropů se zalitím spár, včetně podpěrné konstrukce, na cementovou maltu ze stropních panelů šířky do 1200 mm a délky do 3800 mm</t>
  </si>
  <si>
    <t>https://podminky.urs.cz/item/CS_URS_2024_01/411121121</t>
  </si>
  <si>
    <t>38</t>
  </si>
  <si>
    <t>59341430</t>
  </si>
  <si>
    <t>panel stropní plný PZD 2080x1190x140mm</t>
  </si>
  <si>
    <t>-576733843</t>
  </si>
  <si>
    <t>39</t>
  </si>
  <si>
    <t>411121127</t>
  </si>
  <si>
    <t>Montáž prefabrikovaných ŽB stropů ze stropních panelů š 1200 mm dl přes 7000 mm</t>
  </si>
  <si>
    <t>1754727838</t>
  </si>
  <si>
    <t>Montáž prefabrikovaných železobetonových stropů se zalitím spár, včetně podpěrné konstrukce, na cementovou maltu ze stropních panelů šířky do 1200 mm a délky přes 7000 mm</t>
  </si>
  <si>
    <t>https://podminky.urs.cz/item/CS_URS_2024_01/411121127</t>
  </si>
  <si>
    <t>59346862</t>
  </si>
  <si>
    <t>panel stropní předpjatý š 1190mm v 250mm, počet lan 8 + 2</t>
  </si>
  <si>
    <t>-817306392</t>
  </si>
  <si>
    <t>7,6*11</t>
  </si>
  <si>
    <t>41</t>
  </si>
  <si>
    <t>417238242</t>
  </si>
  <si>
    <t>Obezdívka věnce oboustranná věncovkou keramickou v přes 150 do 210 mm bez tepelné izolace</t>
  </si>
  <si>
    <t>1054888091</t>
  </si>
  <si>
    <t>Obezdívka ztužujícího věnce keramickými věncovkami bez tepelné izolace oboustranná, výška věnce přes 150 do 210 mm</t>
  </si>
  <si>
    <t>https://podminky.urs.cz/item/CS_URS_2024_01/417238242</t>
  </si>
  <si>
    <t>14,68*2+8,18*2</t>
  </si>
  <si>
    <t>7,5*2+14*2</t>
  </si>
  <si>
    <t>42</t>
  </si>
  <si>
    <t>417238243</t>
  </si>
  <si>
    <t>Obezdívka věnce oboustranná věncovkou keramickou v přes 210 do 250 mm bez tepelné izolace</t>
  </si>
  <si>
    <t>560698744</t>
  </si>
  <si>
    <t>Obezdívka ztužujícího věnce keramickými věncovkami bez tepelné izolace oboustranná, výška věnce přes 210 do 250 mm</t>
  </si>
  <si>
    <t>https://podminky.urs.cz/item/CS_URS_2024_01/417238243</t>
  </si>
  <si>
    <t>43</t>
  </si>
  <si>
    <t>417321414</t>
  </si>
  <si>
    <t>Ztužující pásy a věnce ze ŽB tř. C 20/25</t>
  </si>
  <si>
    <t>-1405868665</t>
  </si>
  <si>
    <t>Ztužující pásy a věnce z betonu železového (bez výztuže) tř. C 20/25</t>
  </si>
  <si>
    <t>https://podminky.urs.cz/item/CS_URS_2024_01/417321414</t>
  </si>
  <si>
    <t>(14,48*2+7,5*2)*0,3*0,45</t>
  </si>
  <si>
    <t>7,16*2*(0,23*0,25+0,15*0,1)</t>
  </si>
  <si>
    <t>44</t>
  </si>
  <si>
    <t>417351115</t>
  </si>
  <si>
    <t>Zřízení bednění ztužujících věnců</t>
  </si>
  <si>
    <t>-1072407001</t>
  </si>
  <si>
    <t>Bednění bočnic ztužujících pásů a věnců včetně vzpěr zřízení</t>
  </si>
  <si>
    <t>https://podminky.urs.cz/item/CS_URS_2024_01/417351115</t>
  </si>
  <si>
    <t>7,16*2*0,35</t>
  </si>
  <si>
    <t>45</t>
  </si>
  <si>
    <t>417351116</t>
  </si>
  <si>
    <t>Odstranění bednění ztužujících věnců</t>
  </si>
  <si>
    <t>-295079619</t>
  </si>
  <si>
    <t>Bednění bočnic ztužujících pásů a věnců včetně vzpěr odstranění</t>
  </si>
  <si>
    <t>https://podminky.urs.cz/item/CS_URS_2024_01/417351116</t>
  </si>
  <si>
    <t>46</t>
  </si>
  <si>
    <t>417361821</t>
  </si>
  <si>
    <t>Výztuž ztužujících pásů a věnců betonářskou ocelí 10 505</t>
  </si>
  <si>
    <t>-1812360121</t>
  </si>
  <si>
    <t>Výztuž ztužujících pásů a věnců z betonářské oceli 10 505 (R) nebo BSt 500</t>
  </si>
  <si>
    <t>https://podminky.urs.cz/item/CS_URS_2024_01/417361821</t>
  </si>
  <si>
    <t>6,973*120/1000</t>
  </si>
  <si>
    <t>Úpravy povrchů, podlahy a osazování výplní</t>
  </si>
  <si>
    <t>47</t>
  </si>
  <si>
    <t>611142001</t>
  </si>
  <si>
    <t>Pletivo sklovláknité vnitřních stropů vtlačené do tmelu</t>
  </si>
  <si>
    <t>9819091</t>
  </si>
  <si>
    <t>Pletivo vnitřních ploch v ploše nebo pruzích, na plném podkladu sklovláknité vtlačené do tmelu včetně tmelu stropů</t>
  </si>
  <si>
    <t>https://podminky.urs.cz/item/CS_URS_2024_01/611142001</t>
  </si>
  <si>
    <t>48</t>
  </si>
  <si>
    <t>611321131</t>
  </si>
  <si>
    <t>Vápenocementový štuk vnitřních rovných stropů tloušťky do 3 mm</t>
  </si>
  <si>
    <t>538907543</t>
  </si>
  <si>
    <t>Vápenocementový štuk vnitřních ploch tloušťky do 3 mm vodorovných konstrukcí stropů rovných</t>
  </si>
  <si>
    <t>https://podminky.urs.cz/item/CS_URS_2024_01/611321131</t>
  </si>
  <si>
    <t>49</t>
  </si>
  <si>
    <t>612311121</t>
  </si>
  <si>
    <t>Vápenná omítka hladká jednovrstvá vnitřních stěn nanášená ručně</t>
  </si>
  <si>
    <t>-1402323080</t>
  </si>
  <si>
    <t>Omítka vápenná vnitřních ploch nanášená ručně jednovrstvá hladká, tloušťky do 10 mm svislých konstrukcí stěn</t>
  </si>
  <si>
    <t>https://podminky.urs.cz/item/CS_URS_2024_01/612311121</t>
  </si>
  <si>
    <t>(1,5*2+1,25*2)*2 "104</t>
  </si>
  <si>
    <t>-0,7*2*2</t>
  </si>
  <si>
    <t>(1,5*2+0,9*2)*2 "105</t>
  </si>
  <si>
    <t>-0,7*2</t>
  </si>
  <si>
    <t>(3,85*2+2,95*2)*2 "106</t>
  </si>
  <si>
    <t>-0,8*2*2</t>
  </si>
  <si>
    <t>4*0,6 "108</t>
  </si>
  <si>
    <t>(1,95*2+0,85*2)*2 "109</t>
  </si>
  <si>
    <t>612311141</t>
  </si>
  <si>
    <t>Vápenná omítka štuková dvouvrstvá vnitřních stěn nanášená ručně</t>
  </si>
  <si>
    <t>1552495636</t>
  </si>
  <si>
    <t>Omítka vápenná vnitřních ploch nanášená ručně dvouvrstvá štuková, tloušťky jádrové omítky do 10 mm a tloušťky štuku do 3 mm svislých konstrukcí stěn</t>
  </si>
  <si>
    <t>https://podminky.urs.cz/item/CS_URS_2024_01/612311141</t>
  </si>
  <si>
    <t>(2,25*2+1,5*2)*3 "101</t>
  </si>
  <si>
    <t>-0,9*2</t>
  </si>
  <si>
    <t>-0,8*2</t>
  </si>
  <si>
    <t>(2,7*2+1,05*2)*3 "102</t>
  </si>
  <si>
    <t>(6*2+2,7*2)*3 "103</t>
  </si>
  <si>
    <t>-0,9*2*2</t>
  </si>
  <si>
    <t>(1,5*2+1,25*2)*1 "104</t>
  </si>
  <si>
    <t>(1,5*2+0,9*2)*1 "105</t>
  </si>
  <si>
    <t>(3,85*2+2,95*2) "106</t>
  </si>
  <si>
    <t>(9,65*2+7,3*2)*3 "107</t>
  </si>
  <si>
    <t>(4*2+2,35*2)*3 "108</t>
  </si>
  <si>
    <t>-1,1*2</t>
  </si>
  <si>
    <t>(1,95*2+0,85*2)*3 "109</t>
  </si>
  <si>
    <t>(1,95*2+0,85*2)*3 "110</t>
  </si>
  <si>
    <t>(7,16*2+1,5*2)*3 "111</t>
  </si>
  <si>
    <t>-1,1*2*2</t>
  </si>
  <si>
    <t>-0,6*0,8*2 "otvory ve vnějších zdech</t>
  </si>
  <si>
    <t>-1,1*2,3</t>
  </si>
  <si>
    <t>-1,6*2,3</t>
  </si>
  <si>
    <t>(0,6*2+0,8*4+1,1+2,3*2+2+0,8*2+1,6*5+1,4*2*5+1,6+2,3*2+1,6+0,8*2)*0,3 "ostění</t>
  </si>
  <si>
    <t>(2*2+1,4*2*2)*0,2</t>
  </si>
  <si>
    <t>51</t>
  </si>
  <si>
    <t>622211031</t>
  </si>
  <si>
    <t>Montáž kontaktního zateplení vnějších stěn lepením a mechanickým kotvením polystyrénových desek do betonu a zdiva tl přes 120 do 160 mm</t>
  </si>
  <si>
    <t>-1910048956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</si>
  <si>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</si>
  <si>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https://podminky.urs.cz/item/CS_URS_2024_01/622211031</t>
  </si>
  <si>
    <t>(15*2+8,5*2)*4,2</t>
  </si>
  <si>
    <t>-2,4*3,45</t>
  </si>
  <si>
    <t>52</t>
  </si>
  <si>
    <t>28375935</t>
  </si>
  <si>
    <t>deska EPS 70 fasádní λ=0,039 tl 150mm</t>
  </si>
  <si>
    <t>1630299079</t>
  </si>
  <si>
    <t>167,87*1,05 "Přepočtené koeficientem množství</t>
  </si>
  <si>
    <t>53</t>
  </si>
  <si>
    <t>622221131</t>
  </si>
  <si>
    <t>Montáž kontaktního zateplení vnějších stěn lepením a mechanickým kotvením desek z minerální vlny s kolmou orientací do zdiva a betonu tl přes 120 do 160 mm</t>
  </si>
  <si>
    <t>1112704561</t>
  </si>
  <si>
    <t>Montáž kontaktního zateplení lepením a mechanickým kotvením z desek z minerální vlny s kolmou orientací vláken (dodávka ve specifikaci) na vnější stěny, na podklad betonový nebo z lehčeného betonu, z tvárnic keramických nebo vápenopískových, tloušťky desek přes 120 do 160 mm</t>
  </si>
  <si>
    <t>https://podminky.urs.cz/item/CS_URS_2024_01/622221131</t>
  </si>
  <si>
    <t>7,16*2*4,2</t>
  </si>
  <si>
    <t>54</t>
  </si>
  <si>
    <t>63151530</t>
  </si>
  <si>
    <t>deska tepelně izolační minerální kontaktních fasád kolmé vlákno λ=0,040-0,041 tl 150mm</t>
  </si>
  <si>
    <t>1472427271</t>
  </si>
  <si>
    <t>54,544*1,05 "Přepočtené koeficientem množství</t>
  </si>
  <si>
    <t>55</t>
  </si>
  <si>
    <t>622251101</t>
  </si>
  <si>
    <t>Příplatek k cenám kontaktního zateplení vnějších stěn za zápustnou montáž a použití tepelněizolačních zátek z polystyrenu</t>
  </si>
  <si>
    <t>737126811</t>
  </si>
  <si>
    <t>Montáž kontaktního zateplení lepením a mechanickým kotvením Příplatek k cenám za zápustnou montáž kotev s použitím tepelněizolačních zátek na vnější stěny z polystyrenu</t>
  </si>
  <si>
    <t>https://podminky.urs.cz/item/CS_URS_2024_01/622251101</t>
  </si>
  <si>
    <t>56</t>
  </si>
  <si>
    <t>622251105</t>
  </si>
  <si>
    <t>Příplatek k cenám kontaktního zateplení vnějších stěn za zápustnou montáž a použití tepelněizolačních zátek z minerální vlny</t>
  </si>
  <si>
    <t>1462829064</t>
  </si>
  <si>
    <t>Montáž kontaktního zateplení lepením a mechanickým kotvením Příplatek k cenám za zápustnou montáž kotev s použitím tepelněizolačních zátek na vnější stěny z minerální vlny</t>
  </si>
  <si>
    <t>https://podminky.urs.cz/item/CS_URS_2024_01/622251105</t>
  </si>
  <si>
    <t>57</t>
  </si>
  <si>
    <t>622252001</t>
  </si>
  <si>
    <t>Montáž profilů kontaktního zateplení připevněných mechanicky</t>
  </si>
  <si>
    <t>-164077650</t>
  </si>
  <si>
    <t>Montáž profilů kontaktního zateplení zakládacích soklových připevněných hmoždinkami</t>
  </si>
  <si>
    <t>https://podminky.urs.cz/item/CS_URS_2024_01/622252001</t>
  </si>
  <si>
    <t>(15*2+8,5*2)</t>
  </si>
  <si>
    <t>-2,4</t>
  </si>
  <si>
    <t>-1,6</t>
  </si>
  <si>
    <t>-1,1</t>
  </si>
  <si>
    <t>58</t>
  </si>
  <si>
    <t>59051668</t>
  </si>
  <si>
    <t>profil zakládací Al tl 0,7mm pro ETICS pro izolant tl 150mm</t>
  </si>
  <si>
    <t>-513877085</t>
  </si>
  <si>
    <t>56,22*1,05 "Přepočtené koeficientem množství</t>
  </si>
  <si>
    <t>59</t>
  </si>
  <si>
    <t>622252002</t>
  </si>
  <si>
    <t>Montáž profilů kontaktního zateplení lepených</t>
  </si>
  <si>
    <t>981860572</t>
  </si>
  <si>
    <t>Montáž profilů kontaktního zateplení ostatních stěnových, dilatačních apod. lepených do tmelu</t>
  </si>
  <si>
    <t>https://podminky.urs.cz/item/CS_URS_2024_01/622252002</t>
  </si>
  <si>
    <t>4,2*4</t>
  </si>
  <si>
    <t>(1,6+2*1,4)*5</t>
  </si>
  <si>
    <t>1,6+2*2,3</t>
  </si>
  <si>
    <t>2+2*0,8</t>
  </si>
  <si>
    <t>(0,6+2*0,8)*2</t>
  </si>
  <si>
    <t>1,1+2*2,3</t>
  </si>
  <si>
    <t>1,6+2*0,8</t>
  </si>
  <si>
    <t>(2+2*1,4)*2</t>
  </si>
  <si>
    <t>59051486</t>
  </si>
  <si>
    <t>profil rohový PVC 15x15mm s výztužnou tkaninou š 100mm pro ETICS</t>
  </si>
  <si>
    <t>-1906260485</t>
  </si>
  <si>
    <t>71,5*1,05 "Přepočtené koeficientem množství</t>
  </si>
  <si>
    <t>61</t>
  </si>
  <si>
    <t>833435674</t>
  </si>
  <si>
    <t>62</t>
  </si>
  <si>
    <t>28342205</t>
  </si>
  <si>
    <t>profil začišťovací PVC 6mm s výztužnou tkaninou pro ostění ETICS</t>
  </si>
  <si>
    <t>32550838</t>
  </si>
  <si>
    <t>54,7*1,05 "Přepočtené koeficientem množství</t>
  </si>
  <si>
    <t>63</t>
  </si>
  <si>
    <t>622511102</t>
  </si>
  <si>
    <t>Tenkovrstvá akrylátová mozaiková jemnozrnná omítka vnějších stěn</t>
  </si>
  <si>
    <t>-229164567</t>
  </si>
  <si>
    <t>Omítka tenkovrstvá akrylátová vnějších ploch probarvená bez penetrace mozaiková jemnozrnná stěn</t>
  </si>
  <si>
    <t>https://podminky.urs.cz/item/CS_URS_2024_01/622511102</t>
  </si>
  <si>
    <t>(7*2+1,2+4,9+15*2+8,5)*0,2</t>
  </si>
  <si>
    <t>64</t>
  </si>
  <si>
    <t>622521002</t>
  </si>
  <si>
    <t>Tenkovrstvá silikátová zatíraná omítka zrnitost 1,0 mm vnějších stěn</t>
  </si>
  <si>
    <t>1652379598</t>
  </si>
  <si>
    <t>Omítka tenkovrstvá silikátová vnějších ploch probarvená bez penetrace zatíraná (škrábaná ), zrnitost 1,0 mm stěn</t>
  </si>
  <si>
    <t>https://podminky.urs.cz/item/CS_URS_2024_01/622521002</t>
  </si>
  <si>
    <t>54,7*0,15</t>
  </si>
  <si>
    <t>65</t>
  </si>
  <si>
    <t>629991011</t>
  </si>
  <si>
    <t>Zakrytí výplní otvorů a svislých ploch fólií přilepenou lepící páskou</t>
  </si>
  <si>
    <t>-929474334</t>
  </si>
  <si>
    <t>Zakrytí vnějších ploch před znečištěním včetně pozdějšího odkrytí výplní otvorů a svislých ploch fólií přilepenou lepící páskou</t>
  </si>
  <si>
    <t>https://podminky.urs.cz/item/CS_URS_2024_01/629991011</t>
  </si>
  <si>
    <t>(2*1,4*2+1,6*0,8+0,6*0,8*2+1,1*2,3+2*0,8+1,6*1,4*5+1,6*2,3)*2</t>
  </si>
  <si>
    <t>66</t>
  </si>
  <si>
    <t>631311116</t>
  </si>
  <si>
    <t>Mazanina tl přes 50 do 80 mm z betonu prostého bez zvýšených nároků na prostředí tř. C 25/30</t>
  </si>
  <si>
    <t>769700317</t>
  </si>
  <si>
    <t>Mazanina z betonu prostého bez zvýšených nároků na prostředí tl. přes 50 do 80 mm tř. C 25/30</t>
  </si>
  <si>
    <t>https://podminky.urs.cz/item/CS_URS_2024_01/631311116</t>
  </si>
  <si>
    <t>13,8*7,3*0,06</t>
  </si>
  <si>
    <t>7,16*1,5*0,06</t>
  </si>
  <si>
    <t>67</t>
  </si>
  <si>
    <t>631311135</t>
  </si>
  <si>
    <t>Mazanina tl přes 120 do 240 mm z betonu prostého bez zvýšených nároků na prostředí tř. C 20/25</t>
  </si>
  <si>
    <t>-1182070472</t>
  </si>
  <si>
    <t>Mazanina z betonu prostého bez zvýšených nároků na prostředí tl. přes 120 do 240 mm tř. C 20/25</t>
  </si>
  <si>
    <t>https://podminky.urs.cz/item/CS_URS_2024_01/631311135</t>
  </si>
  <si>
    <t>0,385*1,5 "S4 - spádový beton</t>
  </si>
  <si>
    <t>68</t>
  </si>
  <si>
    <t>631319171</t>
  </si>
  <si>
    <t>Příplatek k mazanině tl přes 50 do 80 mm za stržení povrchu spodní vrstvy před vložením výztuže</t>
  </si>
  <si>
    <t>620345729</t>
  </si>
  <si>
    <t>Příplatek k cenám mazanin za stržení povrchu spodní vrstvy mazaniny latí před vložením výztuže nebo pletiva pro tl. obou vrstev mazaniny přes 50 do 80 mm</t>
  </si>
  <si>
    <t>https://podminky.urs.cz/item/CS_URS_2024_01/631319171</t>
  </si>
  <si>
    <t>6,688*0,5 "Přepočtené koeficientem množství</t>
  </si>
  <si>
    <t>69</t>
  </si>
  <si>
    <t>631319185</t>
  </si>
  <si>
    <t>Příplatek k mazanině tl přes 120 do 240 mm za sklon přes 15 do 35°</t>
  </si>
  <si>
    <t>1613293544</t>
  </si>
  <si>
    <t>Příplatek k cenám mazanin za sklon přes 15° do 35° od vodorovné roviny mazanina tl. přes 120 do 240 mm</t>
  </si>
  <si>
    <t>https://podminky.urs.cz/item/CS_URS_2024_01/631319185</t>
  </si>
  <si>
    <t>631362021</t>
  </si>
  <si>
    <t>Výztuž mazanin svařovanými sítěmi Kari</t>
  </si>
  <si>
    <t>1848901161</t>
  </si>
  <si>
    <t>Výztuž mazanin ze svařovaných sítí z drátů typu KARI</t>
  </si>
  <si>
    <t>https://podminky.urs.cz/item/CS_URS_2024_01/631362021</t>
  </si>
  <si>
    <t>13,8*7,3*4,5/1000</t>
  </si>
  <si>
    <t>7,16*1,5*4,5/1000</t>
  </si>
  <si>
    <t>71</t>
  </si>
  <si>
    <t>632451022</t>
  </si>
  <si>
    <t>Vyrovnávací potěr tl přes 20 do 30 mm z MC 15 provedený v pásu</t>
  </si>
  <si>
    <t>-2110137232</t>
  </si>
  <si>
    <t>Potěr cementový vyrovnávací z malty (MC-15) v pásu o průměrné (střední) tl. přes 20 do 30 mm</t>
  </si>
  <si>
    <t>https://podminky.urs.cz/item/CS_URS_2024_01/632451022</t>
  </si>
  <si>
    <t>18,4*0,26</t>
  </si>
  <si>
    <t>Ostatní konstrukce a práce, bourání</t>
  </si>
  <si>
    <t>72</t>
  </si>
  <si>
    <t>941211111</t>
  </si>
  <si>
    <t>Montáž lešení řadového rámového lehkého zatížení do 200 kg/m2 š od 0,6 do 0,9 m v do 10 m</t>
  </si>
  <si>
    <t>-855601174</t>
  </si>
  <si>
    <t>Lešení řadové rámové lehké pracovní s podlahami s provozním zatížením tř. 3 do 200 kg/m2 šířky tř. SW06 od 0,6 do 0,9 m výšky do 10 m montáž</t>
  </si>
  <si>
    <t>https://podminky.urs.cz/item/CS_URS_2024_01/941211111</t>
  </si>
  <si>
    <t>(15*2+8,5*2+4*1)*3,2</t>
  </si>
  <si>
    <t>7,16*2*3,2</t>
  </si>
  <si>
    <t>73</t>
  </si>
  <si>
    <t>941211211</t>
  </si>
  <si>
    <t>Příplatek k lešení řadovému rámovému lehkému do 200 kg/m2 š od 0,6 do 0,9 m v do 10 m za každý den použití</t>
  </si>
  <si>
    <t>2139840261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</si>
  <si>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</si>
  <si>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https://podminky.urs.cz/item/CS_URS_2024_01/941211211</t>
  </si>
  <si>
    <t>200,744*60 "Přepočtené koeficientem množství</t>
  </si>
  <si>
    <t>74</t>
  </si>
  <si>
    <t>941211811</t>
  </si>
  <si>
    <t>Demontáž lešení řadového rámového lehkého zatížení do 200 kg/m2 š od 0,6 do 0,9 m v do 10 m</t>
  </si>
  <si>
    <t>1900291704</t>
  </si>
  <si>
    <t>Lešení řadové rámové lehké pracovní s podlahami s provozním zatížením tř. 3 do 200 kg/m2 šířky tř. SW06 od 0,6 do 0,9 m výšky do 10 m demontáž</t>
  </si>
  <si>
    <t>https://podminky.urs.cz/item/CS_URS_2024_01/941211811</t>
  </si>
  <si>
    <t>75</t>
  </si>
  <si>
    <t>944611111</t>
  </si>
  <si>
    <t>Montáž ochranné plachty z textilie z umělých vláken</t>
  </si>
  <si>
    <t>207138285</t>
  </si>
  <si>
    <t>Plachta ochranná zavěšená na konstrukci lešení z textilie z umělých vláken montáž</t>
  </si>
  <si>
    <t>https://podminky.urs.cz/item/CS_URS_2024_01/944611111</t>
  </si>
  <si>
    <t>76</t>
  </si>
  <si>
    <t>944611211</t>
  </si>
  <si>
    <t>Příplatek k ochranné plachtě za každý den použití</t>
  </si>
  <si>
    <t>899384913</t>
  </si>
  <si>
    <t>Plachta ochranná zavěšená na konstrukci lešení z textilie z umělých vláken příplatek k ceně za každý den použití</t>
  </si>
  <si>
    <t>https://podminky.urs.cz/item/CS_URS_2024_01/944611211</t>
  </si>
  <si>
    <t>77</t>
  </si>
  <si>
    <t>944611811</t>
  </si>
  <si>
    <t>Demontáž ochranné plachty z textilie z umělých vláken</t>
  </si>
  <si>
    <t>-1814839136</t>
  </si>
  <si>
    <t>Plachta ochranná zavěšená na konstrukci lešení z textilie z umělých vláken demontáž</t>
  </si>
  <si>
    <t>https://podminky.urs.cz/item/CS_URS_2024_01/944611811</t>
  </si>
  <si>
    <t>78</t>
  </si>
  <si>
    <t>949101111</t>
  </si>
  <si>
    <t>Lešení pomocné pro objekty pozemních staveb s lešeňovou podlahou v do 1,9 m zatížení do 150 kg/m2</t>
  </si>
  <si>
    <t>-63856986</t>
  </si>
  <si>
    <t>Lešení pomocné pracovní pro objekty pozemních staveb pro zatížení do 150 kg/m2, o výšce lešeňové podlahy do 1,9 m</t>
  </si>
  <si>
    <t>https://podminky.urs.cz/item/CS_URS_2024_01/949101111</t>
  </si>
  <si>
    <t>79</t>
  </si>
  <si>
    <t>952901111</t>
  </si>
  <si>
    <t>Vyčištění budov bytové a občanské výstavby při výšce podlaží do 4 m</t>
  </si>
  <si>
    <t>1886328841</t>
  </si>
  <si>
    <t>Vyčištění budov nebo objektů před předáním do užívání budov bytové nebo občanské výstavby, světlé výšky podlaží do 4 m</t>
  </si>
  <si>
    <t>https://podminky.urs.cz/item/CS_URS_2024_01/952901111</t>
  </si>
  <si>
    <t>80</t>
  </si>
  <si>
    <t>968082016</t>
  </si>
  <si>
    <t>Vybourání plastových rámů oken včetně křídel plochy přes 1 do 2 m2</t>
  </si>
  <si>
    <t>-853318666</t>
  </si>
  <si>
    <t>Vybourání plastových rámů oken s křídly, dveřních zárubní, vrat rámu oken s křídly, plochy přes 1 do 2 m2</t>
  </si>
  <si>
    <t>https://podminky.urs.cz/item/CS_URS_2024_01/968082016</t>
  </si>
  <si>
    <t>1,6*1,2</t>
  </si>
  <si>
    <t>81</t>
  </si>
  <si>
    <t>977211111</t>
  </si>
  <si>
    <t>Řezání stěnovou pilou betonových nebo ŽB kcí s výztuží průměru do 16 mm hl do 200 mm</t>
  </si>
  <si>
    <t>823735443</t>
  </si>
  <si>
    <t>Řezání konstrukcí stěnovou pilou betonových nebo železobetonových průměru řezané výztuže do 16 mm hloubka řezu do 200 mm</t>
  </si>
  <si>
    <t>https://podminky.urs.cz/item/CS_URS_2024_01/977211111</t>
  </si>
  <si>
    <t>1,8 "úprava žb panelu</t>
  </si>
  <si>
    <t>998</t>
  </si>
  <si>
    <t>Přesun hmot</t>
  </si>
  <si>
    <t>82</t>
  </si>
  <si>
    <t>998011001</t>
  </si>
  <si>
    <t>Přesun hmot pro budovy zděné v do 6 m</t>
  </si>
  <si>
    <t>1663174822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</si>
  <si>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</si>
  <si>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https://podminky.urs.cz/item/CS_URS_2024_01/998011001</t>
  </si>
  <si>
    <t>PSV</t>
  </si>
  <si>
    <t>Práce a dodávky PSV</t>
  </si>
  <si>
    <t>711</t>
  </si>
  <si>
    <t>Izolace proti vodě, vlhkosti a plynům</t>
  </si>
  <si>
    <t>83</t>
  </si>
  <si>
    <t>711111001</t>
  </si>
  <si>
    <t>Provedení izolace proti zemní vlhkosti vodorovné za studena nátěrem penetračním</t>
  </si>
  <si>
    <t>593462133</t>
  </si>
  <si>
    <t>Provedení izolace proti zemní vlhkosti natěradly a tmely za studena na ploše vodorovné V nátěrem penetračním</t>
  </si>
  <si>
    <t>https://podminky.urs.cz/item/CS_URS_2024_01/711111001</t>
  </si>
  <si>
    <t>14,84*8,34 "S1</t>
  </si>
  <si>
    <t>84</t>
  </si>
  <si>
    <t>11163150</t>
  </si>
  <si>
    <t>lak penetrační asfaltový</t>
  </si>
  <si>
    <t>-1314591095</t>
  </si>
  <si>
    <t>139,276*0,0003 "Přepočtené koeficientem množství</t>
  </si>
  <si>
    <t>85</t>
  </si>
  <si>
    <t>711141559</t>
  </si>
  <si>
    <t>Provedení izolace proti zemní vlhkosti pásy přitavením vodorovné NAIP</t>
  </si>
  <si>
    <t>-1580598870</t>
  </si>
  <si>
    <t>Provedení izolace proti zemní vlhkosti pásy přitavením NAIP na ploše vodorovné V</t>
  </si>
  <si>
    <t>https://podminky.urs.cz/item/CS_URS_2024_01/711141559</t>
  </si>
  <si>
    <t>14,84*8,34*2 "S1</t>
  </si>
  <si>
    <t>7,05*2,2*2</t>
  </si>
  <si>
    <t>86</t>
  </si>
  <si>
    <t>62836110</t>
  </si>
  <si>
    <t>pás asfaltový natavitelný oxidovaný s vložkou z hliníkové fólie / hliníkové fólie s textilií, se spalitelnou PE folií nebo jemnozrnným minerálním posypem tl 4,0mm</t>
  </si>
  <si>
    <t>-1365692736</t>
  </si>
  <si>
    <t>278,551*1,15 "Přepočtené koeficientem množství</t>
  </si>
  <si>
    <t>87</t>
  </si>
  <si>
    <t>998711201</t>
  </si>
  <si>
    <t>Přesun hmot procentní pro izolace proti vodě, vlhkosti a plynům v objektech v do 6 m</t>
  </si>
  <si>
    <t>%</t>
  </si>
  <si>
    <t>-416446617</t>
  </si>
  <si>
    <t>Přesun hmot pro izolace proti vodě, vlhkosti a plynům stanovený procentní sazbou (%) z ceny vodorovná dopravní vzdálenost do 50 m základní v objektech výšky do 6 m</t>
  </si>
  <si>
    <t>https://podminky.urs.cz/item/CS_URS_2024_01/998711201</t>
  </si>
  <si>
    <t>712</t>
  </si>
  <si>
    <t>Povlakové krytiny</t>
  </si>
  <si>
    <t>88</t>
  </si>
  <si>
    <t>712311101</t>
  </si>
  <si>
    <t>Provedení povlakové krytiny střech do 10° za studena lakem penetračním nebo asfaltovým</t>
  </si>
  <si>
    <t>1632923643</t>
  </si>
  <si>
    <t>Provedení povlakové krytiny střech plochých do 10° natěradly a tmely za studena nátěrem lakem penetračním nebo asfaltovým</t>
  </si>
  <si>
    <t>https://podminky.urs.cz/item/CS_URS_2024_01/712311101</t>
  </si>
  <si>
    <t>13,7*7,2</t>
  </si>
  <si>
    <t>(13,7*2+7,2*2)*0,76</t>
  </si>
  <si>
    <t>7*1,3</t>
  </si>
  <si>
    <t>(7*2+1,3*2)*0,86</t>
  </si>
  <si>
    <t>89</t>
  </si>
  <si>
    <t>720705541</t>
  </si>
  <si>
    <t>153,784*0,00032 "Přepočtené koeficientem množství</t>
  </si>
  <si>
    <t>90</t>
  </si>
  <si>
    <t>712331101</t>
  </si>
  <si>
    <t>Provedení povlakové krytiny střech do 10° podkladní vrstvy pásy na sucho AIP nebo NAIP</t>
  </si>
  <si>
    <t>511710870</t>
  </si>
  <si>
    <t>Provedení povlakové krytiny střech plochých do 10° pásy na sucho AIP nebo NAIP</t>
  </si>
  <si>
    <t>https://podminky.urs.cz/item/CS_URS_2024_01/712331101</t>
  </si>
  <si>
    <t>91</t>
  </si>
  <si>
    <t>28329042</t>
  </si>
  <si>
    <t>fólie PE separační či ochranná tl 0,2mm</t>
  </si>
  <si>
    <t>830874782</t>
  </si>
  <si>
    <t>107,74*1,1 "Přepočtené koeficientem množství</t>
  </si>
  <si>
    <t>92</t>
  </si>
  <si>
    <t>712331111</t>
  </si>
  <si>
    <t>Provedení povlakové krytiny střech do 10° podkladní vrstvy pásy na sucho samolepící</t>
  </si>
  <si>
    <t>1033016443</t>
  </si>
  <si>
    <t>Provedení povlakové krytiny střech plochých do 10° pásy na sucho podkladní samolepící asfaltový pás</t>
  </si>
  <si>
    <t>https://podminky.urs.cz/item/CS_URS_2024_01/712331111</t>
  </si>
  <si>
    <t>(13,7*2+7,2*2)*0,35</t>
  </si>
  <si>
    <t>(7*2+1,3*2)*0,5</t>
  </si>
  <si>
    <t>93</t>
  </si>
  <si>
    <t>62866281</t>
  </si>
  <si>
    <t>pás asfaltový samolepicí modifikovaný SBS s vložkou ze skleněné tkaniny se spalitelnou fólií nebo jemnozrnným minerálním posypem nebo textilií na horním povrchu tl 3,0mm</t>
  </si>
  <si>
    <t>-1690258306</t>
  </si>
  <si>
    <t>130,67*1,15 "Přepočtené koeficientem množství</t>
  </si>
  <si>
    <t>94</t>
  </si>
  <si>
    <t>712341559</t>
  </si>
  <si>
    <t>Provedení povlakové krytiny střech do 10° pásy NAIP přitavením v plné ploše</t>
  </si>
  <si>
    <t>1290546528</t>
  </si>
  <si>
    <t>Provedení povlakové krytiny střech plochých do 10° pásy přitavením NAIP v plné ploše</t>
  </si>
  <si>
    <t>https://podminky.urs.cz/item/CS_URS_2024_01/712341559</t>
  </si>
  <si>
    <t>95</t>
  </si>
  <si>
    <t>62856011</t>
  </si>
  <si>
    <t>pás asfaltový natavitelný modifikovaný SBS s vložkou z hliníkové fólie s textilií a spalitelnou PE fólií nebo jemnozrnným minerálním posypem na horním povrchu tl 4,0mm</t>
  </si>
  <si>
    <t>162689267</t>
  </si>
  <si>
    <t>153,784*1,15 "Přepočtené koeficientem množství</t>
  </si>
  <si>
    <t>96</t>
  </si>
  <si>
    <t>62855007</t>
  </si>
  <si>
    <t>pás asfaltový natavitelný modifikovaný SBS s vložkou z polyesterové vyztužené rohože a hrubozrnným břidličným posypem na horním povrchu tl 4,5mm</t>
  </si>
  <si>
    <t>1996779740</t>
  </si>
  <si>
    <t>97</t>
  </si>
  <si>
    <t>712341715</t>
  </si>
  <si>
    <t>Provedení povlakové krytiny střech do 10° pásy NAIP přitavením zaizolování prostupů kruhového průřezu D do 300 mm</t>
  </si>
  <si>
    <t>-171787152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</si>
  <si>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</si>
  <si>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https://podminky.urs.cz/item/CS_URS_2024_01/712341715</t>
  </si>
  <si>
    <t>98</t>
  </si>
  <si>
    <t>62851030</t>
  </si>
  <si>
    <t>prostup parozábranou s integrovanou manžetou z modifikovaného asfaltového pásu DN 50</t>
  </si>
  <si>
    <t>1346471132</t>
  </si>
  <si>
    <t>99</t>
  </si>
  <si>
    <t>712363115</t>
  </si>
  <si>
    <t>Provedení povlakové krytiny střech do 10° zaizolování prostupů kruhového průřezu D do 300 mm</t>
  </si>
  <si>
    <t>-1199397796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</si>
  <si>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</si>
  <si>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https://podminky.urs.cz/item/CS_URS_2024_01/712363115</t>
  </si>
  <si>
    <t>100</t>
  </si>
  <si>
    <t>62851010</t>
  </si>
  <si>
    <t>manžeta těsnící pro prostupy hydroizolací z asfaltového pásu otevřená kruhová vnitřní průměr 110-140</t>
  </si>
  <si>
    <t>1399174403</t>
  </si>
  <si>
    <t>101</t>
  </si>
  <si>
    <t>712771203</t>
  </si>
  <si>
    <t>Provedení drenážní vrstvy vegetační střechy z kameniva tl přes 100 do 200 mm sklon do 5°</t>
  </si>
  <si>
    <t>1221710333</t>
  </si>
  <si>
    <t>Provedení drenážní vrstvy vegetační střechy z kameniva, tloušťky násypu přes 100 do 200 mm, sklon střechy do 5°</t>
  </si>
  <si>
    <t>https://podminky.urs.cz/item/CS_URS_2024_01/712771203</t>
  </si>
  <si>
    <t>7,2*13,7</t>
  </si>
  <si>
    <t>102</t>
  </si>
  <si>
    <t>58337403</t>
  </si>
  <si>
    <t>kamenivo dekorační (kačírek) frakce 16/32</t>
  </si>
  <si>
    <t>1052574721</t>
  </si>
  <si>
    <t>107,74*0,15*0,28 "tl.150 mm</t>
  </si>
  <si>
    <t>103</t>
  </si>
  <si>
    <t>998712201</t>
  </si>
  <si>
    <t>Přesun hmot procentní pro krytiny povlakové v objektech v do 6 m</t>
  </si>
  <si>
    <t>-1670710070</t>
  </si>
  <si>
    <t>Přesun hmot pro povlakové krytiny stanovený procentní sazbou (%) z ceny vodorovná dopravní vzdálenost do 50 m základní v objektech výšky do 6 m</t>
  </si>
  <si>
    <t>https://podminky.urs.cz/item/CS_URS_2024_01/998712201</t>
  </si>
  <si>
    <t>713</t>
  </si>
  <si>
    <t>Izolace tepelné</t>
  </si>
  <si>
    <t>104</t>
  </si>
  <si>
    <t>713111111</t>
  </si>
  <si>
    <t>Montáž izolace tepelné vrchem stropů volně kladenými rohožemi, pásy, dílci, deskami</t>
  </si>
  <si>
    <t>1469515479</t>
  </si>
  <si>
    <t>Montáž tepelné izolace stropů rohožemi, pásy, dílci, deskami, bloky (izolační materiál ve specifikaci) vrchem bez překrytí lepenkou kladenými volně</t>
  </si>
  <si>
    <t>https://podminky.urs.cz/item/CS_URS_2024_01/713111111</t>
  </si>
  <si>
    <t>98,64*3</t>
  </si>
  <si>
    <t>7*1,3*3</t>
  </si>
  <si>
    <t>105</t>
  </si>
  <si>
    <t>28372317</t>
  </si>
  <si>
    <t>deska EPS 100 pro konstrukce s běžným zatížením λ=0,037 tl 150mm</t>
  </si>
  <si>
    <t>-1469183810</t>
  </si>
  <si>
    <t>107,74*1,05 "Přepočtené koeficientem množství</t>
  </si>
  <si>
    <t>106</t>
  </si>
  <si>
    <t>28372309</t>
  </si>
  <si>
    <t>deska EPS 100 pro konstrukce s běžným zatížením λ=0,037 tl 100mm</t>
  </si>
  <si>
    <t>1349523141</t>
  </si>
  <si>
    <t>107</t>
  </si>
  <si>
    <t>28376141</t>
  </si>
  <si>
    <t>klín izolační spád do 5% EPS 100</t>
  </si>
  <si>
    <t>-574797417</t>
  </si>
  <si>
    <t>98,640*0,07</t>
  </si>
  <si>
    <t>7*1,3*0,07</t>
  </si>
  <si>
    <t>7,542*1,05 "Přepočtené koeficientem množství</t>
  </si>
  <si>
    <t>108</t>
  </si>
  <si>
    <t>713121111</t>
  </si>
  <si>
    <t>Montáž izolace tepelné podlah volně kladenými rohožemi, pásy, dílci, deskami 1 vrstva</t>
  </si>
  <si>
    <t>1767496139</t>
  </si>
  <si>
    <t>Montáž tepelné izolace podlah rohožemi, pásy, deskami, dílci, bloky (izolační materiál ve specifikaci) kladenými volně jednovrstvá</t>
  </si>
  <si>
    <t>https://podminky.urs.cz/item/CS_URS_2024_01/713121111</t>
  </si>
  <si>
    <t>13,8*7,3</t>
  </si>
  <si>
    <t>7,16*1,5</t>
  </si>
  <si>
    <t>109</t>
  </si>
  <si>
    <t>-2056376132</t>
  </si>
  <si>
    <t>111,48*1,05 "Přepočtené koeficientem množství</t>
  </si>
  <si>
    <t>110</t>
  </si>
  <si>
    <t>713131141</t>
  </si>
  <si>
    <t>Montáž izolace tepelné stěn lepením celoplošně rohoží, pásů, dílců, desek</t>
  </si>
  <si>
    <t>1773400643</t>
  </si>
  <si>
    <t>Montáž tepelné izolace stěn rohožemi, pásy, deskami, dílci, bloky (izolační materiál ve specifikaci) lepením celoplošně bez mechanického kotvení</t>
  </si>
  <si>
    <t>https://podminky.urs.cz/item/CS_URS_2024_01/713131141</t>
  </si>
  <si>
    <t>(14,84*2+8,34*2-2,2+7,05*2)*0,8</t>
  </si>
  <si>
    <t>111</t>
  </si>
  <si>
    <t>28376417</t>
  </si>
  <si>
    <t>deska XPS hrana polodrážková a hladký povrch 300kPA λ=0,035 tl 50mm</t>
  </si>
  <si>
    <t>629804564</t>
  </si>
  <si>
    <t>46,608*1,05 "Přepočtené koeficientem množství</t>
  </si>
  <si>
    <t>112</t>
  </si>
  <si>
    <t>1284958887</t>
  </si>
  <si>
    <t>(13,8*2+7,3*2)*0,65 "atika - EPS 100 tl. 160 mm</t>
  </si>
  <si>
    <t>1,6*1,19</t>
  </si>
  <si>
    <t>(13,8*2+7,3*2)*0,49 "atika - EPS 100 tl. 120 mm</t>
  </si>
  <si>
    <t>7,16*2*0,75 "atika - min.vata tl. 150 mm</t>
  </si>
  <si>
    <t>7,16*2*0,4 "atika - min.vata tl. 100 mm</t>
  </si>
  <si>
    <t>113</t>
  </si>
  <si>
    <t>28375985</t>
  </si>
  <si>
    <t>deska EPS 100 fasádní λ=0,037 tl 160mm</t>
  </si>
  <si>
    <t>-513460670</t>
  </si>
  <si>
    <t>29,334*1,05 "Přepočtené koeficientem množství</t>
  </si>
  <si>
    <t>114</t>
  </si>
  <si>
    <t>28375980</t>
  </si>
  <si>
    <t>deska EPS 100 fasádní λ=0,037 tl 120mm</t>
  </si>
  <si>
    <t>1837169233</t>
  </si>
  <si>
    <t>20,678*1,05 "Přepočtené koeficientem množství</t>
  </si>
  <si>
    <t>115</t>
  </si>
  <si>
    <t>-1512195306</t>
  </si>
  <si>
    <t>10,74*1,05 "Přepočtené koeficientem množství</t>
  </si>
  <si>
    <t>116</t>
  </si>
  <si>
    <t>63151513</t>
  </si>
  <si>
    <t>deska tepelně izolační minerální kontaktních fasád kolmé vlákno λ=0,040-0,041 tl 100mm</t>
  </si>
  <si>
    <t>-1717069762</t>
  </si>
  <si>
    <t>5,728*1,05 "Přepočtené koeficientem množství</t>
  </si>
  <si>
    <t>117</t>
  </si>
  <si>
    <t>713131145</t>
  </si>
  <si>
    <t>Montáž izolace tepelné stěn lepením bodově rohoží, pásů, dílců, desek</t>
  </si>
  <si>
    <t>-138829126</t>
  </si>
  <si>
    <t>Montáž tepelné izolace stěn rohožemi, pásy, deskami, dílci, bloky (izolační materiál ve specifikaci) lepením bodově bez mechanického kotvení</t>
  </si>
  <si>
    <t>https://podminky.urs.cz/item/CS_URS_2024_01/713131145</t>
  </si>
  <si>
    <t>2,2*1,17 "dilatace</t>
  </si>
  <si>
    <t>118</t>
  </si>
  <si>
    <t>28376415</t>
  </si>
  <si>
    <t>deska XPS hrana polodrážková a hladký povrch 300kPA λ=0,035 tl 30mm</t>
  </si>
  <si>
    <t>1436596086</t>
  </si>
  <si>
    <t>2,57428571428571*1,05 "Přepočtené koeficientem množství</t>
  </si>
  <si>
    <t>119</t>
  </si>
  <si>
    <t>713191132</t>
  </si>
  <si>
    <t>Montáž izolace tepelné podlah, stropů vrchem nebo střech překrytí separační fólií z PE</t>
  </si>
  <si>
    <t>1576693671</t>
  </si>
  <si>
    <t>Montáž tepelné izolace stavebních konstrukcí - doplňky a konstrukční součásti podlah, stropů vrchem nebo střech překrytí fólií separační z PE</t>
  </si>
  <si>
    <t>https://podminky.urs.cz/item/CS_URS_2024_01/713191132</t>
  </si>
  <si>
    <t>6,25*1,4 "S1</t>
  </si>
  <si>
    <t>(13,54*7,14-(9,245+3,695)*0,3)</t>
  </si>
  <si>
    <t>120</t>
  </si>
  <si>
    <t>28329234</t>
  </si>
  <si>
    <t>fólie PE homogenní pro parotěsnou vrstvu zejména plochých střech tl 0,2mm</t>
  </si>
  <si>
    <t>-1031538285</t>
  </si>
  <si>
    <t>101,544*1,1655 "Přepočtené koeficientem množství</t>
  </si>
  <si>
    <t>121</t>
  </si>
  <si>
    <t>998713201</t>
  </si>
  <si>
    <t>Přesun hmot procentní pro izolace tepelné v objektech v do 6 m</t>
  </si>
  <si>
    <t>-1115501899</t>
  </si>
  <si>
    <t>Přesun hmot pro izolace tepelné stanovený procentní sazbou (%) z ceny vodorovná dopravní vzdálenost do 50 m s užitím mechanizace v objektech výšky do 6 m</t>
  </si>
  <si>
    <t>https://podminky.urs.cz/item/CS_URS_2024_01/998713201</t>
  </si>
  <si>
    <t>764</t>
  </si>
  <si>
    <t>Konstrukce klempířské</t>
  </si>
  <si>
    <t>122</t>
  </si>
  <si>
    <t>764201167</t>
  </si>
  <si>
    <t>Montáž oplechování úžlabí rš do 700 mm</t>
  </si>
  <si>
    <t>476052697</t>
  </si>
  <si>
    <t>Montáž oplechování střešních prvků úžlabí, šířky do 700 mm</t>
  </si>
  <si>
    <t>https://podminky.urs.cz/item/CS_URS_2024_01/764201167</t>
  </si>
  <si>
    <t>123</t>
  </si>
  <si>
    <t>19112391</t>
  </si>
  <si>
    <t>plech TiZn "břidlicově šedý" svitek š 800mm tl 0,7mm</t>
  </si>
  <si>
    <t>557784853</t>
  </si>
  <si>
    <t>124</t>
  </si>
  <si>
    <t>764244311</t>
  </si>
  <si>
    <t>Oplechování horních ploch a nadezdívek bez rohů z TiZn lesklého plechu kotvené rš přes 800 mm</t>
  </si>
  <si>
    <t>842514493</t>
  </si>
  <si>
    <t>Oplechování horních ploch zdí a nadezdívek (atik) z titanzinkového lesklého válcovaného plechu mechanicky kotvené přes rš 800 mm</t>
  </si>
  <si>
    <t>https://podminky.urs.cz/item/CS_URS_2024_01/764244311</t>
  </si>
  <si>
    <t>(15*2+7,2*2)*0,95</t>
  </si>
  <si>
    <t>7*2*0,85</t>
  </si>
  <si>
    <t>125</t>
  </si>
  <si>
    <t>764246344</t>
  </si>
  <si>
    <t>Oplechování parapetů rovných celoplošně lepené z TiZn lesklého plechu rš 330 mm</t>
  </si>
  <si>
    <t>-239704923</t>
  </si>
  <si>
    <t>Oplechování parapetů z titanzinkového lesklého válcovaného plechu rovných celoplošně lepené, bez rohů rš 330 mm</t>
  </si>
  <si>
    <t>https://podminky.urs.cz/item/CS_URS_2024_01/764246344</t>
  </si>
  <si>
    <t>2*3+1,6*7+0,6*2</t>
  </si>
  <si>
    <t>126</t>
  </si>
  <si>
    <t>764548424</t>
  </si>
  <si>
    <t>Kruhový svod včetně objímek, kolen, odskoků z TiZn předzvětralého plechu průměru 120 mm</t>
  </si>
  <si>
    <t>799914512</t>
  </si>
  <si>
    <t>Svod z titanzinkového předzvětralého plechu včetně objímek, kolen a odskoků kruhový, průměru 120 mm</t>
  </si>
  <si>
    <t>https://podminky.urs.cz/item/CS_URS_2024_01/764548424</t>
  </si>
  <si>
    <t>(3,9+0,9)*4</t>
  </si>
  <si>
    <t>3,4+0,5</t>
  </si>
  <si>
    <t>127</t>
  </si>
  <si>
    <t>998764201</t>
  </si>
  <si>
    <t>Přesun hmot procentní pro konstrukce klempířské v objektech v do 6 m</t>
  </si>
  <si>
    <t>226184280</t>
  </si>
  <si>
    <t>Přesun hmot pro konstrukce klempířské stanovený procentní sazbou (%) z ceny vodorovná dopravní vzdálenost do 50 m s užitím mechanizace v objektech výšky do 6 m</t>
  </si>
  <si>
    <t>https://podminky.urs.cz/item/CS_URS_2024_01/998764201</t>
  </si>
  <si>
    <t>766</t>
  </si>
  <si>
    <t>Konstrukce truhlářské</t>
  </si>
  <si>
    <t>128</t>
  </si>
  <si>
    <t>766622131</t>
  </si>
  <si>
    <t>Montáž plastových oken plochy přes 1 m2 otevíravých v do 1,5 m s rámem do zdiva</t>
  </si>
  <si>
    <t>-1595350194</t>
  </si>
  <si>
    <t>Montáž oken plastových včetně montáže rámu plochy přes 1 m2 otevíravých do zdiva, výšky do 1,5 m</t>
  </si>
  <si>
    <t>https://podminky.urs.cz/item/CS_URS_2024_01/766622131</t>
  </si>
  <si>
    <t>2*1,4+1,6*0,8+2*0,8+1,6*1,4*5</t>
  </si>
  <si>
    <t>129</t>
  </si>
  <si>
    <t>766622132</t>
  </si>
  <si>
    <t>Montáž plastových oken plochy přes 1 m2 otevíravých v do 2,5 m s rámem do zdiva</t>
  </si>
  <si>
    <t>-1517101766</t>
  </si>
  <si>
    <t>Montáž oken plastových včetně montáže rámu plochy přes 1 m2 otevíravých do zdiva, výšky přes 1,5 do 2,5 m</t>
  </si>
  <si>
    <t>https://podminky.urs.cz/item/CS_URS_2024_01/766622132</t>
  </si>
  <si>
    <t>1,6*2,3</t>
  </si>
  <si>
    <t>130</t>
  </si>
  <si>
    <t>61140050</t>
  </si>
  <si>
    <t>okno plastové otevíravé/sklopné trojsklo do plochy 1m2</t>
  </si>
  <si>
    <t>978021469</t>
  </si>
  <si>
    <t>0,6*0,8*2</t>
  </si>
  <si>
    <t>131</t>
  </si>
  <si>
    <t>61140052</t>
  </si>
  <si>
    <t>okno plastové otevíravé/sklopné trojsklo přes plochu 1m2 do v 1,5m</t>
  </si>
  <si>
    <t>1099271522</t>
  </si>
  <si>
    <t>2*1,4</t>
  </si>
  <si>
    <t>1,6*0,8</t>
  </si>
  <si>
    <t>2*0,8</t>
  </si>
  <si>
    <t>1,6*1,4*5</t>
  </si>
  <si>
    <t>132</t>
  </si>
  <si>
    <t>61140054</t>
  </si>
  <si>
    <t>okno plastové otevíravé/sklopné trojsklo přes plochu 1m2 v 1,5-2,5m</t>
  </si>
  <si>
    <t>-1146160710</t>
  </si>
  <si>
    <t>133</t>
  </si>
  <si>
    <t>O01PO</t>
  </si>
  <si>
    <t>Okno s protipožárním sklem EI 30 DP1, neotvíravé v nehořlavém rámu, včetně montáže</t>
  </si>
  <si>
    <t>ks</t>
  </si>
  <si>
    <t>Specifikace</t>
  </si>
  <si>
    <t>756523083</t>
  </si>
  <si>
    <t>1" rozměr 2*1,4 m</t>
  </si>
  <si>
    <t>134</t>
  </si>
  <si>
    <t>766660171</t>
  </si>
  <si>
    <t>Montáž dveřních křídel otvíravých jednokřídlových š do 0,8 m do obložkové zárubně</t>
  </si>
  <si>
    <t>2060583054</t>
  </si>
  <si>
    <t>Montáž dveřních křídel dřevěných nebo plastových otevíravých do obložkové zárubně povrchově upravených jednokřídlových, šířky do 800 mm</t>
  </si>
  <si>
    <t>https://podminky.urs.cz/item/CS_URS_2024_01/766660171</t>
  </si>
  <si>
    <t>135</t>
  </si>
  <si>
    <t>61161001</t>
  </si>
  <si>
    <t>dveře jednokřídlé voštinové povrch lakovaný plné 700x1970-2100mm</t>
  </si>
  <si>
    <t>-202127231</t>
  </si>
  <si>
    <t>136</t>
  </si>
  <si>
    <t>61161002</t>
  </si>
  <si>
    <t>dveře jednokřídlé voštinové povrch lakovaný plné 800x1970-2100mm</t>
  </si>
  <si>
    <t>1304196291</t>
  </si>
  <si>
    <t>137</t>
  </si>
  <si>
    <t>766660172</t>
  </si>
  <si>
    <t>Montáž dveřních křídel otvíravých jednokřídlových š přes 0,8 m do obložkové zárubně</t>
  </si>
  <si>
    <t>-1708038123</t>
  </si>
  <si>
    <t>Montáž dveřních křídel dřevěných nebo plastových otevíravých do obložkové zárubně povrchově upravených jednokřídlových, šířky přes 800 mm</t>
  </si>
  <si>
    <t>https://podminky.urs.cz/item/CS_URS_2024_01/766660172</t>
  </si>
  <si>
    <t>138</t>
  </si>
  <si>
    <t>61161003</t>
  </si>
  <si>
    <t>dveře jednokřídlé voštinové povrch lakovaný plné 900x1970-2100mm</t>
  </si>
  <si>
    <t>-888151241</t>
  </si>
  <si>
    <t>139</t>
  </si>
  <si>
    <t>61161003-1</t>
  </si>
  <si>
    <t>dveře jednokřídlé voštinové povrch lakovaný plné 1000x1970-2100mm</t>
  </si>
  <si>
    <t>-422003522</t>
  </si>
  <si>
    <t>140</t>
  </si>
  <si>
    <t>766660411</t>
  </si>
  <si>
    <t>Montáž vchodových dveří včetně rámu jednokřídlových bez nadsvětlíku do zdiva</t>
  </si>
  <si>
    <t>-818901383</t>
  </si>
  <si>
    <t>Montáž vchodových dveří včetně rámu do zdiva jednokřídlových bez nadsvětlíku</t>
  </si>
  <si>
    <t>https://podminky.urs.cz/item/CS_URS_2024_01/766660411</t>
  </si>
  <si>
    <t>141</t>
  </si>
  <si>
    <t>61140512</t>
  </si>
  <si>
    <t>dveře jednokřídlé plastové bílé plné s nadsvětlíkem max rozměru otvoru 3,3m2 bezpečnostní třídy RC2</t>
  </si>
  <si>
    <t>1701618775</t>
  </si>
  <si>
    <t>1,1*2,3</t>
  </si>
  <si>
    <t>142</t>
  </si>
  <si>
    <t>766660728</t>
  </si>
  <si>
    <t>Montáž dveřního interiérového kování - zámku</t>
  </si>
  <si>
    <t>1545107915</t>
  </si>
  <si>
    <t>Montáž dveřních doplňků dveřního kování interiérového zámku</t>
  </si>
  <si>
    <t>https://podminky.urs.cz/item/CS_URS_2024_01/766660728</t>
  </si>
  <si>
    <t>143</t>
  </si>
  <si>
    <t>54924011</t>
  </si>
  <si>
    <t>zámek zadlabací vložkový pravolevý rozteč 90x50,5mm</t>
  </si>
  <si>
    <t>516238187</t>
  </si>
  <si>
    <t>144</t>
  </si>
  <si>
    <t>766660729</t>
  </si>
  <si>
    <t>Montáž dveřního interiérového kování - štítku s klikou</t>
  </si>
  <si>
    <t>-1412613159</t>
  </si>
  <si>
    <t>Montáž dveřních doplňků dveřního kování interiérového štítku s klikou</t>
  </si>
  <si>
    <t>https://podminky.urs.cz/item/CS_URS_2024_01/766660729</t>
  </si>
  <si>
    <t>145</t>
  </si>
  <si>
    <t>54914123</t>
  </si>
  <si>
    <t>kování rozetové klika/klika</t>
  </si>
  <si>
    <t>-2145108271</t>
  </si>
  <si>
    <t>146</t>
  </si>
  <si>
    <t>766682111</t>
  </si>
  <si>
    <t>Montáž zárubní obložkových pro dveře jednokřídlové tl stěny do 170 mm</t>
  </si>
  <si>
    <t>912617615</t>
  </si>
  <si>
    <t>Montáž zárubní dřevěných nebo plastových obložkových, pro dveře jednokřídlové, tloušťky stěny do 170 mm</t>
  </si>
  <si>
    <t>https://podminky.urs.cz/item/CS_URS_2024_01/766682111</t>
  </si>
  <si>
    <t>147</t>
  </si>
  <si>
    <t>61182307</t>
  </si>
  <si>
    <t>zárubeň jednokřídlá obložková s laminátovým povrchem tl stěny 60-150mm rozměru 600-1100/1970, 2100mm</t>
  </si>
  <si>
    <t>-189848081</t>
  </si>
  <si>
    <t>148</t>
  </si>
  <si>
    <t>766694116</t>
  </si>
  <si>
    <t>Montáž parapetních desek dřevěných nebo plastových š do 30 cm</t>
  </si>
  <si>
    <t>262579207</t>
  </si>
  <si>
    <t>Montáž ostatních truhlářských konstrukcí parapetních desek dřevěných nebo plastových šířky do 300 mm</t>
  </si>
  <si>
    <t>https://podminky.urs.cz/item/CS_URS_2024_01/766694116</t>
  </si>
  <si>
    <t>2*2</t>
  </si>
  <si>
    <t>2+0,6*2+1,6*7</t>
  </si>
  <si>
    <t>149</t>
  </si>
  <si>
    <t>60794103</t>
  </si>
  <si>
    <t>parapet dřevotřískový vnitřní povrch laminátový š 300mm</t>
  </si>
  <si>
    <t>2074846099</t>
  </si>
  <si>
    <t>150</t>
  </si>
  <si>
    <t>60794121</t>
  </si>
  <si>
    <t>koncovka PVC k parapetním dřevotřískovým deskám 600mm</t>
  </si>
  <si>
    <t>-677304875</t>
  </si>
  <si>
    <t>11*2</t>
  </si>
  <si>
    <t>151</t>
  </si>
  <si>
    <t>998766201</t>
  </si>
  <si>
    <t>Přesun hmot procentní pro kce truhlářské v objektech v do 6 m</t>
  </si>
  <si>
    <t>654786922</t>
  </si>
  <si>
    <t>Přesun hmot pro konstrukce truhlářské stanovený procentní sazbou (%) z ceny vodorovná dopravní vzdálenost do 50 m základní v objektech výšky do 6 m</t>
  </si>
  <si>
    <t>https://podminky.urs.cz/item/CS_URS_2024_01/998766201</t>
  </si>
  <si>
    <t>152</t>
  </si>
  <si>
    <t>R1</t>
  </si>
  <si>
    <t>Dělící stěna WC – oddělovací příčka mezi jednotlivým WC, uchyceno do zdi nebo do podlahy</t>
  </si>
  <si>
    <t>759054867</t>
  </si>
  <si>
    <t>Dělící stěna WC – oddělovací příčka mezi jednotlivým WC, uchyceno do zdi nebo do podlahy,
např. https://www.promidi.cz/delici-pricka-wc-55x80-cm/185</t>
  </si>
  <si>
    <t>771</t>
  </si>
  <si>
    <t>Podlahy z dlaždic</t>
  </si>
  <si>
    <t>153</t>
  </si>
  <si>
    <t>771111011</t>
  </si>
  <si>
    <t>Vysátí podkladu před pokládkou dlažby</t>
  </si>
  <si>
    <t>1590156321</t>
  </si>
  <si>
    <t>Příprava podkladu před provedením dlažby vysátí podlah</t>
  </si>
  <si>
    <t>https://podminky.urs.cz/item/CS_URS_2024_01/771111011</t>
  </si>
  <si>
    <t>107,68-50,04</t>
  </si>
  <si>
    <t>154</t>
  </si>
  <si>
    <t>771121011</t>
  </si>
  <si>
    <t>Nátěr penetrační na podlahu</t>
  </si>
  <si>
    <t>-1452015454</t>
  </si>
  <si>
    <t>Příprava podkladu před provedením dlažby nátěr penetrační na podlahu</t>
  </si>
  <si>
    <t>https://podminky.urs.cz/item/CS_URS_2024_01/771121011</t>
  </si>
  <si>
    <t>155</t>
  </si>
  <si>
    <t>771474113</t>
  </si>
  <si>
    <t>Montáž soklů z dlaždic keramických rovných lepených cementovým flexibilním lepidlem v přes 90 do 120 mm</t>
  </si>
  <si>
    <t>-917542934</t>
  </si>
  <si>
    <t>Montáž soklů z dlaždic keramických lepených cementovým flexibilním lepidlem rovných, výšky přes 90 do 120 mm</t>
  </si>
  <si>
    <t>https://podminky.urs.cz/item/CS_URS_2024_01/771474113</t>
  </si>
  <si>
    <t>2,25*2+1,5*2 "101</t>
  </si>
  <si>
    <t>-0,9</t>
  </si>
  <si>
    <t>-0,8</t>
  </si>
  <si>
    <t>2,7*2+1,05*2 "102</t>
  </si>
  <si>
    <t>6*2+2,7*2 "103</t>
  </si>
  <si>
    <t>-0,7</t>
  </si>
  <si>
    <t>4*2+2,35*2 "108</t>
  </si>
  <si>
    <t>1,95*2+0,85*2 "109</t>
  </si>
  <si>
    <t>1,95*2+0,85*2 "110</t>
  </si>
  <si>
    <t>7,16*2+1,5*2 "111</t>
  </si>
  <si>
    <t>156</t>
  </si>
  <si>
    <t>59761187</t>
  </si>
  <si>
    <t>sokl keramický mrazuvzdorný povrch hladký/lapovaný tl do 10mm výšky přes 90 do 120mm</t>
  </si>
  <si>
    <t>919549093</t>
  </si>
  <si>
    <t>60,82*1,1 "Přepočtené koeficientem množství</t>
  </si>
  <si>
    <t>157</t>
  </si>
  <si>
    <t>771574419</t>
  </si>
  <si>
    <t>Montáž podlah keramických hladkých lepených cementovým flexibilním lepidlem přes 22 do 25 ks/m2</t>
  </si>
  <si>
    <t>-1515928946</t>
  </si>
  <si>
    <t>Montáž podlah z dlaždic keramických lepených cementovým flexibilním lepidlem hladkých, tloušťky do 10 mm přes 22 do 25 ks/m2</t>
  </si>
  <si>
    <t>https://podminky.urs.cz/item/CS_URS_2024_01/771574419</t>
  </si>
  <si>
    <t>158</t>
  </si>
  <si>
    <t>59761159</t>
  </si>
  <si>
    <t>dlažba keramická slinutá mrazuvzdorná povrch hladký/matný tl do 10mm přes 22 do 25ks/m2</t>
  </si>
  <si>
    <t>-825689941</t>
  </si>
  <si>
    <t>57,64*1,1 "Přepočtené koeficientem množství</t>
  </si>
  <si>
    <t>159</t>
  </si>
  <si>
    <t>771577211</t>
  </si>
  <si>
    <t>Příplatek k montáži podlah keramických lepených cementovým flexibilním lepidlem za plochu do 5 m2</t>
  </si>
  <si>
    <t>983952197</t>
  </si>
  <si>
    <t>Montáž podlah z dlaždic keramických lepených cementovým flexibilním lepidlem Příplatek k cenám za plochu do 5 m2 jednotlivě</t>
  </si>
  <si>
    <t>https://podminky.urs.cz/item/CS_URS_2024_01/771577211</t>
  </si>
  <si>
    <t>3,37+2,83+1,87+1,35+1,66+1,66</t>
  </si>
  <si>
    <t>160</t>
  </si>
  <si>
    <t>998771201</t>
  </si>
  <si>
    <t>Přesun hmot procentní pro podlahy z dlaždic v objektech v do 6 m</t>
  </si>
  <si>
    <t>-773014606</t>
  </si>
  <si>
    <t>Přesun hmot pro podlahy z dlaždic stanovený procentní sazbou (%) z ceny vodorovná dopravní vzdálenost do 50 m základní v objektech výšky do 6 m</t>
  </si>
  <si>
    <t>https://podminky.urs.cz/item/CS_URS_2024_01/998771201</t>
  </si>
  <si>
    <t>776</t>
  </si>
  <si>
    <t>Podlahy povlakové</t>
  </si>
  <si>
    <t>161</t>
  </si>
  <si>
    <t>776111311</t>
  </si>
  <si>
    <t>Vysátí podkladu povlakových podlah</t>
  </si>
  <si>
    <t>318861471</t>
  </si>
  <si>
    <t>Příprava podkladu povlakových podlah a stěn vysátí podlah</t>
  </si>
  <si>
    <t>https://podminky.urs.cz/item/CS_URS_2024_01/776111311</t>
  </si>
  <si>
    <t>162</t>
  </si>
  <si>
    <t>776121112</t>
  </si>
  <si>
    <t>Vodou ředitelná penetrace savého podkladu povlakových podlah</t>
  </si>
  <si>
    <t>251047160</t>
  </si>
  <si>
    <t>Příprava podkladu povlakových podlah a stěn penetrace vodou ředitelná podlah</t>
  </si>
  <si>
    <t>https://podminky.urs.cz/item/CS_URS_2024_01/776121112</t>
  </si>
  <si>
    <t>163</t>
  </si>
  <si>
    <t>776141112</t>
  </si>
  <si>
    <t>Stěrka podlahová nivelační pro vyrovnání podkladu povlakových podlah pevnosti 20 MPa tl přes 3 do 5 mm</t>
  </si>
  <si>
    <t>1521096915</t>
  </si>
  <si>
    <t>Příprava podkladu povlakových podlah a stěn vyrovnání samonivelační stěrkou podlah min.pevnosti 20 MPa, tloušťky přes 3 do 5 mm</t>
  </si>
  <si>
    <t>https://podminky.urs.cz/item/CS_URS_2024_01/776141112</t>
  </si>
  <si>
    <t>164</t>
  </si>
  <si>
    <t>776231111</t>
  </si>
  <si>
    <t>Lepení lamel a čtverců z vinylu standardním lepidlem</t>
  </si>
  <si>
    <t>1230221000</t>
  </si>
  <si>
    <t>Montáž podlahovin z vinylu lepením lamel nebo čtverců standardním lepidlem</t>
  </si>
  <si>
    <t>https://podminky.urs.cz/item/CS_URS_2024_01/776231111</t>
  </si>
  <si>
    <t>165</t>
  </si>
  <si>
    <t>28411051</t>
  </si>
  <si>
    <t>dílce vinylové tl 2,5mm, nášlapná vrstva 0,55mm, úprava PUR, třída zátěže 23/33/42, otlak 0,05mm, R10, třída otěru T, hořlavost Bfl S1, bez ftalátů</t>
  </si>
  <si>
    <t>1856306907</t>
  </si>
  <si>
    <t>50,04*1,1 "Přepočtené koeficientem množství</t>
  </si>
  <si>
    <t>166</t>
  </si>
  <si>
    <t>776411111</t>
  </si>
  <si>
    <t>Montáž obvodových soklíků výšky do 80 mm</t>
  </si>
  <si>
    <t>-864846258</t>
  </si>
  <si>
    <t>Montáž soklíků lepením obvodových, výšky do 80 mm</t>
  </si>
  <si>
    <t>https://podminky.urs.cz/item/CS_URS_2024_01/776411111</t>
  </si>
  <si>
    <t>9,65*2+7,3*2 "107</t>
  </si>
  <si>
    <t>167</t>
  </si>
  <si>
    <t>28411009</t>
  </si>
  <si>
    <t>lišta soklová PVC 18x80mm</t>
  </si>
  <si>
    <t>-1125772431</t>
  </si>
  <si>
    <t>29,7*1,02 "Přepočtené koeficientem množství</t>
  </si>
  <si>
    <t>168</t>
  </si>
  <si>
    <t>998776201</t>
  </si>
  <si>
    <t>Přesun hmot procentní pro podlahy povlakové v objektech v do 6 m</t>
  </si>
  <si>
    <t>244274140</t>
  </si>
  <si>
    <t>Přesun hmot pro podlahy povlakové stanovený procentní sazbou (%) z ceny vodorovná dopravní vzdálenost do 50 m základní v objektech výšky do 6 m</t>
  </si>
  <si>
    <t>https://podminky.urs.cz/item/CS_URS_2024_01/998776201</t>
  </si>
  <si>
    <t>781</t>
  </si>
  <si>
    <t>Dokončovací práce - obklady</t>
  </si>
  <si>
    <t>169</t>
  </si>
  <si>
    <t>781111011</t>
  </si>
  <si>
    <t>Ometení (oprášení) stěny při přípravě podkladu</t>
  </si>
  <si>
    <t>1464712296</t>
  </si>
  <si>
    <t>Příprava podkladu před provedením obkladu oprášení (ometení) stěny</t>
  </si>
  <si>
    <t>https://podminky.urs.cz/item/CS_URS_2024_01/781111011</t>
  </si>
  <si>
    <t>170</t>
  </si>
  <si>
    <t>781121011</t>
  </si>
  <si>
    <t>Nátěr penetrační na stěnu</t>
  </si>
  <si>
    <t>709612060</t>
  </si>
  <si>
    <t>Příprava podkladu před provedením obkladu nátěr penetrační na stěnu</t>
  </si>
  <si>
    <t>https://podminky.urs.cz/item/CS_URS_2024_01/781121011</t>
  </si>
  <si>
    <t>171</t>
  </si>
  <si>
    <t>781474115</t>
  </si>
  <si>
    <t>Montáž obkladů keramických hladkých lepených cementovým flexibilním lepidlem přes 22 do 25 ks/m2</t>
  </si>
  <si>
    <t>1747843686</t>
  </si>
  <si>
    <t>Montáž keramických obkladů stěn lepených cementovým flexibilním lepidlem hladkých přes 22 do 25 ks/m2</t>
  </si>
  <si>
    <t>https://podminky.urs.cz/item/CS_URS_2024_01/781474115</t>
  </si>
  <si>
    <t>172</t>
  </si>
  <si>
    <t>59761039</t>
  </si>
  <si>
    <t>obklad keramický hladký přes 22 do 25ks/m2</t>
  </si>
  <si>
    <t>CS ÚRS 2023 02</t>
  </si>
  <si>
    <t>912600819</t>
  </si>
  <si>
    <t>52,6*1,1 "Přepočtené koeficientem množství</t>
  </si>
  <si>
    <t>173</t>
  </si>
  <si>
    <t>781477111</t>
  </si>
  <si>
    <t>Příplatek k montáži obkladů vnitřních keramických hladkých za plochu do 10 m2</t>
  </si>
  <si>
    <t>-2126525799</t>
  </si>
  <si>
    <t>https://podminky.urs.cz/item/CS_URS_2023_02/781477111</t>
  </si>
  <si>
    <t>174</t>
  </si>
  <si>
    <t>781492251</t>
  </si>
  <si>
    <t>Montáž profilů ukončovacích lepených flexibilním cementovým lepidlem</t>
  </si>
  <si>
    <t>1929432921</t>
  </si>
  <si>
    <t>Obklad - dokončující práce montáž profilu lepeného flexibilním cementovým lepidlem ukončovacího</t>
  </si>
  <si>
    <t>https://podminky.urs.cz/item/CS_URS_2024_01/781492251</t>
  </si>
  <si>
    <t>(1,5*2+1,25*2) "104</t>
  </si>
  <si>
    <t>(1,5*2+0,9*2) "105</t>
  </si>
  <si>
    <t>(1,95*2+0,85*2) "109</t>
  </si>
  <si>
    <t>175</t>
  </si>
  <si>
    <t>28342003</t>
  </si>
  <si>
    <t>lišta ukončovací z PVC 10mm</t>
  </si>
  <si>
    <t>-1322049448</t>
  </si>
  <si>
    <t>29,5*1,05 "Přepočtené koeficientem množství</t>
  </si>
  <si>
    <t>176</t>
  </si>
  <si>
    <t>998781201</t>
  </si>
  <si>
    <t>Přesun hmot procentní pro obklady keramické v objektech v do 6 m</t>
  </si>
  <si>
    <t>813283213</t>
  </si>
  <si>
    <t>Přesun hmot pro obklady keramické stanovený procentní sazbou (%) z ceny vodorovná dopravní vzdálenost do 50 m základní v objektech výšky do 6 m</t>
  </si>
  <si>
    <t>https://podminky.urs.cz/item/CS_URS_2024_01/998781201</t>
  </si>
  <si>
    <t>784</t>
  </si>
  <si>
    <t>Dokončovací práce - malby a tapety</t>
  </si>
  <si>
    <t>177</t>
  </si>
  <si>
    <t>784181101</t>
  </si>
  <si>
    <t>Základní akrylátová jednonásobná bezbarvá penetrace podkladu v místnostech v do 3,80 m</t>
  </si>
  <si>
    <t>-4950092</t>
  </si>
  <si>
    <t>Penetrace podkladu jednonásobná základní akrylátová bezbarvá v místnostech výšky do 3,80 m</t>
  </si>
  <si>
    <t>https://podminky.urs.cz/item/CS_URS_2024_01/784181101</t>
  </si>
  <si>
    <t>107,68 "strop</t>
  </si>
  <si>
    <t>178</t>
  </si>
  <si>
    <t>784221101</t>
  </si>
  <si>
    <t>Dvojnásobné bílé malby ze směsí za sucha dobře otěruvzdorných v místnostech do 3,80 m</t>
  </si>
  <si>
    <t>-2113819435</t>
  </si>
  <si>
    <t>Malby z malířských směsí otěruvzdorných za sucha dvojnásobné, bílé za sucha otěruvzdorné dobře v místnostech výšky do 3,80 m</t>
  </si>
  <si>
    <t>https://podminky.urs.cz/item/CS_URS_2024_01/784221101</t>
  </si>
  <si>
    <t>786</t>
  </si>
  <si>
    <t xml:space="preserve">Dokončovací práce </t>
  </si>
  <si>
    <t>179</t>
  </si>
  <si>
    <t>786623001</t>
  </si>
  <si>
    <t>Montáž venkovní žaluzie do okenního nebo dveřního otvoru na rám ovládané manuálně pl do 4 m2</t>
  </si>
  <si>
    <t>615597276</t>
  </si>
  <si>
    <t>Montáž venkovních žaluzií do okenního nebo dveřního otvoru ovládaných manuálně, upevněných na rám, plochy do 4 m2</t>
  </si>
  <si>
    <t>https://podminky.urs.cz/item/CS_URS_2024_01/786623001</t>
  </si>
  <si>
    <t>180</t>
  </si>
  <si>
    <t>55342524</t>
  </si>
  <si>
    <t>žaluzie Z-90 ovládaná základním motorem včetně příslušenství plochy do 1,5m2</t>
  </si>
  <si>
    <t>863604627</t>
  </si>
  <si>
    <t>181</t>
  </si>
  <si>
    <t>55342522</t>
  </si>
  <si>
    <t>žaluzie Z-90 ovládaná základním motorem včetně příslušenství plochy do 1,0m2</t>
  </si>
  <si>
    <t>531178771</t>
  </si>
  <si>
    <t>182</t>
  </si>
  <si>
    <t>55342525</t>
  </si>
  <si>
    <t>žaluzie Z-90 ovládaná základním motorem včetně příslušenství plochy do 2,0m2</t>
  </si>
  <si>
    <t>1062433423</t>
  </si>
  <si>
    <t>183</t>
  </si>
  <si>
    <t>55342526</t>
  </si>
  <si>
    <t>žaluzie Z-90 ovládaná základním motorem včetně příslušenství plochy do 2,5m2</t>
  </si>
  <si>
    <t>-1952587454</t>
  </si>
  <si>
    <t>184</t>
  </si>
  <si>
    <t>55342529</t>
  </si>
  <si>
    <t>žaluzie Z-90 ovládaná základním motorem včetně příslušenství plochy do 4,0m2</t>
  </si>
  <si>
    <t>-850686099</t>
  </si>
  <si>
    <t>20 - ZTI</t>
  </si>
  <si>
    <t xml:space="preserve">    997 - Přesun sutě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</si>
  <si>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</si>
  <si>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</si>
  <si>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</si>
  <si>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</si>
  <si>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</si>
  <si>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>HZS - Hodinové zúčtovací sazby</t>
  </si>
  <si>
    <t>132251101</t>
  </si>
  <si>
    <t>Hloubení rýh nezapažených š do 800 mm v hornině třídy těžitelnosti I skupiny 3 objem do 20 m3 strojně</t>
  </si>
  <si>
    <t>-1164685297</t>
  </si>
  <si>
    <t>Hloubení nezapažených rýh šířky do 800 mm strojně s urovnáním dna do předepsaného profilu a spádu v hornině třídy těžitelnosti I skupiny 3 do 20 m3</t>
  </si>
  <si>
    <t>https://podminky.urs.cz/item/CS_URS_2024_01/132251101</t>
  </si>
  <si>
    <t>16*0,5*1,2</t>
  </si>
  <si>
    <t>133251101</t>
  </si>
  <si>
    <t>Hloubení šachet nezapažených v hornině třídy těžitelnosti I skupiny 3 objem do 20 m3</t>
  </si>
  <si>
    <t>-1243834200</t>
  </si>
  <si>
    <t>Hloubení nezapažených šachet strojně v hornině třídy těžitelnosti I skupiny 3 do 20 m3</t>
  </si>
  <si>
    <t>https://podminky.urs.cz/item/CS_URS_2024_01/133251101</t>
  </si>
  <si>
    <t>1,5*1,5*2,5</t>
  </si>
  <si>
    <t>-1447395991</t>
  </si>
  <si>
    <t>9,6+5,625</t>
  </si>
  <si>
    <t>1577992310</t>
  </si>
  <si>
    <t>15,225*2 "Přepočtené koeficientem množství</t>
  </si>
  <si>
    <t>1521737284</t>
  </si>
  <si>
    <t>174151101</t>
  </si>
  <si>
    <t>Zásyp jam, šachet rýh nebo kolem objektů sypaninou se zhutněním</t>
  </si>
  <si>
    <t>-399130331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</si>
  <si>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</si>
  <si>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</si>
  <si>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5,625-2</t>
  </si>
  <si>
    <t>58331200</t>
  </si>
  <si>
    <t>štěrkopísek netříděný</t>
  </si>
  <si>
    <t>-1044026293</t>
  </si>
  <si>
    <t>3,625*2 "Přepočtené koeficientem množství</t>
  </si>
  <si>
    <t>175151101</t>
  </si>
  <si>
    <t>Obsypání potrubí strojně sypaninou bez prohození, uloženou do 3 m</t>
  </si>
  <si>
    <t>270366674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</si>
  <si>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</si>
  <si>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</si>
  <si>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-485243766</t>
  </si>
  <si>
    <t>9,6*2 "Přepočtené koeficientem množství</t>
  </si>
  <si>
    <t>-1517465108</t>
  </si>
  <si>
    <t>1,5*1,5</t>
  </si>
  <si>
    <t>-1385003340</t>
  </si>
  <si>
    <t>1,5*1,5*0,1</t>
  </si>
  <si>
    <t>273313511</t>
  </si>
  <si>
    <t>Základové desky z betonu tř. C 12/15</t>
  </si>
  <si>
    <t>-569679760</t>
  </si>
  <si>
    <t>Základy z betonu prostého desky z betonu kamenem neprokládaného tř. C 12/15</t>
  </si>
  <si>
    <t>https://podminky.urs.cz/item/CS_URS_2024_01/273313511</t>
  </si>
  <si>
    <t>612135101</t>
  </si>
  <si>
    <t>Hrubá výplň rýh ve stěnách maltou jakékoli šířky rýhy</t>
  </si>
  <si>
    <t>838338594</t>
  </si>
  <si>
    <t>Hrubá výplň rýh maltou jakékoli šířky rýhy ve stěnách</t>
  </si>
  <si>
    <t>https://podminky.urs.cz/item/CS_URS_2024_01/612135101</t>
  </si>
  <si>
    <t>70*0,1</t>
  </si>
  <si>
    <t>20*0,07</t>
  </si>
  <si>
    <t>4*0,15</t>
  </si>
  <si>
    <t>974031133</t>
  </si>
  <si>
    <t>Vysekání rýh ve zdivu cihelném hl do 50 mm š do 100 mm</t>
  </si>
  <si>
    <t>-1579369091</t>
  </si>
  <si>
    <t>Vysekání rýh ve zdivu cihelném na maltu vápennou nebo vápenocementovou do hl. 50 mm a šířky do 100 mm</t>
  </si>
  <si>
    <t>https://podminky.urs.cz/item/CS_URS_2024_01/974031133</t>
  </si>
  <si>
    <t>974031142</t>
  </si>
  <si>
    <t>Vysekání rýh ve zdivu cihelném hl do 70 mm š do 70 mm</t>
  </si>
  <si>
    <t>2141383870</t>
  </si>
  <si>
    <t>Vysekání rýh ve zdivu cihelném na maltu vápennou nebo vápenocementovou do hl. 70 mm a šířky do 70 mm</t>
  </si>
  <si>
    <t>https://podminky.urs.cz/item/CS_URS_2024_01/974031142</t>
  </si>
  <si>
    <t>974031164</t>
  </si>
  <si>
    <t>Vysekání rýh ve zdivu cihelném hl do 150 mm š do 150 mm</t>
  </si>
  <si>
    <t>-1267940435</t>
  </si>
  <si>
    <t>Vysekání rýh ve zdivu cihelném na maltu vápennou nebo vápenocementovou do hl. 150 mm a šířky do 150 mm</t>
  </si>
  <si>
    <t>https://podminky.urs.cz/item/CS_URS_2024_01/974031164</t>
  </si>
  <si>
    <t>997</t>
  </si>
  <si>
    <t>Přesun sutě</t>
  </si>
  <si>
    <t>997013211</t>
  </si>
  <si>
    <t>Vnitrostaveništní doprava suti a vybouraných hmot pro budovy v do 6 m ručně</t>
  </si>
  <si>
    <t>1100472843</t>
  </si>
  <si>
    <t>Vnitrostaveništní doprava suti a vybouraných hmot vodorovně do 50 m s naložením ručně pro budovy a haly výšky do 6 m</t>
  </si>
  <si>
    <t>https://podminky.urs.cz/item/CS_URS_2024_01/997013211</t>
  </si>
  <si>
    <t>997013501</t>
  </si>
  <si>
    <t>Odvoz suti a vybouraných hmot na skládku nebo meziskládku do 1 km se složením</t>
  </si>
  <si>
    <t>1173674729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</si>
  <si>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</si>
  <si>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</si>
  <si>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</si>
  <si>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</si>
  <si>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-967230092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</si>
  <si>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</si>
  <si>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</si>
  <si>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0,97*9 "Přepočtené koeficientem množství</t>
  </si>
  <si>
    <t>997013863</t>
  </si>
  <si>
    <t>Poplatek za uložení stavebního odpadu na recyklační skládce (skládkovné) cihelného kód odpadu 17 01 02</t>
  </si>
  <si>
    <t>-1116714080</t>
  </si>
  <si>
    <t>Poplatek za uložení stavebního odpadu na recyklační skládce (skládkovné) cihelného zatříděného do Katalogu odpadů pod kódem 17 01 02</t>
  </si>
  <si>
    <t>https://podminky.urs.cz/item/CS_URS_2024_01/997013863</t>
  </si>
  <si>
    <t>-1497785157</t>
  </si>
  <si>
    <t>721</t>
  </si>
  <si>
    <t>Zdravotechnika - vnitřní kanalizace</t>
  </si>
  <si>
    <t>721173401</t>
  </si>
  <si>
    <t>Potrubí kanalizační z PVC SN 4 svodné DN 110</t>
  </si>
  <si>
    <t>-756246093</t>
  </si>
  <si>
    <t>Potrubí z trub PVC SN4 svodné (ležaté) DN 110</t>
  </si>
  <si>
    <t>https://podminky.urs.cz/item/CS_URS_2024_01/721173401</t>
  </si>
  <si>
    <t>721173403</t>
  </si>
  <si>
    <t>Potrubí kanalizační z PVC SN 4 svodné DN 160</t>
  </si>
  <si>
    <t>-426149335</t>
  </si>
  <si>
    <t>Potrubí z trub PVC SN4 svodné (ležaté) DN 160</t>
  </si>
  <si>
    <t>https://podminky.urs.cz/item/CS_URS_2024_01/721173403</t>
  </si>
  <si>
    <t>721174025</t>
  </si>
  <si>
    <t>Potrubí kanalizační z PP odpadní DN 110</t>
  </si>
  <si>
    <t>855844798</t>
  </si>
  <si>
    <t>Potrubí z trub polypropylenových odpadní (svislé) DN 110</t>
  </si>
  <si>
    <t>https://podminky.urs.cz/item/CS_URS_2024_01/721174025</t>
  </si>
  <si>
    <t>721174042</t>
  </si>
  <si>
    <t>Potrubí kanalizační z PP připojovací DN 40</t>
  </si>
  <si>
    <t>249767174</t>
  </si>
  <si>
    <t>Potrubí z trub polypropylenových připojovací DN 40</t>
  </si>
  <si>
    <t>https://podminky.urs.cz/item/CS_URS_2024_01/721174042</t>
  </si>
  <si>
    <t>721174043</t>
  </si>
  <si>
    <t>Potrubí kanalizační z PP připojovací DN 50</t>
  </si>
  <si>
    <t>1988831668</t>
  </si>
  <si>
    <t>Potrubí z trub polypropylenových připojovací DN 50</t>
  </si>
  <si>
    <t>https://podminky.urs.cz/item/CS_URS_2024_01/721174043</t>
  </si>
  <si>
    <t>721174044</t>
  </si>
  <si>
    <t>Potrubí kanalizační z PP připojovací DN 75</t>
  </si>
  <si>
    <t>1694818831</t>
  </si>
  <si>
    <t>Potrubí z trub polypropylenových připojovací DN 75</t>
  </si>
  <si>
    <t>https://podminky.urs.cz/item/CS_URS_2024_01/721174044</t>
  </si>
  <si>
    <t>721174045</t>
  </si>
  <si>
    <t>Potrubí kanalizační z PP připojovací DN 110</t>
  </si>
  <si>
    <t>52111846</t>
  </si>
  <si>
    <t>Potrubí z trub polypropylenových připojovací DN 110</t>
  </si>
  <si>
    <t>https://podminky.urs.cz/item/CS_URS_2024_01/721174045</t>
  </si>
  <si>
    <t>721194104</t>
  </si>
  <si>
    <t>Vyvedení a upevnění odpadních výpustek DN 40</t>
  </si>
  <si>
    <t>1004669646</t>
  </si>
  <si>
    <t>Vyměření přípojek na potrubí vyvedení a upevnění odpadních výpustek DN 40</t>
  </si>
  <si>
    <t>https://podminky.urs.cz/item/CS_URS_2024_01/721194104</t>
  </si>
  <si>
    <t>721194105</t>
  </si>
  <si>
    <t>Vyvedení a upevnění odpadních výpustek DN 50</t>
  </si>
  <si>
    <t>-560552693</t>
  </si>
  <si>
    <t>Vyměření přípojek na potrubí vyvedení a upevnění odpadních výpustek DN 50</t>
  </si>
  <si>
    <t>https://podminky.urs.cz/item/CS_URS_2024_01/721194105</t>
  </si>
  <si>
    <t>721194109</t>
  </si>
  <si>
    <t>Vyvedení a upevnění odpadních výpustek DN 110</t>
  </si>
  <si>
    <t>1278064522</t>
  </si>
  <si>
    <t>Vyměření přípojek na potrubí vyvedení a upevnění odpadních výpustek DN 110</t>
  </si>
  <si>
    <t>https://podminky.urs.cz/item/CS_URS_2024_01/721194109</t>
  </si>
  <si>
    <t>721211402</t>
  </si>
  <si>
    <t>Vpusť podlahová s vodorovným odtokem DN 40/50 s automatickým vztlakovým uzávěrem mřížka nerez 115x115</t>
  </si>
  <si>
    <t>-1804329298</t>
  </si>
  <si>
    <t>Podlahové vpusti s vodorovným odtokem DN 40/50 s automatickým vztlakovým uzávěrem, mřížka nerez 115x115</t>
  </si>
  <si>
    <t>https://podminky.urs.cz/item/CS_URS_2024_01/721211402</t>
  </si>
  <si>
    <t>721273153</t>
  </si>
  <si>
    <t>Hlavice ventilační polypropylen PP DN 110</t>
  </si>
  <si>
    <t>1837372972</t>
  </si>
  <si>
    <t>Ventilační hlavice z polypropylenu (PP) DN 110</t>
  </si>
  <si>
    <t>https://podminky.urs.cz/item/CS_URS_2024_01/721273153</t>
  </si>
  <si>
    <t>721290111</t>
  </si>
  <si>
    <t>Zkouška těsnosti potrubí kanalizace vodou DN do 125</t>
  </si>
  <si>
    <t>1517753991</t>
  </si>
  <si>
    <t>Zkouška těsnosti kanalizace v objektech vodou do DN 125</t>
  </si>
  <si>
    <t>https://podminky.urs.cz/item/CS_URS_2024_01/721290111</t>
  </si>
  <si>
    <t>998721201</t>
  </si>
  <si>
    <t>Přesun hmot procentní pro vnitřní kanalizaci v objektech v do 6 m</t>
  </si>
  <si>
    <t>-2005194257</t>
  </si>
  <si>
    <t>Přesun hmot pro vnitřní kanalizaci stanovený procentní sazbou (%) z ceny vodorovná dopravní vzdálenost do 50 m základní v objektech výšky do 6 m</t>
  </si>
  <si>
    <t>https://podminky.urs.cz/item/CS_URS_2024_01/998721201</t>
  </si>
  <si>
    <t>722</t>
  </si>
  <si>
    <t>Zdravotechnika - vnitřní vodovod</t>
  </si>
  <si>
    <t>722174002</t>
  </si>
  <si>
    <t>Potrubí vodovodní plastové PPR svar polyfúze PN 16 D 20x2,8 mm</t>
  </si>
  <si>
    <t>-2122056936</t>
  </si>
  <si>
    <t>Potrubí z plastových trubek z polypropylenu PPR svařovaných polyfúzně PN 16 (SDR 7,4) D 20 x 2,8</t>
  </si>
  <si>
    <t>https://podminky.urs.cz/item/CS_URS_2024_01/722174002</t>
  </si>
  <si>
    <t>722174003</t>
  </si>
  <si>
    <t>Potrubí vodovodní plastové PPR svar polyfúze PN 16 D 25x3,5 mm</t>
  </si>
  <si>
    <t>-404282270</t>
  </si>
  <si>
    <t>Potrubí z plastových trubek z polypropylenu PPR svařovaných polyfúzně PN 16 (SDR 7,4) D 25 x 3,5</t>
  </si>
  <si>
    <t>https://podminky.urs.cz/item/CS_URS_2024_01/722174003</t>
  </si>
  <si>
    <t>722174004</t>
  </si>
  <si>
    <t>Potrubí vodovodní plastové PPR svar polyfúze PN 16 D 32x4,4 mm</t>
  </si>
  <si>
    <t>-1106788033</t>
  </si>
  <si>
    <t>Potrubí z plastových trubek z polypropylenu PPR svařovaných polyfúzně PN 16 (SDR 7,4) D 32 x 4,4</t>
  </si>
  <si>
    <t>https://podminky.urs.cz/item/CS_URS_2024_01/722174004</t>
  </si>
  <si>
    <t>722181231</t>
  </si>
  <si>
    <t>Ochrana vodovodního potrubí přilepenými termoizolačními trubicemi z PE tl přes 9 do 13 mm DN do 22 mm</t>
  </si>
  <si>
    <t>-139367136</t>
  </si>
  <si>
    <t>Ochrana potrubí termoizolačními trubicemi z pěnového polyetylenu PE přilepenými v příčných a podélných spojích, tloušťky izolace přes 9 do 13 mm, vnitřního průměru izolace DN do 22 mm</t>
  </si>
  <si>
    <t>https://podminky.urs.cz/item/CS_URS_2024_01/722181231</t>
  </si>
  <si>
    <t>722181232</t>
  </si>
  <si>
    <t>Ochrana vodovodního potrubí přilepenými termoizolačními trubicemi z PE tl přes 9 do 13 mm DN přes 22 do 45 mm</t>
  </si>
  <si>
    <t>1801480236</t>
  </si>
  <si>
    <t>Ochrana potrubí termoizolačními trubicemi z pěnového polyetylenu PE přilepenými v příčných a podélných spojích, tloušťky izolace přes 9 do 13 mm, vnitřního průměru izolace DN přes 22 do 45 mm</t>
  </si>
  <si>
    <t>https://podminky.urs.cz/item/CS_URS_2024_01/722181232</t>
  </si>
  <si>
    <t>722181241</t>
  </si>
  <si>
    <t>Ochrana vodovodního potrubí přilepenými termoizolačními trubicemi z PE tl přes 13 do 20 mm DN do 22 mm</t>
  </si>
  <si>
    <t>1412909093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</si>
  <si>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</si>
  <si>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https://podminky.urs.cz/item/CS_URS_2024_01/722181241</t>
  </si>
  <si>
    <t>722181242</t>
  </si>
  <si>
    <t>Ochrana vodovodního potrubí přilepenými termoizolačními trubicemi z PE tl přes 13 do 20 mm DN přes 22 do 45 mm</t>
  </si>
  <si>
    <t>1204379662</t>
  </si>
  <si>
    <t>Ochrana potrubí termoizolačními trubicemi z pěnového polyetylenu PE přilepenými v příčných a podélných spojích, tloušťky izolace přes 13 do 20 mm, vnitřního průměru izolace DN přes 22 do 45 mm</t>
  </si>
  <si>
    <t>https://podminky.urs.cz/item/CS_URS_2024_01/722181242</t>
  </si>
  <si>
    <t>722190401</t>
  </si>
  <si>
    <t>Vyvedení a upevnění výpustku DN do 25</t>
  </si>
  <si>
    <t>-1512553808</t>
  </si>
  <si>
    <t>Zřízení přípojek na potrubí vyvedení a upevnění výpustek do DN 25</t>
  </si>
  <si>
    <t>https://podminky.urs.cz/item/CS_URS_2024_01/722190401</t>
  </si>
  <si>
    <t>722231073</t>
  </si>
  <si>
    <t>Ventil zpětný mosazný G 3/4" PN 10 do 110°C se dvěma závity</t>
  </si>
  <si>
    <t>921083718</t>
  </si>
  <si>
    <t>Armatury se dvěma závity ventily zpětné mosazné PN 10 do 110°C G 3/4"</t>
  </si>
  <si>
    <t>https://podminky.urs.cz/item/CS_URS_2024_01/722231073</t>
  </si>
  <si>
    <t>722231142</t>
  </si>
  <si>
    <t>Ventil závitový pojistný rohový G 3/4"</t>
  </si>
  <si>
    <t>757126301</t>
  </si>
  <si>
    <t>Armatury se dvěma závity ventily pojistné rohové G 3/4"</t>
  </si>
  <si>
    <t>https://podminky.urs.cz/item/CS_URS_2024_01/722231142</t>
  </si>
  <si>
    <t>722232043</t>
  </si>
  <si>
    <t>Kohout kulový přímý G 1/2" PN 42 do 185°C vnitřní závit</t>
  </si>
  <si>
    <t>2010546454</t>
  </si>
  <si>
    <t>Armatury se dvěma závity kulové kohouty PN 42 do 185 °C přímé vnitřní závit G 1/2"</t>
  </si>
  <si>
    <t>https://podminky.urs.cz/item/CS_URS_2024_01/722232043</t>
  </si>
  <si>
    <t>722232044</t>
  </si>
  <si>
    <t>Kohout kulový přímý G 3/4" PN 42 do 185°C vnitřní závit</t>
  </si>
  <si>
    <t>1089663624</t>
  </si>
  <si>
    <t>Armatury se dvěma závity kulové kohouty PN 42 do 185 °C přímé vnitřní závit G 3/4"</t>
  </si>
  <si>
    <t>https://podminky.urs.cz/item/CS_URS_2024_01/722232044</t>
  </si>
  <si>
    <t>722234264</t>
  </si>
  <si>
    <t>Filtr mosazný G 3/4" PN 20 do 80°C s 2x vnitřním závitem</t>
  </si>
  <si>
    <t>-1221619385</t>
  </si>
  <si>
    <t>Armatury se dvěma závity filtry mosazný PN 20 do 80 °C G 3/4"</t>
  </si>
  <si>
    <t>https://podminky.urs.cz/item/CS_URS_2024_01/722234264</t>
  </si>
  <si>
    <t>722290226</t>
  </si>
  <si>
    <t>Zkouška těsnosti vodovodního potrubí závitového DN do 50</t>
  </si>
  <si>
    <t>570493126</t>
  </si>
  <si>
    <t>Zkoušky, proplach a desinfekce vodovodního potrubí zkoušky těsnosti vodovodního potrubí závitového do DN 50</t>
  </si>
  <si>
    <t>https://podminky.urs.cz/item/CS_URS_2024_01/722290226</t>
  </si>
  <si>
    <t>722290234</t>
  </si>
  <si>
    <t>Proplach a dezinfekce vodovodního potrubí DN do 80</t>
  </si>
  <si>
    <t>-1295678392</t>
  </si>
  <si>
    <t>Zkoušky, proplach a desinfekce vodovodního potrubí proplach a desinfekce vodovodního potrubí do DN 80</t>
  </si>
  <si>
    <t>https://podminky.urs.cz/item/CS_URS_2024_01/722290234</t>
  </si>
  <si>
    <t>998722201</t>
  </si>
  <si>
    <t>Přesun hmot procentní pro vnitřní vodovod v objektech v do 6 m</t>
  </si>
  <si>
    <t>726322436</t>
  </si>
  <si>
    <t>Přesun hmot pro vnitřní vodovod stanovený procentní sazbou (%) z ceny vodorovná dopravní vzdálenost do 50 m základní v objektech výšky do 6 m</t>
  </si>
  <si>
    <t>https://podminky.urs.cz/item/CS_URS_2024_01/998722201</t>
  </si>
  <si>
    <t>725</t>
  </si>
  <si>
    <t>Zdravotechnika - zařizovací předměty</t>
  </si>
  <si>
    <t>725112022</t>
  </si>
  <si>
    <t>Klozet keramický závěsný na nosné stěny s hlubokým splachováním odpad vodorovný</t>
  </si>
  <si>
    <t>soubor</t>
  </si>
  <si>
    <t>-773245635</t>
  </si>
  <si>
    <t>Zařízení záchodů klozety keramické závěsné na nosné stěny s hlubokým splachováním odpad vodorovný</t>
  </si>
  <si>
    <t>https://podminky.urs.cz/item/CS_URS_2024_01/725112022</t>
  </si>
  <si>
    <t>725211601</t>
  </si>
  <si>
    <t>Umyvadlo keramické bílé šířky 500 mm bez krytu na sifon připevněné na stěnu šrouby</t>
  </si>
  <si>
    <t>-918059291</t>
  </si>
  <si>
    <t>Umyvadla keramická bílá bez výtokových armatur připevněná na stěnu šrouby bez sloupu nebo krytu na sifon, šířka umyvadla 500 mm</t>
  </si>
  <si>
    <t>https://podminky.urs.cz/item/CS_URS_2024_01/725211601</t>
  </si>
  <si>
    <t>725211603</t>
  </si>
  <si>
    <t>Umyvadlo keramické bílé šířky 600 mm bez krytu na sifon připevněné na stěnu šrouby</t>
  </si>
  <si>
    <t>1652154561</t>
  </si>
  <si>
    <t>Umyvadla keramická bílá bez výtokových armatur připevněná na stěnu šrouby bez sloupu nebo krytu na sifon, šířka umyvadla 600 mm</t>
  </si>
  <si>
    <t>https://podminky.urs.cz/item/CS_URS_2024_01/725211603</t>
  </si>
  <si>
    <t>725241111</t>
  </si>
  <si>
    <t>Vanička sprchová akrylátová čtvercová 800x800 mm</t>
  </si>
  <si>
    <t>-266289599</t>
  </si>
  <si>
    <t>Sprchové vaničky akrylátové čtvercové 800x800 mm</t>
  </si>
  <si>
    <t>https://podminky.urs.cz/item/CS_URS_2024_01/725241111</t>
  </si>
  <si>
    <t>725244522</t>
  </si>
  <si>
    <t>Zástěna sprchová rohová rámová se skleněnou výplní tl. 4 a 5 mm dveře posuvné dvoudílné vstup z rohu na vaničku 800x800 mm</t>
  </si>
  <si>
    <t>-1513828852</t>
  </si>
  <si>
    <t>Sprchové dveře a zástěny zástěny sprchové rohové čtvercové/obdélníkové rámové se skleněnou výplní tl. 4 a 5 mm dveře posuvné dvoudílné, vstup z rohu, na vaničku 800x800 mm</t>
  </si>
  <si>
    <t>https://podminky.urs.cz/item/CS_URS_2024_01/725244522</t>
  </si>
  <si>
    <t>725311121</t>
  </si>
  <si>
    <t>Dřez jednoduchý nerezový se zápachovou uzávěrkou s odkapávací plochou 560x480 mm a miskou</t>
  </si>
  <si>
    <t>1939071568</t>
  </si>
  <si>
    <t>Dřezy bez výtokových armatur jednoduché se zápachovou uzávěrkou nerezové s odkapávací plochou 560x480 mm a miskou</t>
  </si>
  <si>
    <t>https://podminky.urs.cz/item/CS_URS_2024_01/725311121</t>
  </si>
  <si>
    <t>725331111</t>
  </si>
  <si>
    <t>Výlevka bez výtokových armatur keramická se sklopnou plastovou mřížkou 500 mm</t>
  </si>
  <si>
    <t>-1121843848</t>
  </si>
  <si>
    <t>Výlevky bez výtokových armatur a splachovací nádrže keramické se sklopnou plastovou mřížkou 425 mm</t>
  </si>
  <si>
    <t>https://podminky.urs.cz/item/CS_URS_2024_01/725331111</t>
  </si>
  <si>
    <t>725532126</t>
  </si>
  <si>
    <t>Elektrický ohřívač zásobníkový akumulační závěsný svislý 200 l / 2,2 kW</t>
  </si>
  <si>
    <t>-865430888</t>
  </si>
  <si>
    <t>Elektrické ohřívače zásobníkové beztlakové přepadové akumulační s pojistným ventilem závěsné svislé objem nádrže (příkon) 200 l (2,2 kW)</t>
  </si>
  <si>
    <t>https://podminky.urs.cz/item/CS_URS_2024_01/725532126</t>
  </si>
  <si>
    <t>725813111</t>
  </si>
  <si>
    <t>Ventil rohový bez připojovací trubičky nebo flexi hadičky G 1/2"</t>
  </si>
  <si>
    <t>-457812193</t>
  </si>
  <si>
    <t>Ventily rohové bez připojovací trubičky nebo flexi hadičky G 1/2"</t>
  </si>
  <si>
    <t>https://podminky.urs.cz/item/CS_URS_2024_01/725813111</t>
  </si>
  <si>
    <t>725821312</t>
  </si>
  <si>
    <t>Baterie dřezová nástěnná páková s otáčivým kulatým ústím a délkou ramínka 300 mm</t>
  </si>
  <si>
    <t>-1870420012</t>
  </si>
  <si>
    <t>Baterie dřezové nástěnné pákové s otáčivým kulatým ústím a délkou ramínka 300 mm</t>
  </si>
  <si>
    <t>https://podminky.urs.cz/item/CS_URS_2024_01/725821312</t>
  </si>
  <si>
    <t>725821325</t>
  </si>
  <si>
    <t>Baterie dřezová stojánková páková s otáčivým kulatým ústím a délkou ramínka 220 mm</t>
  </si>
  <si>
    <t>-225122217</t>
  </si>
  <si>
    <t>Baterie dřezové stojánkové pákové s otáčivým ústím a délkou ramínka 220 mm</t>
  </si>
  <si>
    <t>https://podminky.urs.cz/item/CS_URS_2024_01/725821325</t>
  </si>
  <si>
    <t>725822611</t>
  </si>
  <si>
    <t>Baterie umyvadlová stojánková páková bez výpusti</t>
  </si>
  <si>
    <t>2126221769</t>
  </si>
  <si>
    <t>Baterie umyvadlové stojánkové pákové bez výpusti</t>
  </si>
  <si>
    <t>https://podminky.urs.cz/item/CS_URS_2024_01/725822611</t>
  </si>
  <si>
    <t>725822654</t>
  </si>
  <si>
    <t>Baterie umyvadlová automatická senzorová s termostatickým ventilem</t>
  </si>
  <si>
    <t>-1508724741</t>
  </si>
  <si>
    <t>Baterie umyvadlové stojánkové automatické senzorové směšovací s termostatickým ventilem</t>
  </si>
  <si>
    <t>https://podminky.urs.cz/item/CS_URS_2024_01/725822654</t>
  </si>
  <si>
    <t>725841312</t>
  </si>
  <si>
    <t>Baterie sprchová nástěnná páková</t>
  </si>
  <si>
    <t>1056811623</t>
  </si>
  <si>
    <t>Baterie sprchové nástěnné pákové</t>
  </si>
  <si>
    <t>https://podminky.urs.cz/item/CS_URS_2024_01/725841312</t>
  </si>
  <si>
    <t>998725201</t>
  </si>
  <si>
    <t>Přesun hmot procentní pro zařizovací předměty v objektech v do 6 m</t>
  </si>
  <si>
    <t>833237447</t>
  </si>
  <si>
    <t>Přesun hmot pro zařizovací předměty stanovený procentní sazbou (%) z ceny vodorovná dopravní vzdálenost do 50 m základní v objektech výšky do 6 m</t>
  </si>
  <si>
    <t>https://podminky.urs.cz/item/CS_URS_2024_01/998725201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</si>
  <si>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</si>
  <si>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</si>
  <si>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</si>
  <si>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</si>
  <si>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-1394395596</t>
  </si>
  <si>
    <t>Předstěnové instalační systémy pro zazdění do masivních zděných konstrukcí pro závěsné klozety ovládání zepředu, stavební výška 1080 mm</t>
  </si>
  <si>
    <t>https://podminky.urs.cz/item/CS_URS_2024_01/726111031</t>
  </si>
  <si>
    <t>998726211</t>
  </si>
  <si>
    <t>Přesun hmot procentní pro instalační prefabrikáty v objektech v do 6 m</t>
  </si>
  <si>
    <t>-1425274119</t>
  </si>
  <si>
    <t>Přesun hmot pro instalační prefabrikáty stanovený procentní sazbou (%) z ceny vodorovná dopravní vzdálenost do 50 m základní v objektech výšky do 6 m</t>
  </si>
  <si>
    <t>https://podminky.urs.cz/item/CS_URS_2024_01/998726211</t>
  </si>
  <si>
    <t>732</t>
  </si>
  <si>
    <t>Ústřední vytápění - strojovny</t>
  </si>
  <si>
    <t>732421201</t>
  </si>
  <si>
    <t>Čerpadlo teplovodní mokroběžné závitové cirkulační DN 15 výtlak do 0,9 m průtok 0,35 m3/h pro TUV</t>
  </si>
  <si>
    <t>2118110270</t>
  </si>
  <si>
    <t>Čerpadla teplovodní mokroběžná závitová cirkulační pro TUV (elektronicky řízená) PN 10, do 80°C DN přípojky/dopravní výška H (m) - čerpací výkon Q (m3/h) DN 15 / do 0,9 m / 0,35 m3/h</t>
  </si>
  <si>
    <t>https://podminky.urs.cz/item/CS_URS_2024_01/732421201</t>
  </si>
  <si>
    <t>998732201</t>
  </si>
  <si>
    <t>Přesun hmot procentní pro strojovny v objektech v do 6 m</t>
  </si>
  <si>
    <t>1349209789</t>
  </si>
  <si>
    <t>Přesun hmot pro strojovny stanovený procentní sazbou (%) z ceny vodorovná dopravní vzdálenost do 50 m základní v objektech výšky do 6 m</t>
  </si>
  <si>
    <t>https://podminky.urs.cz/item/CS_URS_2024_01/998732201</t>
  </si>
  <si>
    <t>HZS</t>
  </si>
  <si>
    <t>Hodinové zúčtovací sazby</t>
  </si>
  <si>
    <t>HZS2212</t>
  </si>
  <si>
    <t>Hodinová zúčtovací sazba instalatér odborný</t>
  </si>
  <si>
    <t>hod</t>
  </si>
  <si>
    <t>-799536244</t>
  </si>
  <si>
    <t>Hodinové zúčtovací sazby profesí PSV provádění stavebních instalací instalatér odborný</t>
  </si>
  <si>
    <t>https://podminky.urs.cz/item/CS_URS_2024_01/HZS2212</t>
  </si>
  <si>
    <t>2 "napojení na stávající rozvod vody v objektu MŠ</t>
  </si>
  <si>
    <t>30 - Odvětrání</t>
  </si>
  <si>
    <t xml:space="preserve">    751 - Vzduchotechnika</t>
  </si>
  <si>
    <t>751</t>
  </si>
  <si>
    <t>Vzduchotechnika</t>
  </si>
  <si>
    <t>751111131</t>
  </si>
  <si>
    <t>Montáž ventilátoru axiálního nízkotlakého potrubního základního D do 200 mm</t>
  </si>
  <si>
    <t>956312742</t>
  </si>
  <si>
    <t>Montáž ventilátoru axiálního nízkotlakého potrubního základního, průměru do 200 mm</t>
  </si>
  <si>
    <t>https://podminky.urs.cz/item/CS_URS_2024_01/751111131</t>
  </si>
  <si>
    <t>42914502</t>
  </si>
  <si>
    <t>ventilátor axiální tichý malý plastový s nastavitelným doběhem IP45 výkon 8-13W D 100mm</t>
  </si>
  <si>
    <t>1638775227</t>
  </si>
  <si>
    <t>42914506</t>
  </si>
  <si>
    <t>ventilátor axiální tichý malý plastový s nastavitelným doběhem IP45 výkon 15-20W D 200mm</t>
  </si>
  <si>
    <t>2064447365</t>
  </si>
  <si>
    <t>751398011</t>
  </si>
  <si>
    <t>Montáž větrací mřížky na kruhové potrubí D do 100 mm</t>
  </si>
  <si>
    <t>-2013252303</t>
  </si>
  <si>
    <t>Montáž ostatních zařízení větrací mřížky na kruhové potrubí, průměru do 100 mm</t>
  </si>
  <si>
    <t>https://podminky.urs.cz/item/CS_URS_2024_01/751398011</t>
  </si>
  <si>
    <t>42972835</t>
  </si>
  <si>
    <t>mřížka větrací kruhová nerezová se síťkou D 100mm</t>
  </si>
  <si>
    <t>-798689432</t>
  </si>
  <si>
    <t>751398012</t>
  </si>
  <si>
    <t>Montáž větrací mřížky na kruhové potrubí D přes 100 do 200 mm</t>
  </si>
  <si>
    <t>188708192</t>
  </si>
  <si>
    <t>Montáž ostatních zařízení větrací mřížky na kruhové potrubí, průměru přes 100 do 200 mm</t>
  </si>
  <si>
    <t>https://podminky.urs.cz/item/CS_URS_2024_01/751398012</t>
  </si>
  <si>
    <t>42972567</t>
  </si>
  <si>
    <t>mřížka větrací plastová na kruhové potrubí D 200mm</t>
  </si>
  <si>
    <t>-822168320</t>
  </si>
  <si>
    <t>751398032</t>
  </si>
  <si>
    <t>Montáž ventilační mřížky do dveří nebo desek přes 0,040 do 0,100 m2</t>
  </si>
  <si>
    <t>2058988165</t>
  </si>
  <si>
    <t>Montáž ostatních zařízení ventilační mřížky do dveří nebo desek, průřezu přes 0,04 do 0,100 m2</t>
  </si>
  <si>
    <t>https://podminky.urs.cz/item/CS_URS_2024_01/751398032</t>
  </si>
  <si>
    <t>42972103</t>
  </si>
  <si>
    <t>mřížka větrací do dřeva kovová 60x800mm</t>
  </si>
  <si>
    <t>-1743417105</t>
  </si>
  <si>
    <t>751398041</t>
  </si>
  <si>
    <t>Montáž protidešťové žaluzie nebo žaluziové klapky na kruhové potrubí D do 300 mm</t>
  </si>
  <si>
    <t>-530100186</t>
  </si>
  <si>
    <t>Montáž ostatních zařízení protidešťové žaluzie nebo žaluziové klapky na kruhové potrubí, průměru do 300 mm</t>
  </si>
  <si>
    <t>https://podminky.urs.cz/item/CS_URS_2024_01/751398041</t>
  </si>
  <si>
    <t>42981300</t>
  </si>
  <si>
    <t>klapka kruhová regulační Pz D 100mm</t>
  </si>
  <si>
    <t>-269682930</t>
  </si>
  <si>
    <t>42972902</t>
  </si>
  <si>
    <t>žaluzie protidešťová plastová s pevnými lamelami, pro potrubí D 200mm</t>
  </si>
  <si>
    <t>-1574450154</t>
  </si>
  <si>
    <t>751510041</t>
  </si>
  <si>
    <t>Vzduchotechnické potrubí z pozinkovaného plechu kruhové spirálně vinutá trouba bez příruby D do 100 mm</t>
  </si>
  <si>
    <t>-200691941</t>
  </si>
  <si>
    <t>Vzduchotechnické potrubí z pozinkovaného plechu kruhové, trouba spirálně vinutá bez příruby, průměru do 100 mm</t>
  </si>
  <si>
    <t>https://podminky.urs.cz/item/CS_URS_2024_01/751510041</t>
  </si>
  <si>
    <t>751510042</t>
  </si>
  <si>
    <t>Vzduchotechnické potrubí z pozinkovaného plechu kruhové spirálně vinutá trouba bez příruby D přes 100 do 200 mm</t>
  </si>
  <si>
    <t>1326661924</t>
  </si>
  <si>
    <t>Vzduchotechnické potrubí z pozinkovaného plechu kruhové, trouba spirálně vinutá bez příruby, průměru přes 100 do 200 mm</t>
  </si>
  <si>
    <t>https://podminky.urs.cz/item/CS_URS_2024_01/751510042</t>
  </si>
  <si>
    <t>751514776</t>
  </si>
  <si>
    <t>Montáž protidešťové stříšky nebo výfukové hlavice do plechového potrubí kruhové bez příruby D přes 100 do 200 mm</t>
  </si>
  <si>
    <t>-1708956364</t>
  </si>
  <si>
    <t>Montáž protidešťové stříšky nebo výfukové hlavice do plechového potrubí kruhové bez příruby, průměru přes 100 do 200 mm</t>
  </si>
  <si>
    <t>https://podminky.urs.cz/item/CS_URS_2024_01/751514776</t>
  </si>
  <si>
    <t>42974007</t>
  </si>
  <si>
    <t>stříška protidešťová s lemem Pz D 200mm</t>
  </si>
  <si>
    <t>-1596260603</t>
  </si>
  <si>
    <t>751611120</t>
  </si>
  <si>
    <t>Montáž centrální vzduchotechnické jednotky s rekuperací tepla podstropní s výměnou vzduchu přes 300 do 500 m3/h</t>
  </si>
  <si>
    <t>-1307976302</t>
  </si>
  <si>
    <t>Montáž vzduchotechnické jednotky s rekuperací tepla centrální podstropní s výměnou vzduchu přes 300 do 500 m3/h</t>
  </si>
  <si>
    <t>https://podminky.urs.cz/item/CS_URS_2024_01/751611120</t>
  </si>
  <si>
    <t>42944029</t>
  </si>
  <si>
    <t>jednotka VZT podstropní s rekuperací tepla a ovládací jednotkou do 500m3/hod</t>
  </si>
  <si>
    <t>-283222194</t>
  </si>
  <si>
    <t>HZS2491</t>
  </si>
  <si>
    <t>Hodinová zúčtovací sazba dělník zednických výpomocí</t>
  </si>
  <si>
    <t>-755100109</t>
  </si>
  <si>
    <t>Hodinové zúčtovací sazby profesí PSV zednické výpomoci a pomocné práce PSV dělník zednických výpomocí</t>
  </si>
  <si>
    <t>https://podminky.urs.cz/item/CS_URS_2024_01/HZS2491</t>
  </si>
  <si>
    <t>20" stavební výpomoce</t>
  </si>
  <si>
    <t>HZS3212</t>
  </si>
  <si>
    <t>Hodinová zúčtovací sazba montér vzduchotechniky a chlazení odborný</t>
  </si>
  <si>
    <t>-648128997</t>
  </si>
  <si>
    <t>Hodinové zúčtovací sazby montáží technologických zařízení na stavebních objektech montér vzduchotechniky odborný</t>
  </si>
  <si>
    <t>https://podminky.urs.cz/item/CS_URS_2024_01/HZS3212</t>
  </si>
  <si>
    <t>8 "Zprovoznění a vyregulování systému</t>
  </si>
  <si>
    <t>40 - UT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</si>
  <si>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</si>
  <si>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</si>
  <si>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</si>
  <si>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713463411</t>
  </si>
  <si>
    <t>Montáž izolace tepelné potrubí a ohybů návlekovými izolačními pouzdry</t>
  </si>
  <si>
    <t>858758339</t>
  </si>
  <si>
    <t>Montáž izolace tepelné potrubí a ohybů tvarovkami nebo deskami potrubními pouzdry návlekovými izolačními hadicemi potrubí a ohybů</t>
  </si>
  <si>
    <t>https://podminky.urs.cz/item/CS_URS_2024_01/713463411</t>
  </si>
  <si>
    <t>63154531</t>
  </si>
  <si>
    <t>pouzdro izolační potrubní z minerální vlny s Al fólií max. 250/100°C 28/30mm</t>
  </si>
  <si>
    <t>-273501856</t>
  </si>
  <si>
    <t>80*1,05 "Přepočtené koeficientem množství</t>
  </si>
  <si>
    <t>749286385</t>
  </si>
  <si>
    <t>274533706</t>
  </si>
  <si>
    <t>-1471147403</t>
  </si>
  <si>
    <t>733</t>
  </si>
  <si>
    <t>Ústřední vytápění - rozvodné potrubí</t>
  </si>
  <si>
    <t>733223105</t>
  </si>
  <si>
    <t>Potrubí měděné tvrdé spojované měkkým pájením D 28x1,5 mm</t>
  </si>
  <si>
    <t>-749043090</t>
  </si>
  <si>
    <t>Potrubí z trubek měděných tvrdých spojovaných měkkým pájením Ø 28/1,5</t>
  </si>
  <si>
    <t>https://podminky.urs.cz/item/CS_URS_2024_01/733223105</t>
  </si>
  <si>
    <t>733291101</t>
  </si>
  <si>
    <t>Zkouška těsnosti potrubí měděné D do 35x1,5</t>
  </si>
  <si>
    <t>-1351504503</t>
  </si>
  <si>
    <t>Zkoušky těsnosti potrubí z trubek měděných Ø do 35/1,5</t>
  </si>
  <si>
    <t>https://podminky.urs.cz/item/CS_URS_2024_01/733291101</t>
  </si>
  <si>
    <t>733322302</t>
  </si>
  <si>
    <t>Potrubí plastové vícevrstvé PE-Xc/Al/PE-Xc spojované lisováním PN 16 do 80°C D 20x2,3 mm</t>
  </si>
  <si>
    <t>-691075830</t>
  </si>
  <si>
    <t>Potrubí z trubek plastových z vícevrstvého polyethylenu (PE-Xc/Al/PE-Xc) spojovaných lisováním PN 10 do 80°C D 20/2,3</t>
  </si>
  <si>
    <t>https://podminky.urs.cz/item/CS_URS_2024_01/733322302</t>
  </si>
  <si>
    <t>733391101</t>
  </si>
  <si>
    <t>Zkouška těsnosti potrubí plastové D do 32x3,0</t>
  </si>
  <si>
    <t>-1529098638</t>
  </si>
  <si>
    <t>Zkoušky těsnosti potrubí z trubek plastových Ø do 32/3,0</t>
  </si>
  <si>
    <t>https://podminky.urs.cz/item/CS_URS_2024_01/733391101</t>
  </si>
  <si>
    <t>120+590</t>
  </si>
  <si>
    <t>733811211</t>
  </si>
  <si>
    <t>Ochrana potrubí ústředního vytápění termoizolačními trubicemi z PE tl do 6 mm DN do 22 mm</t>
  </si>
  <si>
    <t>1486982588</t>
  </si>
  <si>
    <t>Ochrana potrubí termoizolačními trubicemi z pěnového polyetylenu PE přilepenými v příčných a podélných spojích, tloušťky izolace do 6 mm, vnitřního průměru izolace DN do 22 mm</t>
  </si>
  <si>
    <t>https://podminky.urs.cz/item/CS_URS_2024_01/733811211</t>
  </si>
  <si>
    <t>998733201</t>
  </si>
  <si>
    <t>Přesun hmot procentní pro rozvody potrubí v objektech v do 6 m</t>
  </si>
  <si>
    <t>-1507626960</t>
  </si>
  <si>
    <t>Přesun hmot pro rozvody potrubí stanovený procentní sazbou z ceny vodorovná dopravní vzdálenost do 50 m základní v objektech výšky do 6 m</t>
  </si>
  <si>
    <t>https://podminky.urs.cz/item/CS_URS_2024_01/998733201</t>
  </si>
  <si>
    <t>734</t>
  </si>
  <si>
    <t>Ústřední vytápění - armatury</t>
  </si>
  <si>
    <t>734292715</t>
  </si>
  <si>
    <t>Kohout kulový přímý G 1 PN 42 do 185°C vnitřní závit</t>
  </si>
  <si>
    <t>-901533442</t>
  </si>
  <si>
    <t>Ostatní armatury kulové kohouty PN 42 do 185°C přímé vnitřní závit G 1</t>
  </si>
  <si>
    <t>https://podminky.urs.cz/item/CS_URS_2024_01/734292715</t>
  </si>
  <si>
    <t>734295021</t>
  </si>
  <si>
    <t>Směšovací ventil otopných a chladicích systémů závitový třícestný G 3/4" se servomotorem</t>
  </si>
  <si>
    <t>-880253314</t>
  </si>
  <si>
    <t>Směšovací armatury otopných a chladících systémů ventily závitové PN 10 T= 120°C třícestné se servomotorem G 3/4</t>
  </si>
  <si>
    <t>https://podminky.urs.cz/item/CS_URS_2024_01/734295021</t>
  </si>
  <si>
    <t>998734201</t>
  </si>
  <si>
    <t>Přesun hmot procentní pro armatury v objektech v do 6 m</t>
  </si>
  <si>
    <t>1308912615</t>
  </si>
  <si>
    <t>Přesun hmot pro armatury stanovený procentní sazbou (%) z ceny vodorovná dopravní vzdálenost do 50 m základní v objektech výšky do 6 m</t>
  </si>
  <si>
    <t>https://podminky.urs.cz/item/CS_URS_2024_01/998734201</t>
  </si>
  <si>
    <t>735</t>
  </si>
  <si>
    <t>Ústřední vytápění - otopná tělesa</t>
  </si>
  <si>
    <t>735511008</t>
  </si>
  <si>
    <t>Podlahové vytápění - systémová deska s kombinovanou tepelnou a kročejovou izolací celkové výšky 50 až 53 mm</t>
  </si>
  <si>
    <t>588798658</t>
  </si>
  <si>
    <t>Trubkové teplovodní podlahové vytápění rozvod v systémové desce systémová deska s tepelnou izolací, výšky 50 až 53 mm</t>
  </si>
  <si>
    <t>https://podminky.urs.cz/item/CS_URS_2024_01/735511008</t>
  </si>
  <si>
    <t>9,8+6+1,3+11,2+2,4+3+2,7+9,8+16,3+16+16</t>
  </si>
  <si>
    <t>735511010</t>
  </si>
  <si>
    <t>Podlahové vytápění - rozvodné potrubí polyethylen PE-Xa 17x2,0 mm pro systémovou desku rozteč 150 mm</t>
  </si>
  <si>
    <t>1195556396</t>
  </si>
  <si>
    <t>Trubkové teplovodní podlahové vytápění rozvod v systémové desce potrubí polyethylen PE-Xa rozvodné potrubí 17x2 mm, rozteč 150 mm</t>
  </si>
  <si>
    <t>https://podminky.urs.cz/item/CS_URS_2024_01/735511010</t>
  </si>
  <si>
    <t>735511039</t>
  </si>
  <si>
    <t>Podlahové vytápění - uchycovací klip potrubí ke kari síti</t>
  </si>
  <si>
    <t>1356056018</t>
  </si>
  <si>
    <t>Trubkové teplovodní podlahové vytápění rozvod s přichycením ke kari síti kari síť uchycovací klipy</t>
  </si>
  <si>
    <t>https://podminky.urs.cz/item/CS_URS_2024_01/735511039</t>
  </si>
  <si>
    <t>735511061</t>
  </si>
  <si>
    <t>Podlahové vytápění - krycí a separační PE fólie</t>
  </si>
  <si>
    <t>-1270625091</t>
  </si>
  <si>
    <t>Trubkové teplovodní podlahové vytápění doplňkové prvky krycí PE fólie</t>
  </si>
  <si>
    <t>https://podminky.urs.cz/item/CS_URS_2024_01/735511061</t>
  </si>
  <si>
    <t>735511062</t>
  </si>
  <si>
    <t>Podlahové vytápění - obvodový dilatační pás samolepící s folií</t>
  </si>
  <si>
    <t>1174397356</t>
  </si>
  <si>
    <t>Trubkové teplovodní podlahové vytápění doplňkové prvky okrajový izolační pruh</t>
  </si>
  <si>
    <t>https://podminky.urs.cz/item/CS_URS_2024_01/735511062</t>
  </si>
  <si>
    <t>7,16*2+1,5*2</t>
  </si>
  <si>
    <t>4*2+1,7*2</t>
  </si>
  <si>
    <t>1,95*2+0,85*2</t>
  </si>
  <si>
    <t>9,65*2+7,3*2+4,55+3,3</t>
  </si>
  <si>
    <t>3,85*2+2,95*2+2,2*2</t>
  </si>
  <si>
    <t>6*2+2,7*2</t>
  </si>
  <si>
    <t>2,7*2+1,05*2</t>
  </si>
  <si>
    <t>2,25*2+1,5*2</t>
  </si>
  <si>
    <t>1,5*2+1,25*2</t>
  </si>
  <si>
    <t>1,5*2+0,9*2</t>
  </si>
  <si>
    <t>735511063</t>
  </si>
  <si>
    <t>Podlahové vytápění - ochranná trubka potrubí podlahového topení</t>
  </si>
  <si>
    <t>1425482560</t>
  </si>
  <si>
    <t>Trubkové teplovodní podlahové vytápění doplňkové prvky ochranná trubka</t>
  </si>
  <si>
    <t>https://podminky.urs.cz/item/CS_URS_2024_01/735511063</t>
  </si>
  <si>
    <t>735511102</t>
  </si>
  <si>
    <t>Podlahové vytápění - skříň podomítková pro rozdělovač s 4-7 okruhy</t>
  </si>
  <si>
    <t>276765205</t>
  </si>
  <si>
    <t>Trubkové teplovodní podlahové vytápění skříně rozdělovače pod omítku, pro rozdělovač s počtem okruhů 4-7</t>
  </si>
  <si>
    <t>https://podminky.urs.cz/item/CS_URS_2024_01/735511102</t>
  </si>
  <si>
    <t>735511138</t>
  </si>
  <si>
    <t>Podlahové vytápění - svěrné šroubení se závitem EK 3/4" pro připojení potrubí 17x2,0 mm na rozdělovač</t>
  </si>
  <si>
    <t>380757651</t>
  </si>
  <si>
    <t>Trubkové teplovodní podlahové vytápění připojovací šroubení rozdělovače, potrubí 17x2,0 mm</t>
  </si>
  <si>
    <t>https://podminky.urs.cz/item/CS_URS_2024_01/735511138</t>
  </si>
  <si>
    <t>735511142</t>
  </si>
  <si>
    <t>Podlahové vytápění - prostorový termostat programovatelný týdenní</t>
  </si>
  <si>
    <t>-1520342114</t>
  </si>
  <si>
    <t>Trubkové teplovodní podlahové vytápění regulační zařízení prostorový termostat programovatelný</t>
  </si>
  <si>
    <t>https://podminky.urs.cz/item/CS_URS_2024_01/735511142</t>
  </si>
  <si>
    <t>735511143</t>
  </si>
  <si>
    <t>Podlahové vytápění - elektrotermická hlavice (termopohon)</t>
  </si>
  <si>
    <t>-1559801016</t>
  </si>
  <si>
    <t>Trubkové teplovodní podlahové vytápění regulační zařízení elektrotermická hlavice</t>
  </si>
  <si>
    <t>https://podminky.urs.cz/item/CS_URS_2024_01/735511143</t>
  </si>
  <si>
    <t>735511156</t>
  </si>
  <si>
    <t>Podlahové vytápění - rozdělovač mosazný s automatickou regulací průtoku sedmiokruhový</t>
  </si>
  <si>
    <t>-936032609</t>
  </si>
  <si>
    <t>Trubkové teplovodní podlahové vytápění rozdělovače mosazné s automatickou regulací průtoku sedmiokruhové</t>
  </si>
  <si>
    <t>https://podminky.urs.cz/item/CS_URS_2024_01/735511156</t>
  </si>
  <si>
    <t>998735201</t>
  </si>
  <si>
    <t>Přesun hmot procentní pro otopná tělesa v objektech v do 6 m</t>
  </si>
  <si>
    <t>787264089</t>
  </si>
  <si>
    <t>Přesun hmot pro otopná tělesa stanovený procentní sazbou (%) z ceny vodorovná dopravní vzdálenost do 50 m základní v objektech výšky do 6 m</t>
  </si>
  <si>
    <t>https://podminky.urs.cz/item/CS_URS_2024_01/998735201</t>
  </si>
  <si>
    <t>HZS2222</t>
  </si>
  <si>
    <t>Hodinová zúčtovací sazba topenář odborný</t>
  </si>
  <si>
    <t>105097385</t>
  </si>
  <si>
    <t>Hodinové zúčtovací sazby profesí PSV provádění stavebních instalací topenář odborný</t>
  </si>
  <si>
    <t>https://podminky.urs.cz/item/CS_URS_2024_01/HZS2222</t>
  </si>
  <si>
    <t>5" napojení na stávající rozvod CZT</t>
  </si>
  <si>
    <t>16 "Topná zkouška a vyregulování systému</t>
  </si>
  <si>
    <t>-604031741</t>
  </si>
  <si>
    <t>20 "Stavební výpomoce</t>
  </si>
  <si>
    <t>50 - Elektroinstalace</t>
  </si>
  <si>
    <t>HSV - Elektroinstalace</t>
  </si>
  <si>
    <t xml:space="preserve">    001 - zemní vedení</t>
  </si>
  <si>
    <t xml:space="preserve">    002 - čerpadla</t>
  </si>
  <si>
    <t xml:space="preserve">    003 - Vnitřní instalace</t>
  </si>
  <si>
    <t xml:space="preserve">    004 - Rozvodnice</t>
  </si>
  <si>
    <t xml:space="preserve">    741 - Elektroinstalace - silnoproud</t>
  </si>
  <si>
    <t xml:space="preserve">    741-1 - FVE</t>
  </si>
  <si>
    <t>46-M - Zemní práce při extr.mont.pracích</t>
  </si>
  <si>
    <t>001</t>
  </si>
  <si>
    <t>zemní vedení</t>
  </si>
  <si>
    <t>998225111</t>
  </si>
  <si>
    <t>Přesun hmot pro pozemní komunikace s krytem z kamene, monolitickým betonovým nebo živičným</t>
  </si>
  <si>
    <t>-1626123315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</si>
  <si>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</si>
  <si>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</si>
  <si>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998225194</t>
  </si>
  <si>
    <t>Příplatek k přesunu hmot pro pozemní komunikace s krytem z kamene, živičným, betonovým do 5000 m</t>
  </si>
  <si>
    <t>-755692294</t>
  </si>
  <si>
    <t>Přesun hmot pro komunikace s krytem z kameniva, monolitickým betonovým nebo živičným Příplatek k ceně za zvětšený přesun přes vymezenou vodorovnou dopravní vzdálenost do 5000 m</t>
  </si>
  <si>
    <t>https://podminky.urs.cz/item/CS_URS_2024_01/998225194</t>
  </si>
  <si>
    <t>210220020</t>
  </si>
  <si>
    <t>Montáž uzemňovacího vedení vodičů FeZn pomocí svorek v zemi páskou do 120 mm2 ve městské zástavbě</t>
  </si>
  <si>
    <t>863984131</t>
  </si>
  <si>
    <t>Montáž uzemňovacího vedení s upevněním, propojením a připojením pomocí svorek v zemi s izolací spojů vodičů FeZn páskou průřezu do 120 mm2 v městské zástavbě</t>
  </si>
  <si>
    <t>https://podminky.urs.cz/item/CS_URS_2024_01/210220020</t>
  </si>
  <si>
    <t>35442062</t>
  </si>
  <si>
    <t>pás zemnící 30x4mm FeZn</t>
  </si>
  <si>
    <t>kg</t>
  </si>
  <si>
    <t>307536918</t>
  </si>
  <si>
    <t>460030011</t>
  </si>
  <si>
    <t>Sejmutí drnu při elektromontážích jakékoliv tloušťky</t>
  </si>
  <si>
    <t>998961054</t>
  </si>
  <si>
    <t>Přípravné terénní práce sejmutí drnu včetně nařezání a uložení na hromady na vzdálenost do 50 m nebo naložení na dopravní prostředek jakékoliv tloušťky</t>
  </si>
  <si>
    <t>https://podminky.urs.cz/item/CS_URS_2024_01/460030011</t>
  </si>
  <si>
    <t>460030015</t>
  </si>
  <si>
    <t>Odstranění travnatého porostu, kosení a shrabávání trávy při elektromontážích</t>
  </si>
  <si>
    <t>-1084107472</t>
  </si>
  <si>
    <t>Přípravné terénní práce odstranění travnatého porostu kosení a shrabávání trávy</t>
  </si>
  <si>
    <t>https://podminky.urs.cz/item/CS_URS_2024_01/460030015</t>
  </si>
  <si>
    <t>741110043</t>
  </si>
  <si>
    <t>Montáž trubka plastová ohebná D přes 35 mm uložená pevně</t>
  </si>
  <si>
    <t>1780529433</t>
  </si>
  <si>
    <t>Montáž trubek elektroinstalačních s nasunutím nebo našroubováním do krabic plastových ohebných, uložených pevně, vnější Ø přes 35 mm</t>
  </si>
  <si>
    <t>https://podminky.urs.cz/item/CS_URS_2024_01/741110043</t>
  </si>
  <si>
    <t>34571350</t>
  </si>
  <si>
    <t>trubka elektroinstalační ohebná dvouplášťová korugovaná (chránička) D 32/40mm, HDPE+LDPE</t>
  </si>
  <si>
    <t>-558577795</t>
  </si>
  <si>
    <t>741128022</t>
  </si>
  <si>
    <t>Příplatek k montáži kabelů za zatažení vodiče a kabelu do 2,00 kg</t>
  </si>
  <si>
    <t>-1179682290</t>
  </si>
  <si>
    <t>Ostatní práce při montáži vodičů a kabelů Příplatek k cenám montáže vodičů a kabelů za zatahování vodičů a kabelů do tvárnicových tras s komorami nebo do kolektorů, hmotnosti do 2 kg</t>
  </si>
  <si>
    <t>https://podminky.urs.cz/item/CS_URS_2024_01/741128022</t>
  </si>
  <si>
    <t>460161172</t>
  </si>
  <si>
    <t>Hloubení kabelových rýh ručně š 35 cm hl 80 cm v hornině tř I skupiny 3</t>
  </si>
  <si>
    <t>-1594028395</t>
  </si>
  <si>
    <t>Hloubení zapažených i nezapažených kabelových rýh ručně včetně urovnání dna s přemístěním výkopku do vzdálenosti 3 m od okraje jámy nebo s naložením na dopravní prostředek šířky 35 cm hloubky 80 cm v hornině třídy těžitelnosti I skupiny 3</t>
  </si>
  <si>
    <t>https://podminky.urs.cz/item/CS_URS_2024_01/460161172</t>
  </si>
  <si>
    <t>460431182</t>
  </si>
  <si>
    <t>Zásyp kabelových rýh ručně se zhutněním š 35 cm hl 80 cm z horniny tř I skupiny 3</t>
  </si>
  <si>
    <t>1754500927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</si>
  <si>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</si>
  <si>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https://podminky.urs.cz/item/CS_URS_2024_01/460431182</t>
  </si>
  <si>
    <t>002</t>
  </si>
  <si>
    <t>čerpadla</t>
  </si>
  <si>
    <t>210290742</t>
  </si>
  <si>
    <t>Montáž zpětná elektromotorů do 3 kW s přenesením do vzdálenosti 5 m bez zapojení</t>
  </si>
  <si>
    <t>1463683772</t>
  </si>
  <si>
    <t>Zpětná montáž motorických spotřebičů s usazením a upevněním na stávající nosnou konstrukci nebo podklad, vyrovnání řemene a vyvážení, bez zapojení elektromotorů (s přenesením do 5 m) do 3 kW</t>
  </si>
  <si>
    <t>https://podminky.urs.cz/item/CS_URS_2024_01/210290742</t>
  </si>
  <si>
    <t>741130021</t>
  </si>
  <si>
    <t>Ukončení vodič izolovaný do 2,5 mm2 na svorkovnici</t>
  </si>
  <si>
    <t>-2130374996</t>
  </si>
  <si>
    <t>Ukončení vodičů izolovaných s označením a zapojením na svorkovnici s otevřením a uzavřením krytu, průřezu žíly do 2,5 mm2</t>
  </si>
  <si>
    <t>https://podminky.urs.cz/item/CS_URS_2024_01/741130021</t>
  </si>
  <si>
    <t>003</t>
  </si>
  <si>
    <t>Vnitřní instalace</t>
  </si>
  <si>
    <t>741110512</t>
  </si>
  <si>
    <t>Montáž lišta a kanálek vkládací šířky přes 60 do 120 mm s víčkem</t>
  </si>
  <si>
    <t>-471084300</t>
  </si>
  <si>
    <t>Montáž lišt a kanálků elektroinstalačních se spojkami, ohyby a rohy a s nasunutím do krabic vkládacích s víčkem, šířky do přes 60 do 120 mm</t>
  </si>
  <si>
    <t>https://podminky.urs.cz/item/CS_URS_2024_01/741110512</t>
  </si>
  <si>
    <t>34571215</t>
  </si>
  <si>
    <t>kanál elektroinstalační hranatý PVC 80x40mm</t>
  </si>
  <si>
    <t>-553026313</t>
  </si>
  <si>
    <t>20*1,05 "Přepočtené koeficientem množství</t>
  </si>
  <si>
    <t>741111002</t>
  </si>
  <si>
    <t>Montáž podlahových kanálů - krabice s vývody</t>
  </si>
  <si>
    <t>228701170</t>
  </si>
  <si>
    <t>Montáž systému podlahových kanálů se spojkami, ohyby a rohy a s nasunutím do krabic krabic s vývody</t>
  </si>
  <si>
    <t>https://podminky.urs.cz/item/CS_URS_2024_01/741111002</t>
  </si>
  <si>
    <t>741112001</t>
  </si>
  <si>
    <t>Montáž krabice zapuštěná plastová kruhová</t>
  </si>
  <si>
    <t>-1076500609</t>
  </si>
  <si>
    <t>Montáž krabic elektroinstalačních bez napojení na trubky a lišty, demontáže a montáže víčka a přístroje protahovacích nebo odbočných zapuštěných plastových kruhových do zdiva</t>
  </si>
  <si>
    <t>https://podminky.urs.cz/item/CS_URS_2024_01/741112001</t>
  </si>
  <si>
    <t>34571457</t>
  </si>
  <si>
    <t>krabice pod omítku PVC odbočná kruhová D 70mm s víčkem</t>
  </si>
  <si>
    <t>1009995191</t>
  </si>
  <si>
    <t>741122011</t>
  </si>
  <si>
    <t>Montáž kabel Cu bez ukončení uložený pod omítku plný kulatý 2x1,5 až 2,5 mm2 (např. CYKY)</t>
  </si>
  <si>
    <t>435972650</t>
  </si>
  <si>
    <t>Montáž kabelů měděných bez ukončení uložených pod omítku plných kulatých (např. CYKY), počtu a průřezu žil 2x1,5 až 2,5 mm2</t>
  </si>
  <si>
    <t>https://podminky.urs.cz/item/CS_URS_2024_01/741122011</t>
  </si>
  <si>
    <t>34111005</t>
  </si>
  <si>
    <t>kabel instalační jádro Cu plné izolace PVC plášť PVC 450/750V (CYKY) 2x1,5mm2</t>
  </si>
  <si>
    <t>-686462256</t>
  </si>
  <si>
    <t>741122015</t>
  </si>
  <si>
    <t>Montáž kabel Cu bez ukončení uložený pod omítku plný kulatý 3x1,5 mm2 (např. CYKY)</t>
  </si>
  <si>
    <t>-376906814</t>
  </si>
  <si>
    <t>Montáž kabelů měděných bez ukončení uložených pod omítku plných kulatých (např. CYKY), počtu a průřezu žil 3x1,5 mm2</t>
  </si>
  <si>
    <t>https://podminky.urs.cz/item/CS_URS_2024_01/741122015</t>
  </si>
  <si>
    <t>34111030</t>
  </si>
  <si>
    <t>kabel instalační jádro Cu plné izolace PVC plášť PVC 450/750V (CYKY) 3x1,5mm2</t>
  </si>
  <si>
    <t>1279503505</t>
  </si>
  <si>
    <t>741122016</t>
  </si>
  <si>
    <t>Montáž kabel Cu bez ukončení uložený pod omítku plný kulatý 3x2,5 až 6 mm2 (např. CYKY)</t>
  </si>
  <si>
    <t>1039518886</t>
  </si>
  <si>
    <t>Montáž kabelů měděných bez ukončení uložených pod omítku plných kulatých (např. CYKY), počtu a průřezu žil 3x2,5 až 6 mm2</t>
  </si>
  <si>
    <t>https://podminky.urs.cz/item/CS_URS_2024_01/741122016</t>
  </si>
  <si>
    <t>34111036</t>
  </si>
  <si>
    <t>kabel instalační jádro Cu plné izolace PVC plášť PVC 450/750V (CYKY) 3x2,5mm2</t>
  </si>
  <si>
    <t>251643670</t>
  </si>
  <si>
    <t>741122031</t>
  </si>
  <si>
    <t>Montáž kabel Cu bez ukončení uložený pod omítku plný kulatý 5x1,5 až 2,5 mm2 (např. CYKY)</t>
  </si>
  <si>
    <t>-694452177</t>
  </si>
  <si>
    <t>Montáž kabelů měděných bez ukončení uložených pod omítku plných kulatých (např. CYKY), počtu a průřezu žil 5x1,5 až 2,5 mm2</t>
  </si>
  <si>
    <t>https://podminky.urs.cz/item/CS_URS_2024_01/741122031</t>
  </si>
  <si>
    <t>34111090</t>
  </si>
  <si>
    <t>kabel instalační jádro Cu plné izolace PVC plášť PVC 450/750V (CYKY) 5x1,5mm2</t>
  </si>
  <si>
    <t>1504557216</t>
  </si>
  <si>
    <t>34111094</t>
  </si>
  <si>
    <t>kabel instalační jádro Cu plné izolace PVC plášť PVC 450/750V (CYKY) 5x2,5mm2</t>
  </si>
  <si>
    <t>2033733916</t>
  </si>
  <si>
    <t>741122041</t>
  </si>
  <si>
    <t>Montáž kabel Cu bez ukončení uložený pod omítku plný kulatý 7x1,5 až 2,5 mm2 (např. CYKY)</t>
  </si>
  <si>
    <t>928051322</t>
  </si>
  <si>
    <t>Montáž kabelů měděných bez ukončení uložených pod omítku plných kulatých (např. CYKY), počtu a průřezu žil 7x1,5 až 2,5 mm2</t>
  </si>
  <si>
    <t>https://podminky.urs.cz/item/CS_URS_2024_01/741122041</t>
  </si>
  <si>
    <t>34111110</t>
  </si>
  <si>
    <t>kabel instalační jádro Cu plné izolace PVC plášť PVC 450/750V (CYKY) 7x1,5mm2</t>
  </si>
  <si>
    <t>1154164021</t>
  </si>
  <si>
    <t>741122232</t>
  </si>
  <si>
    <t>Montáž kabel Cu plný kulatý žíla 5x4 až 6 mm2 uložený volně (např. CYKY)</t>
  </si>
  <si>
    <t>1166622034</t>
  </si>
  <si>
    <t>Montáž kabelů měděných bez ukončení uložených volně nebo v liště plných kulatých (např. CYKY) počtu a průřezu žil 5x4 až 6 mm2</t>
  </si>
  <si>
    <t>https://podminky.urs.cz/item/CS_URS_2024_01/741122232</t>
  </si>
  <si>
    <t>34111586</t>
  </si>
  <si>
    <t>kabel silový oheň retardující bezhalogenový s funkčností při požáru 180min a P60-R reakce na oheň B2cas1d1a1 jádro Cu 0,6/1kV (1-CSKH-V) 5x4mm2</t>
  </si>
  <si>
    <t>-1534920994</t>
  </si>
  <si>
    <t>741311003</t>
  </si>
  <si>
    <t>Montáž čidlo pohybu vestavné se zapojením vodičů</t>
  </si>
  <si>
    <t>-1486187242</t>
  </si>
  <si>
    <t>Montáž spínačů speciálních se zapojením vodičů čidla pohybu vestavného</t>
  </si>
  <si>
    <t>https://podminky.urs.cz/item/CS_URS_2024_01/741311003</t>
  </si>
  <si>
    <t>741311004</t>
  </si>
  <si>
    <t>Montáž čidlo pohybu nástěnné se zapojením vodičů</t>
  </si>
  <si>
    <t>-1820466904</t>
  </si>
  <si>
    <t>Montáž spínačů speciálních se zapojením vodičů čidla pohybu nástěnného</t>
  </si>
  <si>
    <t>https://podminky.urs.cz/item/CS_URS_2024_01/741311004</t>
  </si>
  <si>
    <t>1102487</t>
  </si>
  <si>
    <t>Vestavný přijímač - čidlo P8 R 4 DLA N přijímač DALI</t>
  </si>
  <si>
    <t>783506545</t>
  </si>
  <si>
    <t xml:space="preserve">Vestavný přijímač 
</t>
  </si>
  <si>
    <t>1101066</t>
  </si>
  <si>
    <t>Regulační snímač osvětlení a pohybu - P8 LR W</t>
  </si>
  <si>
    <t>-1189626589</t>
  </si>
  <si>
    <t xml:space="preserve">Regulační snímač osvětlení a pohybu 
</t>
  </si>
  <si>
    <t>40461016</t>
  </si>
  <si>
    <t>detektor pohybu stropní 360°</t>
  </si>
  <si>
    <t>332296619</t>
  </si>
  <si>
    <t>1041546</t>
  </si>
  <si>
    <t>Roletový vestavný přijímač  - P8 R R I</t>
  </si>
  <si>
    <t>-1082119170</t>
  </si>
  <si>
    <t xml:space="preserve">Roletový vestavný přijímač 
</t>
  </si>
  <si>
    <t>40461005</t>
  </si>
  <si>
    <t>čidlo oxidu uhličitého CO2 IP30</t>
  </si>
  <si>
    <t>-1771355518</t>
  </si>
  <si>
    <t>1041476</t>
  </si>
  <si>
    <t>Nástěnný dvoukanálový vysílač, P8 T 2 Time/Element 03</t>
  </si>
  <si>
    <t>251009558</t>
  </si>
  <si>
    <t xml:space="preserve">Nástěnný dvoukanálový vysílač
</t>
  </si>
  <si>
    <t>1027668</t>
  </si>
  <si>
    <t>rámeček k vysílači 3901F-A00110 01_Rámeček</t>
  </si>
  <si>
    <t>1460576001</t>
  </si>
  <si>
    <t>rámeček k vysílači 
3901F-A00110 01_Rámeček</t>
  </si>
  <si>
    <t>1041545</t>
  </si>
  <si>
    <t>jednokanálový vestavný přijímač pod vypínač do krabice KU68, P8 R 1 I</t>
  </si>
  <si>
    <t>1848826428</t>
  </si>
  <si>
    <t xml:space="preserve">jednokanálový vestavný přijímač pod vypínač do krabice KU68
</t>
  </si>
  <si>
    <t>741313001</t>
  </si>
  <si>
    <t>Montáž zásuvka (polo)zapuštěná bezšroubové připojení 2P+PE se zapojením vodičů</t>
  </si>
  <si>
    <t>2012000977</t>
  </si>
  <si>
    <t>Montáž zásuvek domovních se zapojením vodičů bezšroubové připojení polozapuštěných nebo zapuštěných 10/16 A, provedení 2P + PE</t>
  </si>
  <si>
    <t>https://podminky.urs.cz/item/CS_URS_2024_01/741313001</t>
  </si>
  <si>
    <t>34555240</t>
  </si>
  <si>
    <t>přístroj zásuvky zápustné jednonásobné, krytka s clonkami, šroubové svorky</t>
  </si>
  <si>
    <t>-69665497</t>
  </si>
  <si>
    <t>741313004</t>
  </si>
  <si>
    <t>Montáž zásuvka (polo)zapuštěná bezšroubové připojení 2x(2P+PE) dvojnásobná šikmá se zapojením vodičů</t>
  </si>
  <si>
    <t>-861357743</t>
  </si>
  <si>
    <t>Montáž zásuvek domovních se zapojením vodičů bezšroubové připojení polozapuštěných nebo zapuštěných 10/16 A, provedení 2x (2P + PE) dvojnásobná šikmá</t>
  </si>
  <si>
    <t>https://podminky.urs.cz/item/CS_URS_2024_01/741313004</t>
  </si>
  <si>
    <t>34555242</t>
  </si>
  <si>
    <t>zásuvka zápustná dvojnásobná, šikmá, s clonkami, bezšroubové svorky</t>
  </si>
  <si>
    <t>-1545619104</t>
  </si>
  <si>
    <t>741370001</t>
  </si>
  <si>
    <t>Montáž svítidlo žárovkové bytové stropní přisazené 1 zdroj bez skla</t>
  </si>
  <si>
    <t>-692380782</t>
  </si>
  <si>
    <t>Montáž svítidel žárovkových se zapojením vodičů bytových nebo společenských místností stropních přisazených 1 zdroj bez skla</t>
  </si>
  <si>
    <t>https://podminky.urs.cz/item/CS_URS_2024_01/741370001</t>
  </si>
  <si>
    <t>741370031</t>
  </si>
  <si>
    <t>Montáž svítidlo žárovkové bytové nástěnné přisazené 1 zdroj bez skla</t>
  </si>
  <si>
    <t>-2064345705</t>
  </si>
  <si>
    <t>Montáž svítidel žárovkových se zapojením vodičů bytových nebo společenských místností nástěnných přisazených 1 zdroj bez skla</t>
  </si>
  <si>
    <t>https://podminky.urs.cz/item/CS_URS_2024_01/741370031</t>
  </si>
  <si>
    <t>741370034</t>
  </si>
  <si>
    <t>Montáž svítidlo žárovkové bytové nástěnné přisazené 2 zdroje nouzové</t>
  </si>
  <si>
    <t>-632682351</t>
  </si>
  <si>
    <t>Montáž svítidel žárovkových se zapojením vodičů bytových nebo společenských místností nástěnných přisazených 2 zdroje nouzové</t>
  </si>
  <si>
    <t>https://podminky.urs.cz/item/CS_URS_2024_01/741370034</t>
  </si>
  <si>
    <t>svítidlo A</t>
  </si>
  <si>
    <t xml:space="preserve">Svítidlo LED typu A,  Svítidlo stropní, 21W, barva světla 830 </t>
  </si>
  <si>
    <t>-1615028411</t>
  </si>
  <si>
    <t xml:space="preserve">Svítidlo LED typu A
– Svítidlo stropní, 21W, barva světla 830 </t>
  </si>
  <si>
    <t>Svítidlo B</t>
  </si>
  <si>
    <t>Svítidlo LED typ B s nouzovým zdrojem min 1 hod</t>
  </si>
  <si>
    <t>-1490092621</t>
  </si>
  <si>
    <t>Svítidlo LED typ B s nouzovým zdrojem min 1 hod
– svítidlo stropní 34 W, DALI , s nouzovým zdrojem 1h,  IP 20, barva světla 840</t>
  </si>
  <si>
    <t>Svítidlo C</t>
  </si>
  <si>
    <t>Svítidlo LED typ C</t>
  </si>
  <si>
    <t>2030728366</t>
  </si>
  <si>
    <t>Svítidlo LED typ C
– svítidlo stropní 26W, DALI, IP 20,  barva světla 840</t>
  </si>
  <si>
    <t>Svítidlo D</t>
  </si>
  <si>
    <t>Svítidlo LED typ D s čidlem PIR</t>
  </si>
  <si>
    <t>1304822391</t>
  </si>
  <si>
    <t>Svítidlo LED typ D s čidlem PIR
– svítidlo nástěnné 20W, barva světla 840, senzor PIR</t>
  </si>
  <si>
    <t>742360151</t>
  </si>
  <si>
    <t>Montáž tlačítka nouzového volání</t>
  </si>
  <si>
    <t>-208992000</t>
  </si>
  <si>
    <t>Montáž systému pacient-sestra signalizačních prvků tlačítka nouzového volání</t>
  </si>
  <si>
    <t>https://podminky.urs.cz/item/CS_URS_2024_01/742360151</t>
  </si>
  <si>
    <t>34535038</t>
  </si>
  <si>
    <t>ovládač nástěnný tlačítkový zapínací, řazení 1/0S, 1/0So, Al, IP66, šroubové svorky</t>
  </si>
  <si>
    <t>1025431297</t>
  </si>
  <si>
    <t>004</t>
  </si>
  <si>
    <t>Rozvodnice</t>
  </si>
  <si>
    <t>741210573</t>
  </si>
  <si>
    <t>Montáž rozváděčů pro dozorny a velíny - skříň nástěnná</t>
  </si>
  <si>
    <t>-1053941054</t>
  </si>
  <si>
    <t>Montáž rozváděčů pro dozorny a velíny bez zapojení vodičů skříní nástěnných</t>
  </si>
  <si>
    <t>https://podminky.urs.cz/item/CS_URS_2024_01/741210573</t>
  </si>
  <si>
    <t>35711044</t>
  </si>
  <si>
    <t>rozvodnice zapuštěná, plné dveře plechové, IP30, 60 modulárních jednotek vč. N/pE</t>
  </si>
  <si>
    <t>2097287440</t>
  </si>
  <si>
    <t>741320105</t>
  </si>
  <si>
    <t>Montáž jističů jednopólových nn do 25 A ve skříni se zapojením vodičů</t>
  </si>
  <si>
    <t>-1542439075</t>
  </si>
  <si>
    <t>Montáž jističů se zapojením vodičů jednopólových nn do 25 A ve skříni</t>
  </si>
  <si>
    <t>https://podminky.urs.cz/item/CS_URS_2024_01/741320105</t>
  </si>
  <si>
    <t>35822109</t>
  </si>
  <si>
    <t>jistič 1pólový-charakteristika B 10A</t>
  </si>
  <si>
    <t>1719964029</t>
  </si>
  <si>
    <t>35822111</t>
  </si>
  <si>
    <t>jistič 1-pólový 16 A vypínací charakteristika B vypínací schopnost 10 kA</t>
  </si>
  <si>
    <t>1500781595</t>
  </si>
  <si>
    <t>35822105</t>
  </si>
  <si>
    <t>jistič 1-pólový 2 A vypínací charakteristika B vypínací schopnost 10 kA</t>
  </si>
  <si>
    <t>-419386218</t>
  </si>
  <si>
    <t>741320165</t>
  </si>
  <si>
    <t>Montáž jističů třípólových nn do 25 A ve skříni se zapojením vodičů</t>
  </si>
  <si>
    <t>604734777</t>
  </si>
  <si>
    <t>Montáž jističů se zapojením vodičů třípólových nn do 25 A ve skříni</t>
  </si>
  <si>
    <t>https://podminky.urs.cz/item/CS_URS_2024_01/741320165</t>
  </si>
  <si>
    <t>35822401</t>
  </si>
  <si>
    <t>jistič 3-pólový 16 A vypínací charakteristika B vypínací schopnost 10 kA</t>
  </si>
  <si>
    <t>-1450265551</t>
  </si>
  <si>
    <t>35822402</t>
  </si>
  <si>
    <t>jistič 3-pólový 20 A vypínací charakteristika B vypínací schopnost 10 kA</t>
  </si>
  <si>
    <t>1082932603</t>
  </si>
  <si>
    <t>35822404</t>
  </si>
  <si>
    <t>jistič 3-pólový 32 A vypínací charakteristika B vypínací schopnost 10 kA</t>
  </si>
  <si>
    <t>-1884090728</t>
  </si>
  <si>
    <t>1240901</t>
  </si>
  <si>
    <t>MOTOROVY SPOUSTEC TVS 2,5-4A GZ1E08</t>
  </si>
  <si>
    <t>-1502102476</t>
  </si>
  <si>
    <t>741321003</t>
  </si>
  <si>
    <t>Montáž proudových chráničů dvoupólových nn do 25 A ve skříni se zapojením vodičů</t>
  </si>
  <si>
    <t>2115344825</t>
  </si>
  <si>
    <t>Montáž proudových chráničů se zapojením vodičů dvoupólových nn do 25 A ve skříni</t>
  </si>
  <si>
    <t>https://podminky.urs.cz/item/CS_URS_2024_01/741321003</t>
  </si>
  <si>
    <t>35829023</t>
  </si>
  <si>
    <t>chránič proudový 1+N pólový 25A typ B</t>
  </si>
  <si>
    <t>-626253916</t>
  </si>
  <si>
    <t>741321033</t>
  </si>
  <si>
    <t>Montáž proudových chráničů čtyřpólových nn do 25 A ve skříni se zapojením vodičů</t>
  </si>
  <si>
    <t>-145684748</t>
  </si>
  <si>
    <t>Montáž proudových chráničů se zapojením vodičů čtyřpólových nn do 25 A ve skříni</t>
  </si>
  <si>
    <t>https://podminky.urs.cz/item/CS_URS_2024_01/741321033</t>
  </si>
  <si>
    <t>35829015</t>
  </si>
  <si>
    <t>chránič proudový 4 pólový 25A typ B</t>
  </si>
  <si>
    <t>-1504453145</t>
  </si>
  <si>
    <t>741322021</t>
  </si>
  <si>
    <t>Montáž svodiče bleskových proudů nn typ 1 čtyřpólových impulzní proud do 35 kA se zapojením vodičů</t>
  </si>
  <si>
    <t>-123044126</t>
  </si>
  <si>
    <t>Montáž přepěťových ochran nn se zapojením vodičů svodiče bleskových proudů - typ 1 čtyřpólových, pro impulsní proud do 35 kA</t>
  </si>
  <si>
    <t>https://podminky.urs.cz/item/CS_URS_2024_01/741322021</t>
  </si>
  <si>
    <t>35889541</t>
  </si>
  <si>
    <t>svodič přepětí - výměnný modul, 230V, signalizace, na DIN lištu</t>
  </si>
  <si>
    <t>1645217848</t>
  </si>
  <si>
    <t>741330032</t>
  </si>
  <si>
    <t>Montáž stykačů střídavých vestavných jednopólových do 25 A se zapojením vodičů</t>
  </si>
  <si>
    <t>-778295363</t>
  </si>
  <si>
    <t>Montáž stykačů nn se zapojením vodičů střídavých vestavných jednopólových do 25 A</t>
  </si>
  <si>
    <t>https://podminky.urs.cz/item/CS_URS_2024_01/741330032</t>
  </si>
  <si>
    <t>1363265</t>
  </si>
  <si>
    <t>INST.STYKAC 25A 1Z 220 240V GC2510M5</t>
  </si>
  <si>
    <t>1021016038</t>
  </si>
  <si>
    <t xml:space="preserve">INST.STYKAC </t>
  </si>
  <si>
    <t>741330043</t>
  </si>
  <si>
    <t>Montáž stykač střídavý vestavný třípólový do 40 A se zapojením vodičů</t>
  </si>
  <si>
    <t>-1251012836</t>
  </si>
  <si>
    <t>Montáž stykačů nn se zapojením vodičů střídavých vestavných třípólových do 40 A</t>
  </si>
  <si>
    <t>https://podminky.urs.cz/item/CS_URS_2024_01/741330043</t>
  </si>
  <si>
    <t>1363269</t>
  </si>
  <si>
    <t>INST.STYKAC 40A 3Z 220 240V GC4030M5</t>
  </si>
  <si>
    <t>48918882</t>
  </si>
  <si>
    <t xml:space="preserve">INST.STYKAC 40A
</t>
  </si>
  <si>
    <t>741</t>
  </si>
  <si>
    <t>Elektroinstalace - silnoproud</t>
  </si>
  <si>
    <t>741410001</t>
  </si>
  <si>
    <t>Montáž pásku uzemňovacího průřezu do 120 mm2 na povrchu</t>
  </si>
  <si>
    <t>-1992822550</t>
  </si>
  <si>
    <t>Montáž uzemňovacího vedení s upevněním, propojením a připojením pomocí svorek na povrchu pásku průřezu do 120 mm2</t>
  </si>
  <si>
    <t>https://podminky.urs.cz/item/CS_URS_2024_01/741410001</t>
  </si>
  <si>
    <t>-1037310692</t>
  </si>
  <si>
    <t>51*1,05 "Přepočtené koeficientem množství</t>
  </si>
  <si>
    <t>35431015</t>
  </si>
  <si>
    <t>svorka uzemnění FeZn zkušební, spoj hromosvod/uzemnění</t>
  </si>
  <si>
    <t>-707548758</t>
  </si>
  <si>
    <t>741410003</t>
  </si>
  <si>
    <t>Montáž drátu nebo lana uzemňovacího průměru do 10 mm na povrchu</t>
  </si>
  <si>
    <t>-1539470223</t>
  </si>
  <si>
    <t>Montáž uzemňovacího vedení s upevněním, propojením a připojením pomocí svorek na povrchu drátu nebo lana Ø do 10 mm</t>
  </si>
  <si>
    <t>https://podminky.urs.cz/item/CS_URS_2024_01/741410003</t>
  </si>
  <si>
    <t>1030039095</t>
  </si>
  <si>
    <t>DEHN 819135  Vodič HVI-long, D20mm, černý Délka 100 m, na kabelovém bubnu DEHN DEHN</t>
  </si>
  <si>
    <t>-1357927215</t>
  </si>
  <si>
    <t>741430002</t>
  </si>
  <si>
    <t>Montáž tyč jímací délky do 3 m na konstrukci zděnou</t>
  </si>
  <si>
    <t>-1338011812</t>
  </si>
  <si>
    <t>Montáž jímacích tyčí délky do 3 m, na konstrukci zděnou</t>
  </si>
  <si>
    <t>https://podminky.urs.cz/item/CS_URS_2024_01/741430002</t>
  </si>
  <si>
    <t>35441050</t>
  </si>
  <si>
    <t>tyč jímací s kovaným hrotem 1000mm FeZn</t>
  </si>
  <si>
    <t>-181243243</t>
  </si>
  <si>
    <t>741-1</t>
  </si>
  <si>
    <t>FVE</t>
  </si>
  <si>
    <t>741711011</t>
  </si>
  <si>
    <t>Montáž nosné konstrukce fotovoltaických panelů na ploché střeše nosníky</t>
  </si>
  <si>
    <t>2074191196</t>
  </si>
  <si>
    <t>Montáž nosné konstrukce fotovoltaických panelů umístěné na ploché střeše</t>
  </si>
  <si>
    <t>https://podminky.urs.cz/item/CS_URS_2024_01/741711011</t>
  </si>
  <si>
    <t>42412402</t>
  </si>
  <si>
    <t>konstrukce nosná na rovné až mírně skloněné střechy a volná prostranství, standardní sklon 45°, pro vertikálně orientovaný panel, set pro 1 kus</t>
  </si>
  <si>
    <t>-1050923138</t>
  </si>
  <si>
    <t>741721011</t>
  </si>
  <si>
    <t>Montáž fotovoltaických panelů krystalických na plochou střechu výkonu do 100 Wp</t>
  </si>
  <si>
    <t>-378074315</t>
  </si>
  <si>
    <t>Montáž fotovoltaických panelů výkonu do 100 Wp, umístěných na ploché střeše krystalických</t>
  </si>
  <si>
    <t>https://podminky.urs.cz/item/CS_URS_2024_01/741721011</t>
  </si>
  <si>
    <t>35002037</t>
  </si>
  <si>
    <t>panel fotovoltaický monokrystalický 550Wp</t>
  </si>
  <si>
    <t>-272060609</t>
  </si>
  <si>
    <t>741751213</t>
  </si>
  <si>
    <t>Montáž modulárního bateriového systému pro fotovoltaické systémy s kapacitou jednoho modulu přes 2,5 do 5,0 kW</t>
  </si>
  <si>
    <t>-1788122237</t>
  </si>
  <si>
    <t>Montáž akumulátorových baterií pro fotovoltaické systémy modulárních bateriových systémů modulu, kapacity přes 2,5 do 5,0 kWh</t>
  </si>
  <si>
    <t>https://podminky.urs.cz/item/CS_URS_2024_01/741751213</t>
  </si>
  <si>
    <t>34641048</t>
  </si>
  <si>
    <t>baterie pro fotovoltaické systémy 12,8V/200Ah Lithium-železo-fosfátové, vestavěné Bluetooth</t>
  </si>
  <si>
    <t>-2104910269</t>
  </si>
  <si>
    <t>741730031</t>
  </si>
  <si>
    <t>Montáž střídače napětí DC/AC hybridního třífázového pro fotovoltaické systémy, max. výstupní výkon do 3000 W</t>
  </si>
  <si>
    <t>1285220114</t>
  </si>
  <si>
    <t>Montáž střídače napětí DC/AC fotovoltaických systémů včetně osazení a připojení hybridního DC/AC třífázového, maximální výstupní výkon do 3 000 W</t>
  </si>
  <si>
    <t>https://podminky.urs.cz/item/CS_URS_2024_01/741730031</t>
  </si>
  <si>
    <t>35672030</t>
  </si>
  <si>
    <t>měnič fotovoltaický třífázový beztransformátorový, maximální vstupní výkon 8300W, maximální výstupní výkon 8300W, jmenovitý výstupní výkon 5000W</t>
  </si>
  <si>
    <t>1874312308</t>
  </si>
  <si>
    <t>741120125</t>
  </si>
  <si>
    <t>Montáž fotovoltaických kabelů uložených v trubkách nebo lištách průměru přes 6 do 10 mm</t>
  </si>
  <si>
    <t>-1253361489</t>
  </si>
  <si>
    <t>Montáž fotovoltaických kabelů bez ukončení, uložených v trubkách nebo lištách, průměru přes 6 do 10 mm</t>
  </si>
  <si>
    <t>https://podminky.urs.cz/item/CS_URS_2024_01/741120125</t>
  </si>
  <si>
    <t>34113034</t>
  </si>
  <si>
    <t>kabel instalační jádro Cu plné izolace PVC plášť PVC 450/750V (CYKY) 5x10mm2</t>
  </si>
  <si>
    <t>-316343800</t>
  </si>
  <si>
    <t>741751411</t>
  </si>
  <si>
    <t>Montáž ochrany baterií (odpojovače) fotovoltaického systému</t>
  </si>
  <si>
    <t>1534576750</t>
  </si>
  <si>
    <t>Montáž akumulátorových baterií pro fotovoltaické systémy příslušenství ochrany baterií (odpojovače)</t>
  </si>
  <si>
    <t>https://podminky.urs.cz/item/CS_URS_2024_01/741751411</t>
  </si>
  <si>
    <t>40561051</t>
  </si>
  <si>
    <t>odpojovač spotřebičů jako ochrana proti hlubokému vybití baterie FTV 12/24V 100A</t>
  </si>
  <si>
    <t>-1614327578</t>
  </si>
  <si>
    <t>741751613</t>
  </si>
  <si>
    <t>Montáž sledovače stavu baterie fotovoltaického systému přes 2000 do 6000 A</t>
  </si>
  <si>
    <t>-392693425</t>
  </si>
  <si>
    <t>Montáž akumulátorových baterií pro fotovoltaické systémy příslušenství sledovače stavu baterií přes 2000 do 6000 A</t>
  </si>
  <si>
    <t>https://podminky.urs.cz/item/CS_URS_2024_01/741751613</t>
  </si>
  <si>
    <t>40561014</t>
  </si>
  <si>
    <t>sledovač stavu baterie bez displeje 6000A</t>
  </si>
  <si>
    <t>1697748390</t>
  </si>
  <si>
    <t>46-M</t>
  </si>
  <si>
    <t>Zemní práce při extr.mont.pracích</t>
  </si>
  <si>
    <t>460581111</t>
  </si>
  <si>
    <t>Položení drnu včetně zalití vodou na rovině</t>
  </si>
  <si>
    <t>-633810625</t>
  </si>
  <si>
    <t>Úprava terénu položení drnu, včetně zalití vodou na rovině</t>
  </si>
  <si>
    <t>https://podminky.urs.cz/item/CS_URS_2024_01/460581111</t>
  </si>
  <si>
    <t>HZS2232</t>
  </si>
  <si>
    <t>Hodinová zúčtovací sazba elektrikář odborný</t>
  </si>
  <si>
    <t>-1200983469</t>
  </si>
  <si>
    <t>Hodinové zúčtovací sazby profesí PSV provádění stavebních instalací elektrikář odborný</t>
  </si>
  <si>
    <t>https://podminky.urs.cz/item/CS_URS_2024_01/HZS2232</t>
  </si>
  <si>
    <t>24 "nastavení systému</t>
  </si>
  <si>
    <t>8"revize hromosvod</t>
  </si>
  <si>
    <t>14" revize elektro</t>
  </si>
  <si>
    <t>-592462850</t>
  </si>
  <si>
    <t>28+5" Stavební výpomoce</t>
  </si>
  <si>
    <t>60 - Venkovní úpravy</t>
  </si>
  <si>
    <t xml:space="preserve">    5 - Komunikace pozemní</t>
  </si>
  <si>
    <t>112151352</t>
  </si>
  <si>
    <t>Kácení stromu s postupným spouštěním koruny a kmene D přes 0,2 do 0,3 m</t>
  </si>
  <si>
    <t>1839712108</t>
  </si>
  <si>
    <t>Pokácení stromu postupné se spouštěním částí kmene a koruny o průměru na řezné ploše pařezu přes 200 do 300 mm</t>
  </si>
  <si>
    <t>https://podminky.urs.cz/item/CS_URS_2024_01/112151352</t>
  </si>
  <si>
    <t>113106134</t>
  </si>
  <si>
    <t>Rozebrání dlažeb ze zámkových dlaždic komunikací pro pěší strojně pl do 50 m2</t>
  </si>
  <si>
    <t>-337322626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</si>
  <si>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</si>
  <si>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https://podminky.urs.cz/item/CS_URS_2024_01/113106134</t>
  </si>
  <si>
    <t>34,5*1,65</t>
  </si>
  <si>
    <t>113204111</t>
  </si>
  <si>
    <t>Vytrhání obrub záhonových</t>
  </si>
  <si>
    <t>-668593146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</si>
  <si>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</si>
  <si>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</si>
  <si>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34,5*2</t>
  </si>
  <si>
    <t>645386588</t>
  </si>
  <si>
    <t>(34,5+0,7)*1,9*0,24 "chodník</t>
  </si>
  <si>
    <t>0,5*34,5 "profilace terénu</t>
  </si>
  <si>
    <t>1084019743</t>
  </si>
  <si>
    <t>822106845</t>
  </si>
  <si>
    <t>33,301*2 "Přepočtené koeficientem množství</t>
  </si>
  <si>
    <t>-1615334995</t>
  </si>
  <si>
    <t>181351003</t>
  </si>
  <si>
    <t>Rozprostření ornice tl vrstvy do 200 mm pl do 100 m2 v rovině nebo ve svahu do 1:5 strojně</t>
  </si>
  <si>
    <t>1254330613</t>
  </si>
  <si>
    <t>Rozprostření a urovnání ornice v rovině nebo ve svahu sklonu do 1:5 strojně při souvislé ploše do 100 m2, tl. vrstvy do 200 mm</t>
  </si>
  <si>
    <t>https://podminky.urs.cz/item/CS_URS_2024_01/181351003</t>
  </si>
  <si>
    <t>10371500</t>
  </si>
  <si>
    <t>substrát pro trávníky VL</t>
  </si>
  <si>
    <t>-1448965862</t>
  </si>
  <si>
    <t>127,650*0,1</t>
  </si>
  <si>
    <t>181411131</t>
  </si>
  <si>
    <t>Založení parkového trávníku výsevem pl do 1000 m2 v rovině a ve svahu do 1:5</t>
  </si>
  <si>
    <t>1480827485</t>
  </si>
  <si>
    <t>Založení trávníku na půdě předem připravené plochy do 1000 m2 výsevem včetně utažení parkového v rovině nebo na svahu do 1:5</t>
  </si>
  <si>
    <t>https://podminky.urs.cz/item/CS_URS_2024_01/181411131</t>
  </si>
  <si>
    <t>34,5*(0,7+0,5+2,5)</t>
  </si>
  <si>
    <t>00572410</t>
  </si>
  <si>
    <t>osivo směs travní parková</t>
  </si>
  <si>
    <t>1649069199</t>
  </si>
  <si>
    <t>127,65*0,015 "Přepočtené koeficientem množství</t>
  </si>
  <si>
    <t>181951111</t>
  </si>
  <si>
    <t>Úprava pláně v hornině třídy těžitelnosti I skupiny 1 až 3 bez zhutnění strojně</t>
  </si>
  <si>
    <t>1251298909</t>
  </si>
  <si>
    <t>Úprava pláně vyrovnáním výškových rozdílů strojně v hornině třídy těžitelnosti I, skupiny 1 až 3 bez zhutnění</t>
  </si>
  <si>
    <t>https://podminky.urs.cz/item/CS_URS_2024_01/181951111</t>
  </si>
  <si>
    <t>-313834624</t>
  </si>
  <si>
    <t>(34,5+0,7)*1,9</t>
  </si>
  <si>
    <t>Komunikace pozemní</t>
  </si>
  <si>
    <t>564851011</t>
  </si>
  <si>
    <t>Podklad ze štěrkodrtě ŠD plochy do 100 m2 tl 150 mm</t>
  </si>
  <si>
    <t>-1593604618</t>
  </si>
  <si>
    <t>Podklad ze štěrkodrti ŠD s rozprostřením a zhutněním plochy jednotlivě do 100 m2, po zhutnění tl. 150 mm</t>
  </si>
  <si>
    <t>https://podminky.urs.cz/item/CS_URS_2024_01/564851011</t>
  </si>
  <si>
    <t>596211111</t>
  </si>
  <si>
    <t>Kladení zámkové dlažby komunikací pro pěší ručně tl 60 mm skupiny A pl přes 50 do 100 m2</t>
  </si>
  <si>
    <t>112596538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</si>
  <si>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</si>
  <si>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https://podminky.urs.cz/item/CS_URS_2024_01/596211111</t>
  </si>
  <si>
    <t>59245018</t>
  </si>
  <si>
    <t>dlažba skladebná betonová 200x100mm tl 60mm přírodní</t>
  </si>
  <si>
    <t>786867489</t>
  </si>
  <si>
    <t>66,88*1,03 "Přepočtené koeficientem množství</t>
  </si>
  <si>
    <t>916331111</t>
  </si>
  <si>
    <t>Osazení zahradního obrubníku betonového do lože z betonu bez boční opěry</t>
  </si>
  <si>
    <t>-1456736050</t>
  </si>
  <si>
    <t>Osazení zahradního obrubníku betonového s ložem tl. od 50 do 100 mm z betonu prostého tř. C 12/15 bez boční opěry</t>
  </si>
  <si>
    <t>https://podminky.urs.cz/item/CS_URS_2024_01/916331111</t>
  </si>
  <si>
    <t>34,5*2-1,5+0,7*2</t>
  </si>
  <si>
    <t>59217003</t>
  </si>
  <si>
    <t>obrubník zahradní betonový 500x50x250mm</t>
  </si>
  <si>
    <t>-1111908999</t>
  </si>
  <si>
    <t>68,9*1,03 "Přepočtené koeficientem množství</t>
  </si>
  <si>
    <t>997221551</t>
  </si>
  <si>
    <t>Vodorovná doprava suti ze sypkých materiálů do 1 km</t>
  </si>
  <si>
    <t>-1271340360</t>
  </si>
  <si>
    <t>Vodorovná doprava suti bez naložení, ale se složením a s hrubým urovnáním ze sypkých materiálů, na vzdálenost do 1 km</t>
  </si>
  <si>
    <t>https://podminky.urs.cz/item/CS_URS_2024_01/997221551</t>
  </si>
  <si>
    <t>997221559</t>
  </si>
  <si>
    <t>Příplatek ZKD 1 km u vodorovné dopravy suti ze sypkých materiálů</t>
  </si>
  <si>
    <t>-112600764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</si>
  <si>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</si>
  <si>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</si>
  <si>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17,561*9 "Přepočtené koeficientem množství</t>
  </si>
  <si>
    <t>997221861</t>
  </si>
  <si>
    <t>Poplatek za uložení na recyklační skládce (skládkovné) stavebního odpadu z prostého betonu pod kódem 17 01 01</t>
  </si>
  <si>
    <t>663313907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</si>
  <si>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</si>
  <si>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</si>
  <si>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998223011</t>
  </si>
  <si>
    <t>Přesun hmot pro pozemní komunikace s krytem dlážděným</t>
  </si>
  <si>
    <t>122807341</t>
  </si>
  <si>
    <t>Přesun hmot pro pozemní komunikace s krytem dlážděným dopravní vzdálenost do 200 m jakékoliv délky objektu</t>
  </si>
  <si>
    <t>https://podminky.urs.cz/item/CS_URS_2024_01/998223011</t>
  </si>
  <si>
    <t>711131101</t>
  </si>
  <si>
    <t>Provedení izolace proti zemní vlhkosti pásy na sucho vodorovné AIP nebo tkaninou</t>
  </si>
  <si>
    <t>1582195527</t>
  </si>
  <si>
    <t>Provedení izolace proti zemní vlhkosti pásy na sucho AIP nebo tkaniny na ploše vodorovné V</t>
  </si>
  <si>
    <t>https://podminky.urs.cz/item/CS_URS_2024_01/711131101</t>
  </si>
  <si>
    <t>69311172</t>
  </si>
  <si>
    <t>geotextilie PP s ÚV stabilizací 300g/m2</t>
  </si>
  <si>
    <t>815595735</t>
  </si>
  <si>
    <t>66,88*1,1 "Přepočtené koeficientem množství</t>
  </si>
  <si>
    <t>-229372344</t>
  </si>
  <si>
    <t>70 - Venkovní rozvody</t>
  </si>
  <si>
    <t xml:space="preserve">    8 - Trubní vedení</t>
  </si>
  <si>
    <t xml:space="preserve">    715 - Izolace proti chemickým vlivům</t>
  </si>
  <si>
    <t xml:space="preserve">    724 - Zdravotechnika - strojní vybavení</t>
  </si>
  <si>
    <t>131251102</t>
  </si>
  <si>
    <t>Hloubení jam nezapažených v hornině třídy těžitelnosti I skupiny 3 objem do 50 m3 strojně</t>
  </si>
  <si>
    <t>-483430054</t>
  </si>
  <si>
    <t>Hloubení nezapažených jam a zářezů strojně s urovnáním dna do předepsaného profilu a spádu v hornině třídy těžitelnosti I skupiny 3 přes 20 do 50 m3</t>
  </si>
  <si>
    <t>https://podminky.urs.cz/item/CS_URS_2024_01/131251102</t>
  </si>
  <si>
    <t>2,5*2,5*2 "JDV</t>
  </si>
  <si>
    <t>5,2*3,4*1,5 "VNDV</t>
  </si>
  <si>
    <t>725808520</t>
  </si>
  <si>
    <t>(53+5)*0,6*1,4 "dešťová kanalizace</t>
  </si>
  <si>
    <t>(47+1)*0,6*1,5 "splašková kanalizace</t>
  </si>
  <si>
    <t>-24209759</t>
  </si>
  <si>
    <t>1,5*1,5*1,8 "šachty</t>
  </si>
  <si>
    <t>-1826480245</t>
  </si>
  <si>
    <t>39,02+91,92+9,675</t>
  </si>
  <si>
    <t>-85,785</t>
  </si>
  <si>
    <t>195062357</t>
  </si>
  <si>
    <t>54,83*2 "Přepočtené koeficientem množství</t>
  </si>
  <si>
    <t>1837806782</t>
  </si>
  <si>
    <t>515110356</t>
  </si>
  <si>
    <t>(53+5)*0,6*(1,4-0,1-0,5) "dešťová kanalizace</t>
  </si>
  <si>
    <t>(47+1)*0,6*(1,5-0,1-0,5) "splašková kanalizace</t>
  </si>
  <si>
    <t>-2,5*2,5*0,2</t>
  </si>
  <si>
    <t>-2,1*1,6</t>
  </si>
  <si>
    <t>-5,2*3,4*0,2</t>
  </si>
  <si>
    <t>-4,2*2,4*0,42</t>
  </si>
  <si>
    <t>-1,1*(1,6+2,3)</t>
  </si>
  <si>
    <t>454878487</t>
  </si>
  <si>
    <t>(53+5)*0,6*0,5 "dešťová kanalizace</t>
  </si>
  <si>
    <t>(47+1)*0,6*0,5 "splašková kanalizace</t>
  </si>
  <si>
    <t>-1076902915</t>
  </si>
  <si>
    <t>31,8*2 "Přepočtené koeficientem množství</t>
  </si>
  <si>
    <t>702630779</t>
  </si>
  <si>
    <t>2,5*2,5 "JDV</t>
  </si>
  <si>
    <t>5,2*3,4 "VNDV</t>
  </si>
  <si>
    <t>465928478</t>
  </si>
  <si>
    <t>2,5*2,5*0,1 "JDV</t>
  </si>
  <si>
    <t>5,2*3,4*0,1 "VNDV</t>
  </si>
  <si>
    <t>1,5*1,5*0,1*2 "šachty</t>
  </si>
  <si>
    <t>273313611</t>
  </si>
  <si>
    <t>Základové desky z betonu tř. C 16/20</t>
  </si>
  <si>
    <t>1319891465</t>
  </si>
  <si>
    <t>Základy z betonu prostého desky z betonu kamenem neprokládaného tř. C 16/20</t>
  </si>
  <si>
    <t>https://podminky.urs.cz/item/CS_URS_2024_01/273313611</t>
  </si>
  <si>
    <t>382413112</t>
  </si>
  <si>
    <t>Osazení jímky z PP na obetonování objemu 2000 l pro usazení do terénu</t>
  </si>
  <si>
    <t>376409100</t>
  </si>
  <si>
    <t>Osazení plastové jímky z polypropylenu PP na obetonování objemu 2000 l</t>
  </si>
  <si>
    <t>https://podminky.urs.cz/item/CS_URS_2024_01/382413112</t>
  </si>
  <si>
    <t>56241093R</t>
  </si>
  <si>
    <t>Dodávka čerpacích technologií do jímek tlakové kanalizace, včetně jímky (čerpací jímka včetně vystrojení)</t>
  </si>
  <si>
    <t>90406302</t>
  </si>
  <si>
    <t>Dodávka čerpacích jímek a technologií do jímek tlakové kanalizace:
 Sestava čerpací technologie s objemovým čerpadlem s řezákem  pro systémy tlakové kanalizace i pro přečerpávání do gravitační kanalizace 
- např.Vřetenové čerpadlo 5/4“ KADOR 400V s řezacím zaříze­ním a integrovanou plnoprůtočnou kulovou zpětnou klapkou, včetně rozvaděče, hladinových spínačů, signalizace provozních stavů a řídící automatiky  
Jímka z PP</t>
  </si>
  <si>
    <t>382413114</t>
  </si>
  <si>
    <t>Osazení jímky z PP na obetonování objemu 4000 l pro usazení do terénu</t>
  </si>
  <si>
    <t>-1059707257</t>
  </si>
  <si>
    <t>Osazení plastové jímky z polypropylenu PP na obetonování objemu 4000 l</t>
  </si>
  <si>
    <t>https://podminky.urs.cz/item/CS_URS_2024_01/382413114</t>
  </si>
  <si>
    <t>56241661</t>
  </si>
  <si>
    <t>nádrž akumulační 3750L na dešťovou vodu s čerpací sadou a pochozím poklopem, filtrační sadou, čerpadlo mimo nádrž</t>
  </si>
  <si>
    <t>1137772655</t>
  </si>
  <si>
    <t>1 "jímka na dešťovou vodu</t>
  </si>
  <si>
    <t>451573111</t>
  </si>
  <si>
    <t>Lože pod potrubí otevřený výkop ze štěrkopísku</t>
  </si>
  <si>
    <t>-1109343732</t>
  </si>
  <si>
    <t>Lože pod potrubí, stoky a drobné objekty v otevřeném výkopu z písku a štěrkopísku do 63 mm</t>
  </si>
  <si>
    <t>https://podminky.urs.cz/item/CS_URS_2024_01/451573111</t>
  </si>
  <si>
    <t>(53+5)*0,6*0,1 "dešťová kanalizace</t>
  </si>
  <si>
    <t>(47+1)*0,6*0,1 "splašková kanalizace</t>
  </si>
  <si>
    <t>452112112</t>
  </si>
  <si>
    <t>Osazení betonových prstenců nebo rámů v do 100 mm pod poklopy a mříže</t>
  </si>
  <si>
    <t>-1361924007</t>
  </si>
  <si>
    <t>Osazení betonových dílců prstenců nebo rámů pod poklopy a mříže, výšky do 100 mm</t>
  </si>
  <si>
    <t>https://podminky.urs.cz/item/CS_URS_2024_01/452112112</t>
  </si>
  <si>
    <t>59224176</t>
  </si>
  <si>
    <t>prstenec šachtový vyrovnávací betonový 625x120x80mm</t>
  </si>
  <si>
    <t>-1738622895</t>
  </si>
  <si>
    <t>617633112</t>
  </si>
  <si>
    <t>Stěrka z těsnící malty dvouvrstvá vnitřních ploch šachet válcových a kuželových</t>
  </si>
  <si>
    <t>-1426393818</t>
  </si>
  <si>
    <t>Vnitřní úprava povrchu betonových šachet stěrkou z těsnící cementové malty dvouvrstvou, šachet válcových a kuželových</t>
  </si>
  <si>
    <t>https://podminky.urs.cz/item/CS_URS_2024_01/617633112</t>
  </si>
  <si>
    <t>(2*3,14*0,5)*0,2*5*2 "výmaz spojů šachtových dílců</t>
  </si>
  <si>
    <t>Trubní vedení</t>
  </si>
  <si>
    <t>871171211</t>
  </si>
  <si>
    <t>Montáž potrubí z PE100 RC SDR 11 otevřený výkop svařovaných elektrotvarovkou d 40 x 3,7 mm</t>
  </si>
  <si>
    <t>435735310</t>
  </si>
  <si>
    <t>Montáž vodovodního potrubí z polyetylenu PE100 RC v otevřeném výkopu svařovaných elektrotvarovkou SDR 11/PN16 d 40 x 3,7 mm</t>
  </si>
  <si>
    <t>https://podminky.urs.cz/item/CS_URS_2024_01/871171211</t>
  </si>
  <si>
    <t>28613111</t>
  </si>
  <si>
    <t>potrubí vodovodní jednovrstvé PE100 RC PN 16 SDR11 40x3,7mm</t>
  </si>
  <si>
    <t>-1685304089</t>
  </si>
  <si>
    <t>47*1,05 "Přepočtené koeficientem množství</t>
  </si>
  <si>
    <t>871313121</t>
  </si>
  <si>
    <t>Montáž kanalizačního potrubí hladkého plnostěnného SN 8 z PVC-U DN 160</t>
  </si>
  <si>
    <t>-1178271945</t>
  </si>
  <si>
    <t>Montáž kanalizačního potrubí z tvrdého PVC-U hladkého plnostěnného tuhost SN 8 DN 160</t>
  </si>
  <si>
    <t>https://podminky.urs.cz/item/CS_URS_2024_01/871313121</t>
  </si>
  <si>
    <t>28611164</t>
  </si>
  <si>
    <t>trubka kanalizační PVC-U plnostěnná jednovrstvá DN 160x1000mm SN8</t>
  </si>
  <si>
    <t>-2135581049</t>
  </si>
  <si>
    <t>1*1,03 'Přepočtené koeficientem množství</t>
  </si>
  <si>
    <t>891182122</t>
  </si>
  <si>
    <t>Montáž kanalizačních šoupátek otevřený výkop DN 40</t>
  </si>
  <si>
    <t>1475871329</t>
  </si>
  <si>
    <t>Montáž kanalizačních armatur na potrubí šoupátek v otevřeném výkopu nebo v šachtách s osazením zemní soupravy (bez poklopů) DN 40</t>
  </si>
  <si>
    <t>https://podminky.urs.cz/item/CS_URS_2024_01/891182122</t>
  </si>
  <si>
    <t>42221450</t>
  </si>
  <si>
    <t>šoupátko odpadní voda litina GGG 50 krátká stavební dl PN10/16 DN 40x140mm</t>
  </si>
  <si>
    <t>818225719</t>
  </si>
  <si>
    <t>894138001</t>
  </si>
  <si>
    <t>Příplatek ZKD 0,60 m výšky vstupu na stokách</t>
  </si>
  <si>
    <t>-1690662329</t>
  </si>
  <si>
    <t>Šachty kanalizační zděné Příplatek k cenám šachet na stokách kruhových a vejčitých za každých dalších 0,60 m výšky</t>
  </si>
  <si>
    <t>https://podminky.urs.cz/item/CS_URS_2024_01/894138001</t>
  </si>
  <si>
    <t>894411121</t>
  </si>
  <si>
    <t>Zřízení šachet kanalizačních z betonových dílců na potrubí DN přes 200 do 300 dno beton tř. C 25/30</t>
  </si>
  <si>
    <t>2061393995</t>
  </si>
  <si>
    <t>Zřízení šachet kanalizačních z betonových dílců výšky vstupu do 1,50 m s obložením dna betonem tř. C 25/30, na potrubí DN přes 200 do 300</t>
  </si>
  <si>
    <t>https://podminky.urs.cz/item/CS_URS_2024_01/894411121</t>
  </si>
  <si>
    <t>59224056</t>
  </si>
  <si>
    <t>konus betonové šachty DN 1000 kanalizační 100x62,5x67cm kapsové stupadlo</t>
  </si>
  <si>
    <t>-1783929585</t>
  </si>
  <si>
    <t>59224160</t>
  </si>
  <si>
    <t>skruž betonová kanalizační se stupadly 100x25x12cm</t>
  </si>
  <si>
    <t>1205601057</t>
  </si>
  <si>
    <t>59224162</t>
  </si>
  <si>
    <t>skruž betonová kanalizační se stupadly 100x100x12cm</t>
  </si>
  <si>
    <t>-316359964</t>
  </si>
  <si>
    <t>59224061</t>
  </si>
  <si>
    <t>dno betonové šachtové DN 1000 100x60x15cm výtok 25-30cm</t>
  </si>
  <si>
    <t>-1513967166</t>
  </si>
  <si>
    <t>59224348</t>
  </si>
  <si>
    <t>těsnění elastomerové pro spojení šachetních dílů DN 1000</t>
  </si>
  <si>
    <t>-2028711768</t>
  </si>
  <si>
    <t>897171111</t>
  </si>
  <si>
    <t>Akumulační boxy z PP pro vsakování dešťových vod pod pochozí plochy a plochy zatížené osobními automobily objemu do 10 m3</t>
  </si>
  <si>
    <t>-617930498</t>
  </si>
  <si>
    <t>Akumulační boxy z polypropylenu PP pro vsakování dešťových vod pro pochozí a pod plochy zatížené osobními automobily o celkovém akumulačním objemu do 10 m3</t>
  </si>
  <si>
    <t>https://podminky.urs.cz/item/CS_URS_2024_01/897171111</t>
  </si>
  <si>
    <t>4,2*2,4*0,42 "Vsakovací nádrž</t>
  </si>
  <si>
    <t>56241631</t>
  </si>
  <si>
    <t>poklop akumulační nádrže pochozí s dětskou pojistkou, nastavitelný 750-950mm</t>
  </si>
  <si>
    <t>686608511</t>
  </si>
  <si>
    <t>899104112</t>
  </si>
  <si>
    <t>Osazení poklopů litinových, ocelových nebo železobetonových včetně rámů pro třídu zatížení D400, E600</t>
  </si>
  <si>
    <t>-1213799437</t>
  </si>
  <si>
    <t>https://podminky.urs.cz/item/CS_URS_2024_01/899104112</t>
  </si>
  <si>
    <t>55241031</t>
  </si>
  <si>
    <t>poklop šachtový třída D400, kruhový s ventilací</t>
  </si>
  <si>
    <t>1650377779</t>
  </si>
  <si>
    <t>899721111</t>
  </si>
  <si>
    <t>Signalizační vodič DN do 150 mm na potrubí</t>
  </si>
  <si>
    <t>-1294229637</t>
  </si>
  <si>
    <t>Signalizační vodič na potrubí DN do 150 mm</t>
  </si>
  <si>
    <t>https://podminky.urs.cz/item/CS_URS_2024_01/899721111</t>
  </si>
  <si>
    <t>47+4</t>
  </si>
  <si>
    <t>899722113</t>
  </si>
  <si>
    <t>Krytí potrubí z plastů výstražnou fólií z PVC přes 25 do 34cm</t>
  </si>
  <si>
    <t>1970972580</t>
  </si>
  <si>
    <t>Krytí potrubí z plastů výstražnou fólií z PVC šířky přes 25 do 34 cm</t>
  </si>
  <si>
    <t>https://podminky.urs.cz/item/CS_URS_2024_01/899722113</t>
  </si>
  <si>
    <t>715</t>
  </si>
  <si>
    <t>Izolace proti chemickým vlivům</t>
  </si>
  <si>
    <t>715174022</t>
  </si>
  <si>
    <t>Provedení izolace proti chemickým vlivům dlažbami čedičovými tl přes 25 do 40 mm do tmelů</t>
  </si>
  <si>
    <t>1562809639</t>
  </si>
  <si>
    <t>Provedení izolace stavebních konstrukcí speciální dlažbami do tmelů, s úpravou spár čedičovými tl. 25 až 40 mm</t>
  </si>
  <si>
    <t>https://podminky.urs.cz/item/CS_URS_2024_01/715174022</t>
  </si>
  <si>
    <t>2,5"zklidňující šachta RŠZ - provedení vystýlky</t>
  </si>
  <si>
    <t>63232606</t>
  </si>
  <si>
    <t>dlaždice z taveného čediče průmyslové jemný rastr 200x100x22mm</t>
  </si>
  <si>
    <t>-777158013</t>
  </si>
  <si>
    <t>2,5*1,08 'Přepočtené koeficientem množství</t>
  </si>
  <si>
    <t>721173315</t>
  </si>
  <si>
    <t>Potrubí kanalizační z PVC SN 4 dešťové DN 110</t>
  </si>
  <si>
    <t>-1539495067</t>
  </si>
  <si>
    <t>Potrubí z trub PVC SN4 dešťové DN 110</t>
  </si>
  <si>
    <t>https://podminky.urs.cz/item/CS_URS_2024_01/721173315</t>
  </si>
  <si>
    <t>721173316</t>
  </si>
  <si>
    <t>Potrubí kanalizační z PVC SN 4 dešťové DN 125</t>
  </si>
  <si>
    <t>439942712</t>
  </si>
  <si>
    <t>Potrubí z trub PVC SN4 dešťové DN 125</t>
  </si>
  <si>
    <t>https://podminky.urs.cz/item/CS_URS_2024_01/721173316</t>
  </si>
  <si>
    <t>721242106</t>
  </si>
  <si>
    <t>Lapač střešních splavenin z PP se zápachovou klapkou a lapacím košem DN 125</t>
  </si>
  <si>
    <t>-1551383352</t>
  </si>
  <si>
    <t>Lapače střešních splavenin polypropylenové (PP) se svislým odtokem DN 125</t>
  </si>
  <si>
    <t>https://podminky.urs.cz/item/CS_URS_2024_01/721242106</t>
  </si>
  <si>
    <t>724</t>
  </si>
  <si>
    <t>Zdravotechnika - strojní vybavení</t>
  </si>
  <si>
    <t>724149101</t>
  </si>
  <si>
    <t>Montáž čerpadla vodovodního ponorného výkonu do 56 l bez potrubí a příslušenství</t>
  </si>
  <si>
    <t>602527333</t>
  </si>
  <si>
    <t>Čerpadla vodovodní strojní bez potrubí montáž čerpadel ponorných bez potrubí a příslušenství o výkonu do 56 l</t>
  </si>
  <si>
    <t>https://podminky.urs.cz/item/CS_URS_2024_01/724149101</t>
  </si>
  <si>
    <t>-296500335</t>
  </si>
  <si>
    <t>24 "montáž čerpací technologie</t>
  </si>
  <si>
    <t>-1241025039</t>
  </si>
  <si>
    <t>8 "uvedení čerpací technologie do provozu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</si>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</sst>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30001000" TargetMode="External"/><Relationship Id="rId2" Type="http://schemas.openxmlformats.org/officeDocument/2006/relationships/hyperlink" Target="https://podminky.urs.cz/item/CS_URS_2024_01/013002000" TargetMode="External"/><Relationship Id="rId1" Type="http://schemas.openxmlformats.org/officeDocument/2006/relationships/hyperlink" Target="https://podminky.urs.cz/item/CS_URS_2024_01/012002000" TargetMode="External"/><Relationship Id="rId5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091002000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317168351" TargetMode="External"/><Relationship Id="rId117" Type="http://schemas.openxmlformats.org/officeDocument/2006/relationships/hyperlink" Target="https://podminky.urs.cz/item/CS_URS_2024_01/776231111" TargetMode="External"/><Relationship Id="rId21" Type="http://schemas.openxmlformats.org/officeDocument/2006/relationships/hyperlink" Target="https://podminky.urs.cz/item/CS_URS_2024_01/317168027" TargetMode="External"/><Relationship Id="rId42" Type="http://schemas.openxmlformats.org/officeDocument/2006/relationships/hyperlink" Target="https://podminky.urs.cz/item/CS_URS_2024_01/417351116" TargetMode="External"/><Relationship Id="rId47" Type="http://schemas.openxmlformats.org/officeDocument/2006/relationships/hyperlink" Target="https://podminky.urs.cz/item/CS_URS_2024_01/612311141" TargetMode="External"/><Relationship Id="rId63" Type="http://schemas.openxmlformats.org/officeDocument/2006/relationships/hyperlink" Target="https://podminky.urs.cz/item/CS_URS_2024_01/632451022" TargetMode="External"/><Relationship Id="rId68" Type="http://schemas.openxmlformats.org/officeDocument/2006/relationships/hyperlink" Target="https://podminky.urs.cz/item/CS_URS_2024_01/944611211" TargetMode="External"/><Relationship Id="rId84" Type="http://schemas.openxmlformats.org/officeDocument/2006/relationships/hyperlink" Target="https://podminky.urs.cz/item/CS_URS_2024_01/712771203" TargetMode="External"/><Relationship Id="rId89" Type="http://schemas.openxmlformats.org/officeDocument/2006/relationships/hyperlink" Target="https://podminky.urs.cz/item/CS_URS_2024_01/713131141" TargetMode="External"/><Relationship Id="rId112" Type="http://schemas.openxmlformats.org/officeDocument/2006/relationships/hyperlink" Target="https://podminky.urs.cz/item/CS_URS_2024_01/771577211" TargetMode="External"/><Relationship Id="rId16" Type="http://schemas.openxmlformats.org/officeDocument/2006/relationships/hyperlink" Target="https://podminky.urs.cz/item/CS_URS_2024_01/311235211" TargetMode="External"/><Relationship Id="rId107" Type="http://schemas.openxmlformats.org/officeDocument/2006/relationships/hyperlink" Target="https://podminky.urs.cz/item/CS_URS_2024_01/998766201" TargetMode="External"/><Relationship Id="rId11" Type="http://schemas.openxmlformats.org/officeDocument/2006/relationships/hyperlink" Target="https://podminky.urs.cz/item/CS_URS_2024_01/274351121" TargetMode="External"/><Relationship Id="rId32" Type="http://schemas.openxmlformats.org/officeDocument/2006/relationships/hyperlink" Target="https://podminky.urs.cz/item/CS_URS_2024_01/342244221" TargetMode="External"/><Relationship Id="rId37" Type="http://schemas.openxmlformats.org/officeDocument/2006/relationships/hyperlink" Target="https://podminky.urs.cz/item/CS_URS_2024_01/411121127" TargetMode="External"/><Relationship Id="rId53" Type="http://schemas.openxmlformats.org/officeDocument/2006/relationships/hyperlink" Target="https://podminky.urs.cz/item/CS_URS_2024_01/622252002" TargetMode="External"/><Relationship Id="rId58" Type="http://schemas.openxmlformats.org/officeDocument/2006/relationships/hyperlink" Target="https://podminky.urs.cz/item/CS_URS_2024_01/631311116" TargetMode="External"/><Relationship Id="rId74" Type="http://schemas.openxmlformats.org/officeDocument/2006/relationships/hyperlink" Target="https://podminky.urs.cz/item/CS_URS_2024_01/998011001" TargetMode="External"/><Relationship Id="rId79" Type="http://schemas.openxmlformats.org/officeDocument/2006/relationships/hyperlink" Target="https://podminky.urs.cz/item/CS_URS_2024_01/712331101" TargetMode="External"/><Relationship Id="rId102" Type="http://schemas.openxmlformats.org/officeDocument/2006/relationships/hyperlink" Target="https://podminky.urs.cz/item/CS_URS_2024_01/766660411" TargetMode="External"/><Relationship Id="rId123" Type="http://schemas.openxmlformats.org/officeDocument/2006/relationships/hyperlink" Target="https://podminky.urs.cz/item/CS_URS_2023_02/781477111" TargetMode="External"/><Relationship Id="rId128" Type="http://schemas.openxmlformats.org/officeDocument/2006/relationships/hyperlink" Target="https://podminky.urs.cz/item/CS_URS_2024_01/786623001" TargetMode="External"/><Relationship Id="rId5" Type="http://schemas.openxmlformats.org/officeDocument/2006/relationships/hyperlink" Target="https://podminky.urs.cz/item/CS_URS_2024_01/171201231" TargetMode="External"/><Relationship Id="rId90" Type="http://schemas.openxmlformats.org/officeDocument/2006/relationships/hyperlink" Target="https://podminky.urs.cz/item/CS_URS_2024_01/713131145" TargetMode="External"/><Relationship Id="rId95" Type="http://schemas.openxmlformats.org/officeDocument/2006/relationships/hyperlink" Target="https://podminky.urs.cz/item/CS_URS_2024_01/764246344" TargetMode="External"/><Relationship Id="rId19" Type="http://schemas.openxmlformats.org/officeDocument/2006/relationships/hyperlink" Target="https://podminky.urs.cz/item/CS_URS_2024_01/317168012" TargetMode="External"/><Relationship Id="rId14" Type="http://schemas.openxmlformats.org/officeDocument/2006/relationships/hyperlink" Target="https://podminky.urs.cz/item/CS_URS_2024_01/311101212" TargetMode="External"/><Relationship Id="rId22" Type="http://schemas.openxmlformats.org/officeDocument/2006/relationships/hyperlink" Target="https://podminky.urs.cz/item/CS_URS_2024_01/317168051" TargetMode="External"/><Relationship Id="rId27" Type="http://schemas.openxmlformats.org/officeDocument/2006/relationships/hyperlink" Target="https://podminky.urs.cz/item/CS_URS_2024_01/317168355" TargetMode="External"/><Relationship Id="rId30" Type="http://schemas.openxmlformats.org/officeDocument/2006/relationships/hyperlink" Target="https://podminky.urs.cz/item/CS_URS_2024_01/317998112" TargetMode="External"/><Relationship Id="rId35" Type="http://schemas.openxmlformats.org/officeDocument/2006/relationships/hyperlink" Target="https://podminky.urs.cz/item/CS_URS_2024_01/342291121" TargetMode="External"/><Relationship Id="rId43" Type="http://schemas.openxmlformats.org/officeDocument/2006/relationships/hyperlink" Target="https://podminky.urs.cz/item/CS_URS_2024_01/417361821" TargetMode="External"/><Relationship Id="rId48" Type="http://schemas.openxmlformats.org/officeDocument/2006/relationships/hyperlink" Target="https://podminky.urs.cz/item/CS_URS_2024_01/622211031" TargetMode="External"/><Relationship Id="rId56" Type="http://schemas.openxmlformats.org/officeDocument/2006/relationships/hyperlink" Target="https://podminky.urs.cz/item/CS_URS_2024_01/622521002" TargetMode="External"/><Relationship Id="rId64" Type="http://schemas.openxmlformats.org/officeDocument/2006/relationships/hyperlink" Target="https://podminky.urs.cz/item/CS_URS_2024_01/941211111" TargetMode="External"/><Relationship Id="rId69" Type="http://schemas.openxmlformats.org/officeDocument/2006/relationships/hyperlink" Target="https://podminky.urs.cz/item/CS_URS_2024_01/944611811" TargetMode="External"/><Relationship Id="rId77" Type="http://schemas.openxmlformats.org/officeDocument/2006/relationships/hyperlink" Target="https://podminky.urs.cz/item/CS_URS_2024_01/998711201" TargetMode="External"/><Relationship Id="rId100" Type="http://schemas.openxmlformats.org/officeDocument/2006/relationships/hyperlink" Target="https://podminky.urs.cz/item/CS_URS_2024_01/766660171" TargetMode="External"/><Relationship Id="rId105" Type="http://schemas.openxmlformats.org/officeDocument/2006/relationships/hyperlink" Target="https://podminky.urs.cz/item/CS_URS_2024_01/766682111" TargetMode="External"/><Relationship Id="rId113" Type="http://schemas.openxmlformats.org/officeDocument/2006/relationships/hyperlink" Target="https://podminky.urs.cz/item/CS_URS_2024_01/998771201" TargetMode="External"/><Relationship Id="rId118" Type="http://schemas.openxmlformats.org/officeDocument/2006/relationships/hyperlink" Target="https://podminky.urs.cz/item/CS_URS_2024_01/776411111" TargetMode="External"/><Relationship Id="rId126" Type="http://schemas.openxmlformats.org/officeDocument/2006/relationships/hyperlink" Target="https://podminky.urs.cz/item/CS_URS_2024_01/784181101" TargetMode="External"/><Relationship Id="rId8" Type="http://schemas.openxmlformats.org/officeDocument/2006/relationships/hyperlink" Target="https://podminky.urs.cz/item/CS_URS_2024_01/271532212" TargetMode="External"/><Relationship Id="rId51" Type="http://schemas.openxmlformats.org/officeDocument/2006/relationships/hyperlink" Target="https://podminky.urs.cz/item/CS_URS_2024_01/622251105" TargetMode="External"/><Relationship Id="rId72" Type="http://schemas.openxmlformats.org/officeDocument/2006/relationships/hyperlink" Target="https://podminky.urs.cz/item/CS_URS_2024_01/968082016" TargetMode="External"/><Relationship Id="rId80" Type="http://schemas.openxmlformats.org/officeDocument/2006/relationships/hyperlink" Target="https://podminky.urs.cz/item/CS_URS_2024_01/712331111" TargetMode="External"/><Relationship Id="rId85" Type="http://schemas.openxmlformats.org/officeDocument/2006/relationships/hyperlink" Target="https://podminky.urs.cz/item/CS_URS_2024_01/998712201" TargetMode="External"/><Relationship Id="rId93" Type="http://schemas.openxmlformats.org/officeDocument/2006/relationships/hyperlink" Target="https://podminky.urs.cz/item/CS_URS_2024_01/764201167" TargetMode="External"/><Relationship Id="rId98" Type="http://schemas.openxmlformats.org/officeDocument/2006/relationships/hyperlink" Target="https://podminky.urs.cz/item/CS_URS_2024_01/766622131" TargetMode="External"/><Relationship Id="rId121" Type="http://schemas.openxmlformats.org/officeDocument/2006/relationships/hyperlink" Target="https://podminky.urs.cz/item/CS_URS_2024_01/781121011" TargetMode="External"/><Relationship Id="rId3" Type="http://schemas.openxmlformats.org/officeDocument/2006/relationships/hyperlink" Target="https://podminky.urs.cz/item/CS_URS_2024_01/132251102" TargetMode="External"/><Relationship Id="rId12" Type="http://schemas.openxmlformats.org/officeDocument/2006/relationships/hyperlink" Target="https://podminky.urs.cz/item/CS_URS_2024_01/274351122" TargetMode="External"/><Relationship Id="rId17" Type="http://schemas.openxmlformats.org/officeDocument/2006/relationships/hyperlink" Target="https://podminky.urs.cz/item/CS_URS_2024_01/311238937" TargetMode="External"/><Relationship Id="rId25" Type="http://schemas.openxmlformats.org/officeDocument/2006/relationships/hyperlink" Target="https://podminky.urs.cz/item/CS_URS_2024_01/317168057" TargetMode="External"/><Relationship Id="rId33" Type="http://schemas.openxmlformats.org/officeDocument/2006/relationships/hyperlink" Target="https://podminky.urs.cz/item/CS_URS_2024_01/342291111" TargetMode="External"/><Relationship Id="rId38" Type="http://schemas.openxmlformats.org/officeDocument/2006/relationships/hyperlink" Target="https://podminky.urs.cz/item/CS_URS_2024_01/417238242" TargetMode="External"/><Relationship Id="rId46" Type="http://schemas.openxmlformats.org/officeDocument/2006/relationships/hyperlink" Target="https://podminky.urs.cz/item/CS_URS_2024_01/612311121" TargetMode="External"/><Relationship Id="rId59" Type="http://schemas.openxmlformats.org/officeDocument/2006/relationships/hyperlink" Target="https://podminky.urs.cz/item/CS_URS_2024_01/631311135" TargetMode="External"/><Relationship Id="rId67" Type="http://schemas.openxmlformats.org/officeDocument/2006/relationships/hyperlink" Target="https://podminky.urs.cz/item/CS_URS_2024_01/944611111" TargetMode="External"/><Relationship Id="rId103" Type="http://schemas.openxmlformats.org/officeDocument/2006/relationships/hyperlink" Target="https://podminky.urs.cz/item/CS_URS_2024_01/766660728" TargetMode="External"/><Relationship Id="rId108" Type="http://schemas.openxmlformats.org/officeDocument/2006/relationships/hyperlink" Target="https://podminky.urs.cz/item/CS_URS_2024_01/771111011" TargetMode="External"/><Relationship Id="rId116" Type="http://schemas.openxmlformats.org/officeDocument/2006/relationships/hyperlink" Target="https://podminky.urs.cz/item/CS_URS_2024_01/776141112" TargetMode="External"/><Relationship Id="rId124" Type="http://schemas.openxmlformats.org/officeDocument/2006/relationships/hyperlink" Target="https://podminky.urs.cz/item/CS_URS_2024_01/781492251" TargetMode="External"/><Relationship Id="rId129" Type="http://schemas.openxmlformats.org/officeDocument/2006/relationships/drawing" Target="../drawings/drawing3.xml"/><Relationship Id="rId20" Type="http://schemas.openxmlformats.org/officeDocument/2006/relationships/hyperlink" Target="https://podminky.urs.cz/item/CS_URS_2024_01/317168022" TargetMode="External"/><Relationship Id="rId41" Type="http://schemas.openxmlformats.org/officeDocument/2006/relationships/hyperlink" Target="https://podminky.urs.cz/item/CS_URS_2024_01/417351115" TargetMode="External"/><Relationship Id="rId54" Type="http://schemas.openxmlformats.org/officeDocument/2006/relationships/hyperlink" Target="https://podminky.urs.cz/item/CS_URS_2024_01/622252002" TargetMode="External"/><Relationship Id="rId62" Type="http://schemas.openxmlformats.org/officeDocument/2006/relationships/hyperlink" Target="https://podminky.urs.cz/item/CS_URS_2024_01/631362021" TargetMode="External"/><Relationship Id="rId70" Type="http://schemas.openxmlformats.org/officeDocument/2006/relationships/hyperlink" Target="https://podminky.urs.cz/item/CS_URS_2024_01/949101111" TargetMode="External"/><Relationship Id="rId75" Type="http://schemas.openxmlformats.org/officeDocument/2006/relationships/hyperlink" Target="https://podminky.urs.cz/item/CS_URS_2024_01/711111001" TargetMode="External"/><Relationship Id="rId83" Type="http://schemas.openxmlformats.org/officeDocument/2006/relationships/hyperlink" Target="https://podminky.urs.cz/item/CS_URS_2024_01/712363115" TargetMode="External"/><Relationship Id="rId88" Type="http://schemas.openxmlformats.org/officeDocument/2006/relationships/hyperlink" Target="https://podminky.urs.cz/item/CS_URS_2024_01/713131141" TargetMode="External"/><Relationship Id="rId91" Type="http://schemas.openxmlformats.org/officeDocument/2006/relationships/hyperlink" Target="https://podminky.urs.cz/item/CS_URS_2024_01/713191132" TargetMode="External"/><Relationship Id="rId96" Type="http://schemas.openxmlformats.org/officeDocument/2006/relationships/hyperlink" Target="https://podminky.urs.cz/item/CS_URS_2024_01/764548424" TargetMode="External"/><Relationship Id="rId111" Type="http://schemas.openxmlformats.org/officeDocument/2006/relationships/hyperlink" Target="https://podminky.urs.cz/item/CS_URS_2024_01/771574419" TargetMode="External"/><Relationship Id="rId1" Type="http://schemas.openxmlformats.org/officeDocument/2006/relationships/hyperlink" Target="https://podminky.urs.cz/item/CS_URS_2024_01/121151113" TargetMode="External"/><Relationship Id="rId6" Type="http://schemas.openxmlformats.org/officeDocument/2006/relationships/hyperlink" Target="https://podminky.urs.cz/item/CS_URS_2024_01/171251201" TargetMode="External"/><Relationship Id="rId15" Type="http://schemas.openxmlformats.org/officeDocument/2006/relationships/hyperlink" Target="https://podminky.urs.cz/item/CS_URS_2024_01/311235151" TargetMode="External"/><Relationship Id="rId23" Type="http://schemas.openxmlformats.org/officeDocument/2006/relationships/hyperlink" Target="https://podminky.urs.cz/item/CS_URS_2024_01/317168053" TargetMode="External"/><Relationship Id="rId28" Type="http://schemas.openxmlformats.org/officeDocument/2006/relationships/hyperlink" Target="https://podminky.urs.cz/item/CS_URS_2024_01/317168356" TargetMode="External"/><Relationship Id="rId36" Type="http://schemas.openxmlformats.org/officeDocument/2006/relationships/hyperlink" Target="https://podminky.urs.cz/item/CS_URS_2024_01/411121121" TargetMode="External"/><Relationship Id="rId49" Type="http://schemas.openxmlformats.org/officeDocument/2006/relationships/hyperlink" Target="https://podminky.urs.cz/item/CS_URS_2024_01/622221131" TargetMode="External"/><Relationship Id="rId57" Type="http://schemas.openxmlformats.org/officeDocument/2006/relationships/hyperlink" Target="https://podminky.urs.cz/item/CS_URS_2024_01/629991011" TargetMode="External"/><Relationship Id="rId106" Type="http://schemas.openxmlformats.org/officeDocument/2006/relationships/hyperlink" Target="https://podminky.urs.cz/item/CS_URS_2024_01/766694116" TargetMode="External"/><Relationship Id="rId114" Type="http://schemas.openxmlformats.org/officeDocument/2006/relationships/hyperlink" Target="https://podminky.urs.cz/item/CS_URS_2024_01/776111311" TargetMode="External"/><Relationship Id="rId119" Type="http://schemas.openxmlformats.org/officeDocument/2006/relationships/hyperlink" Target="https://podminky.urs.cz/item/CS_URS_2024_01/998776201" TargetMode="External"/><Relationship Id="rId127" Type="http://schemas.openxmlformats.org/officeDocument/2006/relationships/hyperlink" Target="https://podminky.urs.cz/item/CS_URS_2024_01/784221101" TargetMode="External"/><Relationship Id="rId10" Type="http://schemas.openxmlformats.org/officeDocument/2006/relationships/hyperlink" Target="https://podminky.urs.cz/item/CS_URS_2024_01/274321411" TargetMode="External"/><Relationship Id="rId31" Type="http://schemas.openxmlformats.org/officeDocument/2006/relationships/hyperlink" Target="https://podminky.urs.cz/item/CS_URS_2024_01/342244201" TargetMode="External"/><Relationship Id="rId44" Type="http://schemas.openxmlformats.org/officeDocument/2006/relationships/hyperlink" Target="https://podminky.urs.cz/item/CS_URS_2024_01/611142001" TargetMode="External"/><Relationship Id="rId52" Type="http://schemas.openxmlformats.org/officeDocument/2006/relationships/hyperlink" Target="https://podminky.urs.cz/item/CS_URS_2024_01/622252001" TargetMode="External"/><Relationship Id="rId60" Type="http://schemas.openxmlformats.org/officeDocument/2006/relationships/hyperlink" Target="https://podminky.urs.cz/item/CS_URS_2024_01/631319171" TargetMode="External"/><Relationship Id="rId65" Type="http://schemas.openxmlformats.org/officeDocument/2006/relationships/hyperlink" Target="https://podminky.urs.cz/item/CS_URS_2024_01/941211211" TargetMode="External"/><Relationship Id="rId73" Type="http://schemas.openxmlformats.org/officeDocument/2006/relationships/hyperlink" Target="https://podminky.urs.cz/item/CS_URS_2024_01/977211111" TargetMode="External"/><Relationship Id="rId78" Type="http://schemas.openxmlformats.org/officeDocument/2006/relationships/hyperlink" Target="https://podminky.urs.cz/item/CS_URS_2024_01/712311101" TargetMode="External"/><Relationship Id="rId81" Type="http://schemas.openxmlformats.org/officeDocument/2006/relationships/hyperlink" Target="https://podminky.urs.cz/item/CS_URS_2024_01/712341559" TargetMode="External"/><Relationship Id="rId86" Type="http://schemas.openxmlformats.org/officeDocument/2006/relationships/hyperlink" Target="https://podminky.urs.cz/item/CS_URS_2024_01/713111111" TargetMode="External"/><Relationship Id="rId94" Type="http://schemas.openxmlformats.org/officeDocument/2006/relationships/hyperlink" Target="https://podminky.urs.cz/item/CS_URS_2024_01/764244311" TargetMode="External"/><Relationship Id="rId99" Type="http://schemas.openxmlformats.org/officeDocument/2006/relationships/hyperlink" Target="https://podminky.urs.cz/item/CS_URS_2024_01/766622132" TargetMode="External"/><Relationship Id="rId101" Type="http://schemas.openxmlformats.org/officeDocument/2006/relationships/hyperlink" Target="https://podminky.urs.cz/item/CS_URS_2024_01/766660172" TargetMode="External"/><Relationship Id="rId122" Type="http://schemas.openxmlformats.org/officeDocument/2006/relationships/hyperlink" Target="https://podminky.urs.cz/item/CS_URS_2024_01/781474115" TargetMode="External"/><Relationship Id="rId4" Type="http://schemas.openxmlformats.org/officeDocument/2006/relationships/hyperlink" Target="https://podminky.urs.cz/item/CS_URS_2024_01/162751117" TargetMode="External"/><Relationship Id="rId9" Type="http://schemas.openxmlformats.org/officeDocument/2006/relationships/hyperlink" Target="https://podminky.urs.cz/item/CS_URS_2024_01/273313711" TargetMode="External"/><Relationship Id="rId13" Type="http://schemas.openxmlformats.org/officeDocument/2006/relationships/hyperlink" Target="https://podminky.urs.cz/item/CS_URS_2024_01/274361821" TargetMode="External"/><Relationship Id="rId18" Type="http://schemas.openxmlformats.org/officeDocument/2006/relationships/hyperlink" Target="https://podminky.urs.cz/item/CS_URS_2024_01/311238941" TargetMode="External"/><Relationship Id="rId39" Type="http://schemas.openxmlformats.org/officeDocument/2006/relationships/hyperlink" Target="https://podminky.urs.cz/item/CS_URS_2024_01/417238243" TargetMode="External"/><Relationship Id="rId109" Type="http://schemas.openxmlformats.org/officeDocument/2006/relationships/hyperlink" Target="https://podminky.urs.cz/item/CS_URS_2024_01/771121011" TargetMode="External"/><Relationship Id="rId34" Type="http://schemas.openxmlformats.org/officeDocument/2006/relationships/hyperlink" Target="https://podminky.urs.cz/item/CS_URS_2024_01/342291112" TargetMode="External"/><Relationship Id="rId50" Type="http://schemas.openxmlformats.org/officeDocument/2006/relationships/hyperlink" Target="https://podminky.urs.cz/item/CS_URS_2024_01/622251101" TargetMode="External"/><Relationship Id="rId55" Type="http://schemas.openxmlformats.org/officeDocument/2006/relationships/hyperlink" Target="https://podminky.urs.cz/item/CS_URS_2024_01/622511102" TargetMode="External"/><Relationship Id="rId76" Type="http://schemas.openxmlformats.org/officeDocument/2006/relationships/hyperlink" Target="https://podminky.urs.cz/item/CS_URS_2024_01/711141559" TargetMode="External"/><Relationship Id="rId97" Type="http://schemas.openxmlformats.org/officeDocument/2006/relationships/hyperlink" Target="https://podminky.urs.cz/item/CS_URS_2024_01/998764201" TargetMode="External"/><Relationship Id="rId104" Type="http://schemas.openxmlformats.org/officeDocument/2006/relationships/hyperlink" Target="https://podminky.urs.cz/item/CS_URS_2024_01/766660729" TargetMode="External"/><Relationship Id="rId120" Type="http://schemas.openxmlformats.org/officeDocument/2006/relationships/hyperlink" Target="https://podminky.urs.cz/item/CS_URS_2024_01/781111011" TargetMode="External"/><Relationship Id="rId125" Type="http://schemas.openxmlformats.org/officeDocument/2006/relationships/hyperlink" Target="https://podminky.urs.cz/item/CS_URS_2024_01/998781201" TargetMode="External"/><Relationship Id="rId7" Type="http://schemas.openxmlformats.org/officeDocument/2006/relationships/hyperlink" Target="https://podminky.urs.cz/item/CS_URS_2024_01/181951112" TargetMode="External"/><Relationship Id="rId71" Type="http://schemas.openxmlformats.org/officeDocument/2006/relationships/hyperlink" Target="https://podminky.urs.cz/item/CS_URS_2024_01/952901111" TargetMode="External"/><Relationship Id="rId92" Type="http://schemas.openxmlformats.org/officeDocument/2006/relationships/hyperlink" Target="https://podminky.urs.cz/item/CS_URS_2024_01/998713201" TargetMode="External"/><Relationship Id="rId2" Type="http://schemas.openxmlformats.org/officeDocument/2006/relationships/hyperlink" Target="https://podminky.urs.cz/item/CS_URS_2024_01/122251101" TargetMode="External"/><Relationship Id="rId29" Type="http://schemas.openxmlformats.org/officeDocument/2006/relationships/hyperlink" Target="https://podminky.urs.cz/item/CS_URS_2024_01/317998111" TargetMode="External"/><Relationship Id="rId24" Type="http://schemas.openxmlformats.org/officeDocument/2006/relationships/hyperlink" Target="https://podminky.urs.cz/item/CS_URS_2024_01/317168055" TargetMode="External"/><Relationship Id="rId40" Type="http://schemas.openxmlformats.org/officeDocument/2006/relationships/hyperlink" Target="https://podminky.urs.cz/item/CS_URS_2024_01/417321414" TargetMode="External"/><Relationship Id="rId45" Type="http://schemas.openxmlformats.org/officeDocument/2006/relationships/hyperlink" Target="https://podminky.urs.cz/item/CS_URS_2024_01/611321131" TargetMode="External"/><Relationship Id="rId66" Type="http://schemas.openxmlformats.org/officeDocument/2006/relationships/hyperlink" Target="https://podminky.urs.cz/item/CS_URS_2024_01/941211811" TargetMode="External"/><Relationship Id="rId87" Type="http://schemas.openxmlformats.org/officeDocument/2006/relationships/hyperlink" Target="https://podminky.urs.cz/item/CS_URS_2024_01/713121111" TargetMode="External"/><Relationship Id="rId110" Type="http://schemas.openxmlformats.org/officeDocument/2006/relationships/hyperlink" Target="https://podminky.urs.cz/item/CS_URS_2024_01/771474113" TargetMode="External"/><Relationship Id="rId115" Type="http://schemas.openxmlformats.org/officeDocument/2006/relationships/hyperlink" Target="https://podminky.urs.cz/item/CS_URS_2024_01/776121112" TargetMode="External"/><Relationship Id="rId61" Type="http://schemas.openxmlformats.org/officeDocument/2006/relationships/hyperlink" Target="https://podminky.urs.cz/item/CS_URS_2024_01/631319185" TargetMode="External"/><Relationship Id="rId82" Type="http://schemas.openxmlformats.org/officeDocument/2006/relationships/hyperlink" Target="https://podminky.urs.cz/item/CS_URS_2024_01/712341715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974031142" TargetMode="External"/><Relationship Id="rId18" Type="http://schemas.openxmlformats.org/officeDocument/2006/relationships/hyperlink" Target="https://podminky.urs.cz/item/CS_URS_2024_01/997013863" TargetMode="External"/><Relationship Id="rId26" Type="http://schemas.openxmlformats.org/officeDocument/2006/relationships/hyperlink" Target="https://podminky.urs.cz/item/CS_URS_2024_01/721174045" TargetMode="External"/><Relationship Id="rId39" Type="http://schemas.openxmlformats.org/officeDocument/2006/relationships/hyperlink" Target="https://podminky.urs.cz/item/CS_URS_2024_01/722181241" TargetMode="External"/><Relationship Id="rId21" Type="http://schemas.openxmlformats.org/officeDocument/2006/relationships/hyperlink" Target="https://podminky.urs.cz/item/CS_URS_2024_01/721173403" TargetMode="External"/><Relationship Id="rId34" Type="http://schemas.openxmlformats.org/officeDocument/2006/relationships/hyperlink" Target="https://podminky.urs.cz/item/CS_URS_2024_01/722174002" TargetMode="External"/><Relationship Id="rId42" Type="http://schemas.openxmlformats.org/officeDocument/2006/relationships/hyperlink" Target="https://podminky.urs.cz/item/CS_URS_2024_01/722231073" TargetMode="External"/><Relationship Id="rId47" Type="http://schemas.openxmlformats.org/officeDocument/2006/relationships/hyperlink" Target="https://podminky.urs.cz/item/CS_URS_2024_01/722290226" TargetMode="External"/><Relationship Id="rId50" Type="http://schemas.openxmlformats.org/officeDocument/2006/relationships/hyperlink" Target="https://podminky.urs.cz/item/CS_URS_2024_01/725112022" TargetMode="External"/><Relationship Id="rId55" Type="http://schemas.openxmlformats.org/officeDocument/2006/relationships/hyperlink" Target="https://podminky.urs.cz/item/CS_URS_2024_01/725311121" TargetMode="External"/><Relationship Id="rId63" Type="http://schemas.openxmlformats.org/officeDocument/2006/relationships/hyperlink" Target="https://podminky.urs.cz/item/CS_URS_2024_01/725841312" TargetMode="External"/><Relationship Id="rId68" Type="http://schemas.openxmlformats.org/officeDocument/2006/relationships/hyperlink" Target="https://podminky.urs.cz/item/CS_URS_2024_01/998732201" TargetMode="External"/><Relationship Id="rId7" Type="http://schemas.openxmlformats.org/officeDocument/2006/relationships/hyperlink" Target="https://podminky.urs.cz/item/CS_URS_2024_01/175151101" TargetMode="External"/><Relationship Id="rId2" Type="http://schemas.openxmlformats.org/officeDocument/2006/relationships/hyperlink" Target="https://podminky.urs.cz/item/CS_URS_2024_01/133251101" TargetMode="External"/><Relationship Id="rId16" Type="http://schemas.openxmlformats.org/officeDocument/2006/relationships/hyperlink" Target="https://podminky.urs.cz/item/CS_URS_2024_01/997013501" TargetMode="External"/><Relationship Id="rId29" Type="http://schemas.openxmlformats.org/officeDocument/2006/relationships/hyperlink" Target="https://podminky.urs.cz/item/CS_URS_2024_01/721194109" TargetMode="External"/><Relationship Id="rId1" Type="http://schemas.openxmlformats.org/officeDocument/2006/relationships/hyperlink" Target="https://podminky.urs.cz/item/CS_URS_2024_01/132251101" TargetMode="External"/><Relationship Id="rId6" Type="http://schemas.openxmlformats.org/officeDocument/2006/relationships/hyperlink" Target="https://podminky.urs.cz/item/CS_URS_2024_01/174151101" TargetMode="External"/><Relationship Id="rId11" Type="http://schemas.openxmlformats.org/officeDocument/2006/relationships/hyperlink" Target="https://podminky.urs.cz/item/CS_URS_2024_01/612135101" TargetMode="External"/><Relationship Id="rId24" Type="http://schemas.openxmlformats.org/officeDocument/2006/relationships/hyperlink" Target="https://podminky.urs.cz/item/CS_URS_2024_01/721174043" TargetMode="External"/><Relationship Id="rId32" Type="http://schemas.openxmlformats.org/officeDocument/2006/relationships/hyperlink" Target="https://podminky.urs.cz/item/CS_URS_2024_01/721290111" TargetMode="External"/><Relationship Id="rId37" Type="http://schemas.openxmlformats.org/officeDocument/2006/relationships/hyperlink" Target="https://podminky.urs.cz/item/CS_URS_2024_01/722181231" TargetMode="External"/><Relationship Id="rId40" Type="http://schemas.openxmlformats.org/officeDocument/2006/relationships/hyperlink" Target="https://podminky.urs.cz/item/CS_URS_2024_01/722181242" TargetMode="External"/><Relationship Id="rId45" Type="http://schemas.openxmlformats.org/officeDocument/2006/relationships/hyperlink" Target="https://podminky.urs.cz/item/CS_URS_2024_01/722232044" TargetMode="External"/><Relationship Id="rId53" Type="http://schemas.openxmlformats.org/officeDocument/2006/relationships/hyperlink" Target="https://podminky.urs.cz/item/CS_URS_2024_01/725241111" TargetMode="External"/><Relationship Id="rId58" Type="http://schemas.openxmlformats.org/officeDocument/2006/relationships/hyperlink" Target="https://podminky.urs.cz/item/CS_URS_2024_01/725813111" TargetMode="External"/><Relationship Id="rId66" Type="http://schemas.openxmlformats.org/officeDocument/2006/relationships/hyperlink" Target="https://podminky.urs.cz/item/CS_URS_2024_01/998726211" TargetMode="External"/><Relationship Id="rId5" Type="http://schemas.openxmlformats.org/officeDocument/2006/relationships/hyperlink" Target="https://podminky.urs.cz/item/CS_URS_2024_01/171251201" TargetMode="External"/><Relationship Id="rId15" Type="http://schemas.openxmlformats.org/officeDocument/2006/relationships/hyperlink" Target="https://podminky.urs.cz/item/CS_URS_2024_01/997013211" TargetMode="External"/><Relationship Id="rId23" Type="http://schemas.openxmlformats.org/officeDocument/2006/relationships/hyperlink" Target="https://podminky.urs.cz/item/CS_URS_2024_01/721174042" TargetMode="External"/><Relationship Id="rId28" Type="http://schemas.openxmlformats.org/officeDocument/2006/relationships/hyperlink" Target="https://podminky.urs.cz/item/CS_URS_2024_01/721194105" TargetMode="External"/><Relationship Id="rId36" Type="http://schemas.openxmlformats.org/officeDocument/2006/relationships/hyperlink" Target="https://podminky.urs.cz/item/CS_URS_2024_01/722174004" TargetMode="External"/><Relationship Id="rId49" Type="http://schemas.openxmlformats.org/officeDocument/2006/relationships/hyperlink" Target="https://podminky.urs.cz/item/CS_URS_2024_01/998722201" TargetMode="External"/><Relationship Id="rId57" Type="http://schemas.openxmlformats.org/officeDocument/2006/relationships/hyperlink" Target="https://podminky.urs.cz/item/CS_URS_2024_01/725532126" TargetMode="External"/><Relationship Id="rId61" Type="http://schemas.openxmlformats.org/officeDocument/2006/relationships/hyperlink" Target="https://podminky.urs.cz/item/CS_URS_2024_01/725822611" TargetMode="External"/><Relationship Id="rId10" Type="http://schemas.openxmlformats.org/officeDocument/2006/relationships/hyperlink" Target="https://podminky.urs.cz/item/CS_URS_2024_01/273313511" TargetMode="External"/><Relationship Id="rId19" Type="http://schemas.openxmlformats.org/officeDocument/2006/relationships/hyperlink" Target="https://podminky.urs.cz/item/CS_URS_2024_01/998011001" TargetMode="External"/><Relationship Id="rId31" Type="http://schemas.openxmlformats.org/officeDocument/2006/relationships/hyperlink" Target="https://podminky.urs.cz/item/CS_URS_2024_01/721273153" TargetMode="External"/><Relationship Id="rId44" Type="http://schemas.openxmlformats.org/officeDocument/2006/relationships/hyperlink" Target="https://podminky.urs.cz/item/CS_URS_2024_01/722232043" TargetMode="External"/><Relationship Id="rId52" Type="http://schemas.openxmlformats.org/officeDocument/2006/relationships/hyperlink" Target="https://podminky.urs.cz/item/CS_URS_2024_01/725211603" TargetMode="External"/><Relationship Id="rId60" Type="http://schemas.openxmlformats.org/officeDocument/2006/relationships/hyperlink" Target="https://podminky.urs.cz/item/CS_URS_2024_01/725821325" TargetMode="External"/><Relationship Id="rId65" Type="http://schemas.openxmlformats.org/officeDocument/2006/relationships/hyperlink" Target="https://podminky.urs.cz/item/CS_URS_2024_01/726111031" TargetMode="External"/><Relationship Id="rId4" Type="http://schemas.openxmlformats.org/officeDocument/2006/relationships/hyperlink" Target="https://podminky.urs.cz/item/CS_URS_2024_01/171201231" TargetMode="External"/><Relationship Id="rId9" Type="http://schemas.openxmlformats.org/officeDocument/2006/relationships/hyperlink" Target="https://podminky.urs.cz/item/CS_URS_2024_01/271532212" TargetMode="External"/><Relationship Id="rId14" Type="http://schemas.openxmlformats.org/officeDocument/2006/relationships/hyperlink" Target="https://podminky.urs.cz/item/CS_URS_2024_01/974031164" TargetMode="External"/><Relationship Id="rId22" Type="http://schemas.openxmlformats.org/officeDocument/2006/relationships/hyperlink" Target="https://podminky.urs.cz/item/CS_URS_2024_01/721174025" TargetMode="External"/><Relationship Id="rId27" Type="http://schemas.openxmlformats.org/officeDocument/2006/relationships/hyperlink" Target="https://podminky.urs.cz/item/CS_URS_2024_01/721194104" TargetMode="External"/><Relationship Id="rId30" Type="http://schemas.openxmlformats.org/officeDocument/2006/relationships/hyperlink" Target="https://podminky.urs.cz/item/CS_URS_2024_01/721211402" TargetMode="External"/><Relationship Id="rId35" Type="http://schemas.openxmlformats.org/officeDocument/2006/relationships/hyperlink" Target="https://podminky.urs.cz/item/CS_URS_2024_01/722174003" TargetMode="External"/><Relationship Id="rId43" Type="http://schemas.openxmlformats.org/officeDocument/2006/relationships/hyperlink" Target="https://podminky.urs.cz/item/CS_URS_2024_01/722231142" TargetMode="External"/><Relationship Id="rId48" Type="http://schemas.openxmlformats.org/officeDocument/2006/relationships/hyperlink" Target="https://podminky.urs.cz/item/CS_URS_2024_01/722290234" TargetMode="External"/><Relationship Id="rId56" Type="http://schemas.openxmlformats.org/officeDocument/2006/relationships/hyperlink" Target="https://podminky.urs.cz/item/CS_URS_2024_01/725331111" TargetMode="External"/><Relationship Id="rId64" Type="http://schemas.openxmlformats.org/officeDocument/2006/relationships/hyperlink" Target="https://podminky.urs.cz/item/CS_URS_2024_01/998725201" TargetMode="External"/><Relationship Id="rId69" Type="http://schemas.openxmlformats.org/officeDocument/2006/relationships/hyperlink" Target="https://podminky.urs.cz/item/CS_URS_2024_01/HZS2212" TargetMode="External"/><Relationship Id="rId8" Type="http://schemas.openxmlformats.org/officeDocument/2006/relationships/hyperlink" Target="https://podminky.urs.cz/item/CS_URS_2024_01/181951112" TargetMode="External"/><Relationship Id="rId51" Type="http://schemas.openxmlformats.org/officeDocument/2006/relationships/hyperlink" Target="https://podminky.urs.cz/item/CS_URS_2024_01/725211601" TargetMode="External"/><Relationship Id="rId3" Type="http://schemas.openxmlformats.org/officeDocument/2006/relationships/hyperlink" Target="https://podminky.urs.cz/item/CS_URS_2024_01/162751117" TargetMode="External"/><Relationship Id="rId12" Type="http://schemas.openxmlformats.org/officeDocument/2006/relationships/hyperlink" Target="https://podminky.urs.cz/item/CS_URS_2024_01/974031133" TargetMode="External"/><Relationship Id="rId17" Type="http://schemas.openxmlformats.org/officeDocument/2006/relationships/hyperlink" Target="https://podminky.urs.cz/item/CS_URS_2024_01/997013509" TargetMode="External"/><Relationship Id="rId25" Type="http://schemas.openxmlformats.org/officeDocument/2006/relationships/hyperlink" Target="https://podminky.urs.cz/item/CS_URS_2024_01/721174044" TargetMode="External"/><Relationship Id="rId33" Type="http://schemas.openxmlformats.org/officeDocument/2006/relationships/hyperlink" Target="https://podminky.urs.cz/item/CS_URS_2024_01/998721201" TargetMode="External"/><Relationship Id="rId38" Type="http://schemas.openxmlformats.org/officeDocument/2006/relationships/hyperlink" Target="https://podminky.urs.cz/item/CS_URS_2024_01/722181232" TargetMode="External"/><Relationship Id="rId46" Type="http://schemas.openxmlformats.org/officeDocument/2006/relationships/hyperlink" Target="https://podminky.urs.cz/item/CS_URS_2024_01/722234264" TargetMode="External"/><Relationship Id="rId59" Type="http://schemas.openxmlformats.org/officeDocument/2006/relationships/hyperlink" Target="https://podminky.urs.cz/item/CS_URS_2024_01/725821312" TargetMode="External"/><Relationship Id="rId67" Type="http://schemas.openxmlformats.org/officeDocument/2006/relationships/hyperlink" Target="https://podminky.urs.cz/item/CS_URS_2024_01/732421201" TargetMode="External"/><Relationship Id="rId20" Type="http://schemas.openxmlformats.org/officeDocument/2006/relationships/hyperlink" Target="https://podminky.urs.cz/item/CS_URS_2024_01/721173401" TargetMode="External"/><Relationship Id="rId41" Type="http://schemas.openxmlformats.org/officeDocument/2006/relationships/hyperlink" Target="https://podminky.urs.cz/item/CS_URS_2024_01/722190401" TargetMode="External"/><Relationship Id="rId54" Type="http://schemas.openxmlformats.org/officeDocument/2006/relationships/hyperlink" Target="https://podminky.urs.cz/item/CS_URS_2024_01/725244522" TargetMode="External"/><Relationship Id="rId62" Type="http://schemas.openxmlformats.org/officeDocument/2006/relationships/hyperlink" Target="https://podminky.urs.cz/item/CS_URS_2024_01/725822654" TargetMode="External"/><Relationship Id="rId70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51514776" TargetMode="External"/><Relationship Id="rId3" Type="http://schemas.openxmlformats.org/officeDocument/2006/relationships/hyperlink" Target="https://podminky.urs.cz/item/CS_URS_2024_01/751398012" TargetMode="External"/><Relationship Id="rId7" Type="http://schemas.openxmlformats.org/officeDocument/2006/relationships/hyperlink" Target="https://podminky.urs.cz/item/CS_URS_2024_01/751510042" TargetMode="External"/><Relationship Id="rId12" Type="http://schemas.openxmlformats.org/officeDocument/2006/relationships/drawing" Target="../drawings/drawing5.xml"/><Relationship Id="rId2" Type="http://schemas.openxmlformats.org/officeDocument/2006/relationships/hyperlink" Target="https://podminky.urs.cz/item/CS_URS_2024_01/751398011" TargetMode="External"/><Relationship Id="rId1" Type="http://schemas.openxmlformats.org/officeDocument/2006/relationships/hyperlink" Target="https://podminky.urs.cz/item/CS_URS_2024_01/751111131" TargetMode="External"/><Relationship Id="rId6" Type="http://schemas.openxmlformats.org/officeDocument/2006/relationships/hyperlink" Target="https://podminky.urs.cz/item/CS_URS_2024_01/751510041" TargetMode="External"/><Relationship Id="rId11" Type="http://schemas.openxmlformats.org/officeDocument/2006/relationships/hyperlink" Target="https://podminky.urs.cz/item/CS_URS_2024_01/HZS3212" TargetMode="External"/><Relationship Id="rId5" Type="http://schemas.openxmlformats.org/officeDocument/2006/relationships/hyperlink" Target="https://podminky.urs.cz/item/CS_URS_2024_01/751398041" TargetMode="External"/><Relationship Id="rId10" Type="http://schemas.openxmlformats.org/officeDocument/2006/relationships/hyperlink" Target="https://podminky.urs.cz/item/CS_URS_2024_01/HZS2491" TargetMode="External"/><Relationship Id="rId4" Type="http://schemas.openxmlformats.org/officeDocument/2006/relationships/hyperlink" Target="https://podminky.urs.cz/item/CS_URS_2024_01/751398032" TargetMode="External"/><Relationship Id="rId9" Type="http://schemas.openxmlformats.org/officeDocument/2006/relationships/hyperlink" Target="https://podminky.urs.cz/item/CS_URS_2024_01/751611120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33391101" TargetMode="External"/><Relationship Id="rId13" Type="http://schemas.openxmlformats.org/officeDocument/2006/relationships/hyperlink" Target="https://podminky.urs.cz/item/CS_URS_2024_01/998734201" TargetMode="External"/><Relationship Id="rId18" Type="http://schemas.openxmlformats.org/officeDocument/2006/relationships/hyperlink" Target="https://podminky.urs.cz/item/CS_URS_2024_01/735511062" TargetMode="External"/><Relationship Id="rId26" Type="http://schemas.openxmlformats.org/officeDocument/2006/relationships/hyperlink" Target="https://podminky.urs.cz/item/CS_URS_2024_01/HZS2222" TargetMode="External"/><Relationship Id="rId3" Type="http://schemas.openxmlformats.org/officeDocument/2006/relationships/hyperlink" Target="https://podminky.urs.cz/item/CS_URS_2024_01/732421201" TargetMode="External"/><Relationship Id="rId21" Type="http://schemas.openxmlformats.org/officeDocument/2006/relationships/hyperlink" Target="https://podminky.urs.cz/item/CS_URS_2024_01/735511138" TargetMode="External"/><Relationship Id="rId7" Type="http://schemas.openxmlformats.org/officeDocument/2006/relationships/hyperlink" Target="https://podminky.urs.cz/item/CS_URS_2024_01/733322302" TargetMode="External"/><Relationship Id="rId12" Type="http://schemas.openxmlformats.org/officeDocument/2006/relationships/hyperlink" Target="https://podminky.urs.cz/item/CS_URS_2024_01/734295021" TargetMode="External"/><Relationship Id="rId17" Type="http://schemas.openxmlformats.org/officeDocument/2006/relationships/hyperlink" Target="https://podminky.urs.cz/item/CS_URS_2024_01/735511061" TargetMode="External"/><Relationship Id="rId25" Type="http://schemas.openxmlformats.org/officeDocument/2006/relationships/hyperlink" Target="https://podminky.urs.cz/item/CS_URS_2024_01/998735201" TargetMode="External"/><Relationship Id="rId2" Type="http://schemas.openxmlformats.org/officeDocument/2006/relationships/hyperlink" Target="https://podminky.urs.cz/item/CS_URS_2024_01/998713201" TargetMode="External"/><Relationship Id="rId16" Type="http://schemas.openxmlformats.org/officeDocument/2006/relationships/hyperlink" Target="https://podminky.urs.cz/item/CS_URS_2024_01/735511039" TargetMode="External"/><Relationship Id="rId20" Type="http://schemas.openxmlformats.org/officeDocument/2006/relationships/hyperlink" Target="https://podminky.urs.cz/item/CS_URS_2024_01/735511102" TargetMode="External"/><Relationship Id="rId1" Type="http://schemas.openxmlformats.org/officeDocument/2006/relationships/hyperlink" Target="https://podminky.urs.cz/item/CS_URS_2024_01/713463411" TargetMode="External"/><Relationship Id="rId6" Type="http://schemas.openxmlformats.org/officeDocument/2006/relationships/hyperlink" Target="https://podminky.urs.cz/item/CS_URS_2024_01/733291101" TargetMode="External"/><Relationship Id="rId11" Type="http://schemas.openxmlformats.org/officeDocument/2006/relationships/hyperlink" Target="https://podminky.urs.cz/item/CS_URS_2024_01/734292715" TargetMode="External"/><Relationship Id="rId24" Type="http://schemas.openxmlformats.org/officeDocument/2006/relationships/hyperlink" Target="https://podminky.urs.cz/item/CS_URS_2024_01/735511156" TargetMode="External"/><Relationship Id="rId5" Type="http://schemas.openxmlformats.org/officeDocument/2006/relationships/hyperlink" Target="https://podminky.urs.cz/item/CS_URS_2024_01/733223105" TargetMode="External"/><Relationship Id="rId15" Type="http://schemas.openxmlformats.org/officeDocument/2006/relationships/hyperlink" Target="https://podminky.urs.cz/item/CS_URS_2024_01/735511010" TargetMode="External"/><Relationship Id="rId23" Type="http://schemas.openxmlformats.org/officeDocument/2006/relationships/hyperlink" Target="https://podminky.urs.cz/item/CS_URS_2024_01/735511143" TargetMode="External"/><Relationship Id="rId28" Type="http://schemas.openxmlformats.org/officeDocument/2006/relationships/drawing" Target="../drawings/drawing6.xml"/><Relationship Id="rId10" Type="http://schemas.openxmlformats.org/officeDocument/2006/relationships/hyperlink" Target="https://podminky.urs.cz/item/CS_URS_2024_01/998733201" TargetMode="External"/><Relationship Id="rId19" Type="http://schemas.openxmlformats.org/officeDocument/2006/relationships/hyperlink" Target="https://podminky.urs.cz/item/CS_URS_2024_01/735511063" TargetMode="External"/><Relationship Id="rId4" Type="http://schemas.openxmlformats.org/officeDocument/2006/relationships/hyperlink" Target="https://podminky.urs.cz/item/CS_URS_2024_01/998732201" TargetMode="External"/><Relationship Id="rId9" Type="http://schemas.openxmlformats.org/officeDocument/2006/relationships/hyperlink" Target="https://podminky.urs.cz/item/CS_URS_2024_01/733811211" TargetMode="External"/><Relationship Id="rId14" Type="http://schemas.openxmlformats.org/officeDocument/2006/relationships/hyperlink" Target="https://podminky.urs.cz/item/CS_URS_2024_01/735511008" TargetMode="External"/><Relationship Id="rId22" Type="http://schemas.openxmlformats.org/officeDocument/2006/relationships/hyperlink" Target="https://podminky.urs.cz/item/CS_URS_2024_01/735511142" TargetMode="External"/><Relationship Id="rId27" Type="http://schemas.openxmlformats.org/officeDocument/2006/relationships/hyperlink" Target="https://podminky.urs.cz/item/CS_URS_2024_01/HZS2491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41111002" TargetMode="External"/><Relationship Id="rId18" Type="http://schemas.openxmlformats.org/officeDocument/2006/relationships/hyperlink" Target="https://podminky.urs.cz/item/CS_URS_2024_01/741122031" TargetMode="External"/><Relationship Id="rId26" Type="http://schemas.openxmlformats.org/officeDocument/2006/relationships/hyperlink" Target="https://podminky.urs.cz/item/CS_URS_2024_01/741370031" TargetMode="External"/><Relationship Id="rId39" Type="http://schemas.openxmlformats.org/officeDocument/2006/relationships/hyperlink" Target="https://podminky.urs.cz/item/CS_URS_2024_01/741430002" TargetMode="External"/><Relationship Id="rId3" Type="http://schemas.openxmlformats.org/officeDocument/2006/relationships/hyperlink" Target="https://podminky.urs.cz/item/CS_URS_2024_01/210220020" TargetMode="External"/><Relationship Id="rId21" Type="http://schemas.openxmlformats.org/officeDocument/2006/relationships/hyperlink" Target="https://podminky.urs.cz/item/CS_URS_2024_01/741311003" TargetMode="External"/><Relationship Id="rId34" Type="http://schemas.openxmlformats.org/officeDocument/2006/relationships/hyperlink" Target="https://podminky.urs.cz/item/CS_URS_2024_01/741322021" TargetMode="External"/><Relationship Id="rId42" Type="http://schemas.openxmlformats.org/officeDocument/2006/relationships/hyperlink" Target="https://podminky.urs.cz/item/CS_URS_2024_01/741751213" TargetMode="External"/><Relationship Id="rId47" Type="http://schemas.openxmlformats.org/officeDocument/2006/relationships/hyperlink" Target="https://podminky.urs.cz/item/CS_URS_2024_01/460581111" TargetMode="External"/><Relationship Id="rId50" Type="http://schemas.openxmlformats.org/officeDocument/2006/relationships/drawing" Target="../drawings/drawing7.xml"/><Relationship Id="rId7" Type="http://schemas.openxmlformats.org/officeDocument/2006/relationships/hyperlink" Target="https://podminky.urs.cz/item/CS_URS_2024_01/741128022" TargetMode="External"/><Relationship Id="rId12" Type="http://schemas.openxmlformats.org/officeDocument/2006/relationships/hyperlink" Target="https://podminky.urs.cz/item/CS_URS_2024_01/741110512" TargetMode="External"/><Relationship Id="rId17" Type="http://schemas.openxmlformats.org/officeDocument/2006/relationships/hyperlink" Target="https://podminky.urs.cz/item/CS_URS_2024_01/741122016" TargetMode="External"/><Relationship Id="rId25" Type="http://schemas.openxmlformats.org/officeDocument/2006/relationships/hyperlink" Target="https://podminky.urs.cz/item/CS_URS_2024_01/741370001" TargetMode="External"/><Relationship Id="rId33" Type="http://schemas.openxmlformats.org/officeDocument/2006/relationships/hyperlink" Target="https://podminky.urs.cz/item/CS_URS_2024_01/741321033" TargetMode="External"/><Relationship Id="rId38" Type="http://schemas.openxmlformats.org/officeDocument/2006/relationships/hyperlink" Target="https://podminky.urs.cz/item/CS_URS_2024_01/741410003" TargetMode="External"/><Relationship Id="rId46" Type="http://schemas.openxmlformats.org/officeDocument/2006/relationships/hyperlink" Target="https://podminky.urs.cz/item/CS_URS_2024_01/741751613" TargetMode="External"/><Relationship Id="rId2" Type="http://schemas.openxmlformats.org/officeDocument/2006/relationships/hyperlink" Target="https://podminky.urs.cz/item/CS_URS_2024_01/998225194" TargetMode="External"/><Relationship Id="rId16" Type="http://schemas.openxmlformats.org/officeDocument/2006/relationships/hyperlink" Target="https://podminky.urs.cz/item/CS_URS_2024_01/741122015" TargetMode="External"/><Relationship Id="rId20" Type="http://schemas.openxmlformats.org/officeDocument/2006/relationships/hyperlink" Target="https://podminky.urs.cz/item/CS_URS_2024_01/741122232" TargetMode="External"/><Relationship Id="rId29" Type="http://schemas.openxmlformats.org/officeDocument/2006/relationships/hyperlink" Target="https://podminky.urs.cz/item/CS_URS_2024_01/741210573" TargetMode="External"/><Relationship Id="rId41" Type="http://schemas.openxmlformats.org/officeDocument/2006/relationships/hyperlink" Target="https://podminky.urs.cz/item/CS_URS_2024_01/741721011" TargetMode="External"/><Relationship Id="rId1" Type="http://schemas.openxmlformats.org/officeDocument/2006/relationships/hyperlink" Target="https://podminky.urs.cz/item/CS_URS_2024_01/998225111" TargetMode="External"/><Relationship Id="rId6" Type="http://schemas.openxmlformats.org/officeDocument/2006/relationships/hyperlink" Target="https://podminky.urs.cz/item/CS_URS_2024_01/741110043" TargetMode="External"/><Relationship Id="rId11" Type="http://schemas.openxmlformats.org/officeDocument/2006/relationships/hyperlink" Target="https://podminky.urs.cz/item/CS_URS_2024_01/741130021" TargetMode="External"/><Relationship Id="rId24" Type="http://schemas.openxmlformats.org/officeDocument/2006/relationships/hyperlink" Target="https://podminky.urs.cz/item/CS_URS_2024_01/741313004" TargetMode="External"/><Relationship Id="rId32" Type="http://schemas.openxmlformats.org/officeDocument/2006/relationships/hyperlink" Target="https://podminky.urs.cz/item/CS_URS_2024_01/741321003" TargetMode="External"/><Relationship Id="rId37" Type="http://schemas.openxmlformats.org/officeDocument/2006/relationships/hyperlink" Target="https://podminky.urs.cz/item/CS_URS_2024_01/741410001" TargetMode="External"/><Relationship Id="rId40" Type="http://schemas.openxmlformats.org/officeDocument/2006/relationships/hyperlink" Target="https://podminky.urs.cz/item/CS_URS_2024_01/741711011" TargetMode="External"/><Relationship Id="rId45" Type="http://schemas.openxmlformats.org/officeDocument/2006/relationships/hyperlink" Target="https://podminky.urs.cz/item/CS_URS_2024_01/741751411" TargetMode="External"/><Relationship Id="rId5" Type="http://schemas.openxmlformats.org/officeDocument/2006/relationships/hyperlink" Target="https://podminky.urs.cz/item/CS_URS_2024_01/460030015" TargetMode="External"/><Relationship Id="rId15" Type="http://schemas.openxmlformats.org/officeDocument/2006/relationships/hyperlink" Target="https://podminky.urs.cz/item/CS_URS_2024_01/741122011" TargetMode="External"/><Relationship Id="rId23" Type="http://schemas.openxmlformats.org/officeDocument/2006/relationships/hyperlink" Target="https://podminky.urs.cz/item/CS_URS_2024_01/741313001" TargetMode="External"/><Relationship Id="rId28" Type="http://schemas.openxmlformats.org/officeDocument/2006/relationships/hyperlink" Target="https://podminky.urs.cz/item/CS_URS_2024_01/742360151" TargetMode="External"/><Relationship Id="rId36" Type="http://schemas.openxmlformats.org/officeDocument/2006/relationships/hyperlink" Target="https://podminky.urs.cz/item/CS_URS_2024_01/741330043" TargetMode="External"/><Relationship Id="rId49" Type="http://schemas.openxmlformats.org/officeDocument/2006/relationships/hyperlink" Target="https://podminky.urs.cz/item/CS_URS_2024_01/HZS2491" TargetMode="External"/><Relationship Id="rId10" Type="http://schemas.openxmlformats.org/officeDocument/2006/relationships/hyperlink" Target="https://podminky.urs.cz/item/CS_URS_2024_01/210290742" TargetMode="External"/><Relationship Id="rId19" Type="http://schemas.openxmlformats.org/officeDocument/2006/relationships/hyperlink" Target="https://podminky.urs.cz/item/CS_URS_2024_01/741122041" TargetMode="External"/><Relationship Id="rId31" Type="http://schemas.openxmlformats.org/officeDocument/2006/relationships/hyperlink" Target="https://podminky.urs.cz/item/CS_URS_2024_01/741320165" TargetMode="External"/><Relationship Id="rId44" Type="http://schemas.openxmlformats.org/officeDocument/2006/relationships/hyperlink" Target="https://podminky.urs.cz/item/CS_URS_2024_01/741120125" TargetMode="External"/><Relationship Id="rId4" Type="http://schemas.openxmlformats.org/officeDocument/2006/relationships/hyperlink" Target="https://podminky.urs.cz/item/CS_URS_2024_01/460030011" TargetMode="External"/><Relationship Id="rId9" Type="http://schemas.openxmlformats.org/officeDocument/2006/relationships/hyperlink" Target="https://podminky.urs.cz/item/CS_URS_2024_01/460431182" TargetMode="External"/><Relationship Id="rId14" Type="http://schemas.openxmlformats.org/officeDocument/2006/relationships/hyperlink" Target="https://podminky.urs.cz/item/CS_URS_2024_01/741112001" TargetMode="External"/><Relationship Id="rId22" Type="http://schemas.openxmlformats.org/officeDocument/2006/relationships/hyperlink" Target="https://podminky.urs.cz/item/CS_URS_2024_01/741311004" TargetMode="External"/><Relationship Id="rId27" Type="http://schemas.openxmlformats.org/officeDocument/2006/relationships/hyperlink" Target="https://podminky.urs.cz/item/CS_URS_2024_01/741370034" TargetMode="External"/><Relationship Id="rId30" Type="http://schemas.openxmlformats.org/officeDocument/2006/relationships/hyperlink" Target="https://podminky.urs.cz/item/CS_URS_2024_01/741320105" TargetMode="External"/><Relationship Id="rId35" Type="http://schemas.openxmlformats.org/officeDocument/2006/relationships/hyperlink" Target="https://podminky.urs.cz/item/CS_URS_2024_01/741330032" TargetMode="External"/><Relationship Id="rId43" Type="http://schemas.openxmlformats.org/officeDocument/2006/relationships/hyperlink" Target="https://podminky.urs.cz/item/CS_URS_2024_01/741730031" TargetMode="External"/><Relationship Id="rId48" Type="http://schemas.openxmlformats.org/officeDocument/2006/relationships/hyperlink" Target="https://podminky.urs.cz/item/CS_URS_2024_01/HZS2232" TargetMode="External"/><Relationship Id="rId8" Type="http://schemas.openxmlformats.org/officeDocument/2006/relationships/hyperlink" Target="https://podminky.urs.cz/item/CS_URS_2024_01/460161172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1351003" TargetMode="External"/><Relationship Id="rId13" Type="http://schemas.openxmlformats.org/officeDocument/2006/relationships/hyperlink" Target="https://podminky.urs.cz/item/CS_URS_2024_01/596211111" TargetMode="External"/><Relationship Id="rId18" Type="http://schemas.openxmlformats.org/officeDocument/2006/relationships/hyperlink" Target="https://podminky.urs.cz/item/CS_URS_2024_01/998223011" TargetMode="External"/><Relationship Id="rId3" Type="http://schemas.openxmlformats.org/officeDocument/2006/relationships/hyperlink" Target="https://podminky.urs.cz/item/CS_URS_2024_01/113204111" TargetMode="External"/><Relationship Id="rId21" Type="http://schemas.openxmlformats.org/officeDocument/2006/relationships/drawing" Target="../drawings/drawing8.xml"/><Relationship Id="rId7" Type="http://schemas.openxmlformats.org/officeDocument/2006/relationships/hyperlink" Target="https://podminky.urs.cz/item/CS_URS_2024_01/171251201" TargetMode="External"/><Relationship Id="rId12" Type="http://schemas.openxmlformats.org/officeDocument/2006/relationships/hyperlink" Target="https://podminky.urs.cz/item/CS_URS_2024_01/564851011" TargetMode="External"/><Relationship Id="rId17" Type="http://schemas.openxmlformats.org/officeDocument/2006/relationships/hyperlink" Target="https://podminky.urs.cz/item/CS_URS_2024_01/997221861" TargetMode="External"/><Relationship Id="rId2" Type="http://schemas.openxmlformats.org/officeDocument/2006/relationships/hyperlink" Target="https://podminky.urs.cz/item/CS_URS_2024_01/113106134" TargetMode="External"/><Relationship Id="rId16" Type="http://schemas.openxmlformats.org/officeDocument/2006/relationships/hyperlink" Target="https://podminky.urs.cz/item/CS_URS_2024_01/997221559" TargetMode="External"/><Relationship Id="rId20" Type="http://schemas.openxmlformats.org/officeDocument/2006/relationships/hyperlink" Target="https://podminky.urs.cz/item/CS_URS_2024_01/998711201" TargetMode="External"/><Relationship Id="rId1" Type="http://schemas.openxmlformats.org/officeDocument/2006/relationships/hyperlink" Target="https://podminky.urs.cz/item/CS_URS_2024_01/112151352" TargetMode="External"/><Relationship Id="rId6" Type="http://schemas.openxmlformats.org/officeDocument/2006/relationships/hyperlink" Target="https://podminky.urs.cz/item/CS_URS_2024_01/171201231" TargetMode="External"/><Relationship Id="rId11" Type="http://schemas.openxmlformats.org/officeDocument/2006/relationships/hyperlink" Target="https://podminky.urs.cz/item/CS_URS_2024_01/181951112" TargetMode="External"/><Relationship Id="rId5" Type="http://schemas.openxmlformats.org/officeDocument/2006/relationships/hyperlink" Target="https://podminky.urs.cz/item/CS_URS_2024_01/162751117" TargetMode="External"/><Relationship Id="rId15" Type="http://schemas.openxmlformats.org/officeDocument/2006/relationships/hyperlink" Target="https://podminky.urs.cz/item/CS_URS_2024_01/997221551" TargetMode="External"/><Relationship Id="rId10" Type="http://schemas.openxmlformats.org/officeDocument/2006/relationships/hyperlink" Target="https://podminky.urs.cz/item/CS_URS_2024_01/181951111" TargetMode="External"/><Relationship Id="rId19" Type="http://schemas.openxmlformats.org/officeDocument/2006/relationships/hyperlink" Target="https://podminky.urs.cz/item/CS_URS_2024_01/711131101" TargetMode="External"/><Relationship Id="rId4" Type="http://schemas.openxmlformats.org/officeDocument/2006/relationships/hyperlink" Target="https://podminky.urs.cz/item/CS_URS_2024_01/122251101" TargetMode="External"/><Relationship Id="rId9" Type="http://schemas.openxmlformats.org/officeDocument/2006/relationships/hyperlink" Target="https://podminky.urs.cz/item/CS_URS_2024_01/181411131" TargetMode="External"/><Relationship Id="rId14" Type="http://schemas.openxmlformats.org/officeDocument/2006/relationships/hyperlink" Target="https://podminky.urs.cz/item/CS_URS_2024_01/9163311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5151101" TargetMode="External"/><Relationship Id="rId13" Type="http://schemas.openxmlformats.org/officeDocument/2006/relationships/hyperlink" Target="https://podminky.urs.cz/item/CS_URS_2024_01/382413114" TargetMode="External"/><Relationship Id="rId18" Type="http://schemas.openxmlformats.org/officeDocument/2006/relationships/hyperlink" Target="https://podminky.urs.cz/item/CS_URS_2024_01/871313121" TargetMode="External"/><Relationship Id="rId26" Type="http://schemas.openxmlformats.org/officeDocument/2006/relationships/hyperlink" Target="https://podminky.urs.cz/item/CS_URS_2024_01/715174022" TargetMode="External"/><Relationship Id="rId3" Type="http://schemas.openxmlformats.org/officeDocument/2006/relationships/hyperlink" Target="https://podminky.urs.cz/item/CS_URS_2024_01/133251101" TargetMode="External"/><Relationship Id="rId21" Type="http://schemas.openxmlformats.org/officeDocument/2006/relationships/hyperlink" Target="https://podminky.urs.cz/item/CS_URS_2024_01/894411121" TargetMode="External"/><Relationship Id="rId7" Type="http://schemas.openxmlformats.org/officeDocument/2006/relationships/hyperlink" Target="https://podminky.urs.cz/item/CS_URS_2024_01/174151101" TargetMode="External"/><Relationship Id="rId12" Type="http://schemas.openxmlformats.org/officeDocument/2006/relationships/hyperlink" Target="https://podminky.urs.cz/item/CS_URS_2024_01/382413112" TargetMode="External"/><Relationship Id="rId17" Type="http://schemas.openxmlformats.org/officeDocument/2006/relationships/hyperlink" Target="https://podminky.urs.cz/item/CS_URS_2024_01/871171211" TargetMode="External"/><Relationship Id="rId25" Type="http://schemas.openxmlformats.org/officeDocument/2006/relationships/hyperlink" Target="https://podminky.urs.cz/item/CS_URS_2024_01/899722113" TargetMode="External"/><Relationship Id="rId33" Type="http://schemas.openxmlformats.org/officeDocument/2006/relationships/drawing" Target="../drawings/drawing9.xml"/><Relationship Id="rId2" Type="http://schemas.openxmlformats.org/officeDocument/2006/relationships/hyperlink" Target="https://podminky.urs.cz/item/CS_URS_2024_01/132251102" TargetMode="External"/><Relationship Id="rId16" Type="http://schemas.openxmlformats.org/officeDocument/2006/relationships/hyperlink" Target="https://podminky.urs.cz/item/CS_URS_2024_01/617633112" TargetMode="External"/><Relationship Id="rId20" Type="http://schemas.openxmlformats.org/officeDocument/2006/relationships/hyperlink" Target="https://podminky.urs.cz/item/CS_URS_2024_01/894138001" TargetMode="External"/><Relationship Id="rId29" Type="http://schemas.openxmlformats.org/officeDocument/2006/relationships/hyperlink" Target="https://podminky.urs.cz/item/CS_URS_2024_01/721242106" TargetMode="External"/><Relationship Id="rId1" Type="http://schemas.openxmlformats.org/officeDocument/2006/relationships/hyperlink" Target="https://podminky.urs.cz/item/CS_URS_2024_01/131251102" TargetMode="External"/><Relationship Id="rId6" Type="http://schemas.openxmlformats.org/officeDocument/2006/relationships/hyperlink" Target="https://podminky.urs.cz/item/CS_URS_2024_01/171251201" TargetMode="External"/><Relationship Id="rId11" Type="http://schemas.openxmlformats.org/officeDocument/2006/relationships/hyperlink" Target="https://podminky.urs.cz/item/CS_URS_2024_01/273313611" TargetMode="External"/><Relationship Id="rId24" Type="http://schemas.openxmlformats.org/officeDocument/2006/relationships/hyperlink" Target="https://podminky.urs.cz/item/CS_URS_2024_01/899721111" TargetMode="External"/><Relationship Id="rId32" Type="http://schemas.openxmlformats.org/officeDocument/2006/relationships/hyperlink" Target="https://podminky.urs.cz/item/CS_URS_2024_01/HZS2232" TargetMode="External"/><Relationship Id="rId5" Type="http://schemas.openxmlformats.org/officeDocument/2006/relationships/hyperlink" Target="https://podminky.urs.cz/item/CS_URS_2024_01/171201231" TargetMode="External"/><Relationship Id="rId15" Type="http://schemas.openxmlformats.org/officeDocument/2006/relationships/hyperlink" Target="https://podminky.urs.cz/item/CS_URS_2024_01/452112112" TargetMode="External"/><Relationship Id="rId23" Type="http://schemas.openxmlformats.org/officeDocument/2006/relationships/hyperlink" Target="https://podminky.urs.cz/item/CS_URS_2024_01/899104112" TargetMode="External"/><Relationship Id="rId28" Type="http://schemas.openxmlformats.org/officeDocument/2006/relationships/hyperlink" Target="https://podminky.urs.cz/item/CS_URS_2024_01/721173316" TargetMode="External"/><Relationship Id="rId10" Type="http://schemas.openxmlformats.org/officeDocument/2006/relationships/hyperlink" Target="https://podminky.urs.cz/item/CS_URS_2024_01/271532212" TargetMode="External"/><Relationship Id="rId19" Type="http://schemas.openxmlformats.org/officeDocument/2006/relationships/hyperlink" Target="https://podminky.urs.cz/item/CS_URS_2024_01/891182122" TargetMode="External"/><Relationship Id="rId31" Type="http://schemas.openxmlformats.org/officeDocument/2006/relationships/hyperlink" Target="https://podminky.urs.cz/item/CS_URS_2024_01/HZS2212" TargetMode="External"/><Relationship Id="rId4" Type="http://schemas.openxmlformats.org/officeDocument/2006/relationships/hyperlink" Target="https://podminky.urs.cz/item/CS_URS_2024_01/162751117" TargetMode="External"/><Relationship Id="rId9" Type="http://schemas.openxmlformats.org/officeDocument/2006/relationships/hyperlink" Target="https://podminky.urs.cz/item/CS_URS_2024_01/181951112" TargetMode="External"/><Relationship Id="rId14" Type="http://schemas.openxmlformats.org/officeDocument/2006/relationships/hyperlink" Target="https://podminky.urs.cz/item/CS_URS_2024_01/451573111" TargetMode="External"/><Relationship Id="rId22" Type="http://schemas.openxmlformats.org/officeDocument/2006/relationships/hyperlink" Target="https://podminky.urs.cz/item/CS_URS_2024_01/897171111" TargetMode="External"/><Relationship Id="rId27" Type="http://schemas.openxmlformats.org/officeDocument/2006/relationships/hyperlink" Target="https://podminky.urs.cz/item/CS_URS_2024_01/721173315" TargetMode="External"/><Relationship Id="rId30" Type="http://schemas.openxmlformats.org/officeDocument/2006/relationships/hyperlink" Target="https://podminky.urs.cz/item/CS_URS_2024_01/724149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R5" s="20"/>
      <c r="BE5" s="289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R6" s="20"/>
      <c r="BE6" s="290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90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90"/>
      <c r="BS8" s="17" t="s">
        <v>6</v>
      </c>
    </row>
    <row r="9" spans="1:74" ht="14.45" customHeight="1">
      <c r="B9" s="20"/>
      <c r="AR9" s="20"/>
      <c r="BE9" s="290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90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19</v>
      </c>
      <c r="AR11" s="20"/>
      <c r="BE11" s="290"/>
      <c r="BS11" s="17" t="s">
        <v>6</v>
      </c>
    </row>
    <row r="12" spans="1:74" ht="6.95" customHeight="1">
      <c r="B12" s="20"/>
      <c r="AR12" s="20"/>
      <c r="BE12" s="290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90"/>
      <c r="BS13" s="17" t="s">
        <v>6</v>
      </c>
    </row>
    <row r="14" spans="1:74" ht="12.75">
      <c r="B14" s="20"/>
      <c r="E14" s="295" t="s">
        <v>30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7" t="s">
        <v>28</v>
      </c>
      <c r="AN14" s="29" t="s">
        <v>30</v>
      </c>
      <c r="AR14" s="20"/>
      <c r="BE14" s="290"/>
      <c r="BS14" s="17" t="s">
        <v>6</v>
      </c>
    </row>
    <row r="15" spans="1:74" ht="6.95" customHeight="1">
      <c r="B15" s="20"/>
      <c r="AR15" s="20"/>
      <c r="BE15" s="290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90"/>
      <c r="BS16" s="17" t="s">
        <v>4</v>
      </c>
    </row>
    <row r="17" spans="2:71" ht="18.399999999999999" customHeight="1">
      <c r="B17" s="20"/>
      <c r="E17" s="25" t="s">
        <v>32</v>
      </c>
      <c r="AK17" s="27" t="s">
        <v>28</v>
      </c>
      <c r="AN17" s="25" t="s">
        <v>19</v>
      </c>
      <c r="AR17" s="20"/>
      <c r="BE17" s="290"/>
      <c r="BS17" s="17" t="s">
        <v>33</v>
      </c>
    </row>
    <row r="18" spans="2:71" ht="6.95" customHeight="1">
      <c r="B18" s="20"/>
      <c r="AR18" s="20"/>
      <c r="BE18" s="290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90"/>
      <c r="BS19" s="17" t="s">
        <v>6</v>
      </c>
    </row>
    <row r="20" spans="2:71" ht="18.399999999999999" customHeight="1">
      <c r="B20" s="20"/>
      <c r="E20" s="25" t="s">
        <v>35</v>
      </c>
      <c r="AK20" s="27" t="s">
        <v>28</v>
      </c>
      <c r="AN20" s="25" t="s">
        <v>19</v>
      </c>
      <c r="AR20" s="20"/>
      <c r="BE20" s="290"/>
      <c r="BS20" s="17" t="s">
        <v>33</v>
      </c>
    </row>
    <row r="21" spans="2:71" ht="6.95" customHeight="1">
      <c r="B21" s="20"/>
      <c r="AR21" s="20"/>
      <c r="BE21" s="290"/>
    </row>
    <row r="22" spans="2:71" ht="12" customHeight="1">
      <c r="B22" s="20"/>
      <c r="D22" s="27" t="s">
        <v>36</v>
      </c>
      <c r="AR22" s="20"/>
      <c r="BE22" s="290"/>
    </row>
    <row r="23" spans="2:71" ht="47.25" customHeight="1">
      <c r="B23" s="20"/>
      <c r="E23" s="297" t="s">
        <v>37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R23" s="20"/>
      <c r="BE23" s="290"/>
    </row>
    <row r="24" spans="2:71" ht="6.95" customHeight="1">
      <c r="B24" s="20"/>
      <c r="AR24" s="20"/>
      <c r="BE24" s="290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90"/>
    </row>
    <row r="26" spans="2:71" s="1" customFormat="1" ht="25.9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8">
        <f>ROUND(AG54,2)</f>
        <v>0</v>
      </c>
      <c r="AL26" s="299"/>
      <c r="AM26" s="299"/>
      <c r="AN26" s="299"/>
      <c r="AO26" s="299"/>
      <c r="AR26" s="32"/>
      <c r="BE26" s="290"/>
    </row>
    <row r="27" spans="2:71" s="1" customFormat="1" ht="6.95" customHeight="1">
      <c r="B27" s="32"/>
      <c r="AR27" s="32"/>
      <c r="BE27" s="290"/>
    </row>
    <row r="28" spans="2:71" s="1" customFormat="1" ht="12.75">
      <c r="B28" s="32"/>
      <c r="L28" s="300" t="s">
        <v>39</v>
      </c>
      <c r="M28" s="300"/>
      <c r="N28" s="300"/>
      <c r="O28" s="300"/>
      <c r="P28" s="300"/>
      <c r="W28" s="300" t="s">
        <v>40</v>
      </c>
      <c r="X28" s="300"/>
      <c r="Y28" s="300"/>
      <c r="Z28" s="300"/>
      <c r="AA28" s="300"/>
      <c r="AB28" s="300"/>
      <c r="AC28" s="300"/>
      <c r="AD28" s="300"/>
      <c r="AE28" s="300"/>
      <c r="AK28" s="300" t="s">
        <v>41</v>
      </c>
      <c r="AL28" s="300"/>
      <c r="AM28" s="300"/>
      <c r="AN28" s="300"/>
      <c r="AO28" s="300"/>
      <c r="AR28" s="32"/>
      <c r="BE28" s="290"/>
    </row>
    <row r="29" spans="2:71" s="2" customFormat="1" ht="14.45" customHeight="1">
      <c r="B29" s="36"/>
      <c r="D29" s="27" t="s">
        <v>42</v>
      </c>
      <c r="F29" s="27" t="s">
        <v>43</v>
      </c>
      <c r="L29" s="303">
        <v>0.21</v>
      </c>
      <c r="M29" s="302"/>
      <c r="N29" s="302"/>
      <c r="O29" s="302"/>
      <c r="P29" s="302"/>
      <c r="W29" s="301">
        <f>ROUND(AZ54, 2)</f>
        <v>0</v>
      </c>
      <c r="X29" s="302"/>
      <c r="Y29" s="302"/>
      <c r="Z29" s="302"/>
      <c r="AA29" s="302"/>
      <c r="AB29" s="302"/>
      <c r="AC29" s="302"/>
      <c r="AD29" s="302"/>
      <c r="AE29" s="302"/>
      <c r="AK29" s="301">
        <f>ROUND(AV54, 2)</f>
        <v>0</v>
      </c>
      <c r="AL29" s="302"/>
      <c r="AM29" s="302"/>
      <c r="AN29" s="302"/>
      <c r="AO29" s="302"/>
      <c r="AR29" s="36"/>
      <c r="BE29" s="291"/>
    </row>
    <row r="30" spans="2:71" s="2" customFormat="1" ht="14.45" customHeight="1">
      <c r="B30" s="36"/>
      <c r="F30" s="27" t="s">
        <v>44</v>
      </c>
      <c r="L30" s="303">
        <v>0.15</v>
      </c>
      <c r="M30" s="302"/>
      <c r="N30" s="302"/>
      <c r="O30" s="302"/>
      <c r="P30" s="302"/>
      <c r="W30" s="301">
        <f>ROUND(BA54, 2)</f>
        <v>0</v>
      </c>
      <c r="X30" s="302"/>
      <c r="Y30" s="302"/>
      <c r="Z30" s="302"/>
      <c r="AA30" s="302"/>
      <c r="AB30" s="302"/>
      <c r="AC30" s="302"/>
      <c r="AD30" s="302"/>
      <c r="AE30" s="302"/>
      <c r="AK30" s="301">
        <f>ROUND(AW54, 2)</f>
        <v>0</v>
      </c>
      <c r="AL30" s="302"/>
      <c r="AM30" s="302"/>
      <c r="AN30" s="302"/>
      <c r="AO30" s="302"/>
      <c r="AR30" s="36"/>
      <c r="BE30" s="291"/>
    </row>
    <row r="31" spans="2:71" s="2" customFormat="1" ht="14.45" hidden="1" customHeight="1">
      <c r="B31" s="36"/>
      <c r="F31" s="27" t="s">
        <v>45</v>
      </c>
      <c r="L31" s="303">
        <v>0.21</v>
      </c>
      <c r="M31" s="302"/>
      <c r="N31" s="302"/>
      <c r="O31" s="302"/>
      <c r="P31" s="302"/>
      <c r="W31" s="301">
        <f>ROUND(BB54, 2)</f>
        <v>0</v>
      </c>
      <c r="X31" s="302"/>
      <c r="Y31" s="302"/>
      <c r="Z31" s="302"/>
      <c r="AA31" s="302"/>
      <c r="AB31" s="302"/>
      <c r="AC31" s="302"/>
      <c r="AD31" s="302"/>
      <c r="AE31" s="302"/>
      <c r="AK31" s="301">
        <v>0</v>
      </c>
      <c r="AL31" s="302"/>
      <c r="AM31" s="302"/>
      <c r="AN31" s="302"/>
      <c r="AO31" s="302"/>
      <c r="AR31" s="36"/>
      <c r="BE31" s="291"/>
    </row>
    <row r="32" spans="2:71" s="2" customFormat="1" ht="14.45" hidden="1" customHeight="1">
      <c r="B32" s="36"/>
      <c r="F32" s="27" t="s">
        <v>46</v>
      </c>
      <c r="L32" s="303">
        <v>0.15</v>
      </c>
      <c r="M32" s="302"/>
      <c r="N32" s="302"/>
      <c r="O32" s="302"/>
      <c r="P32" s="302"/>
      <c r="W32" s="301">
        <f>ROUND(BC54, 2)</f>
        <v>0</v>
      </c>
      <c r="X32" s="302"/>
      <c r="Y32" s="302"/>
      <c r="Z32" s="302"/>
      <c r="AA32" s="302"/>
      <c r="AB32" s="302"/>
      <c r="AC32" s="302"/>
      <c r="AD32" s="302"/>
      <c r="AE32" s="302"/>
      <c r="AK32" s="301">
        <v>0</v>
      </c>
      <c r="AL32" s="302"/>
      <c r="AM32" s="302"/>
      <c r="AN32" s="302"/>
      <c r="AO32" s="302"/>
      <c r="AR32" s="36"/>
      <c r="BE32" s="291"/>
    </row>
    <row r="33" spans="2:44" s="2" customFormat="1" ht="14.45" hidden="1" customHeight="1">
      <c r="B33" s="36"/>
      <c r="F33" s="27" t="s">
        <v>47</v>
      </c>
      <c r="L33" s="303">
        <v>0</v>
      </c>
      <c r="M33" s="302"/>
      <c r="N33" s="302"/>
      <c r="O33" s="302"/>
      <c r="P33" s="302"/>
      <c r="W33" s="301">
        <f>ROUND(BD54, 2)</f>
        <v>0</v>
      </c>
      <c r="X33" s="302"/>
      <c r="Y33" s="302"/>
      <c r="Z33" s="302"/>
      <c r="AA33" s="302"/>
      <c r="AB33" s="302"/>
      <c r="AC33" s="302"/>
      <c r="AD33" s="302"/>
      <c r="AE33" s="302"/>
      <c r="AK33" s="301">
        <v>0</v>
      </c>
      <c r="AL33" s="302"/>
      <c r="AM33" s="302"/>
      <c r="AN33" s="302"/>
      <c r="AO33" s="302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307" t="s">
        <v>50</v>
      </c>
      <c r="Y35" s="305"/>
      <c r="Z35" s="305"/>
      <c r="AA35" s="305"/>
      <c r="AB35" s="305"/>
      <c r="AC35" s="39"/>
      <c r="AD35" s="39"/>
      <c r="AE35" s="39"/>
      <c r="AF35" s="39"/>
      <c r="AG35" s="39"/>
      <c r="AH35" s="39"/>
      <c r="AI35" s="39"/>
      <c r="AJ35" s="39"/>
      <c r="AK35" s="304">
        <f>SUM(AK26:AK33)</f>
        <v>0</v>
      </c>
      <c r="AL35" s="305"/>
      <c r="AM35" s="305"/>
      <c r="AN35" s="305"/>
      <c r="AO35" s="306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51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2024-03</v>
      </c>
      <c r="AR44" s="45"/>
    </row>
    <row r="45" spans="2:44" s="4" customFormat="1" ht="36.950000000000003" customHeight="1">
      <c r="B45" s="46"/>
      <c r="C45" s="47" t="s">
        <v>16</v>
      </c>
      <c r="L45" s="271" t="str">
        <f>K6</f>
        <v>Zázemí pro dětskou skupinu - Kynšperk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Kynšperk nad Ohří</v>
      </c>
      <c r="AI47" s="27" t="s">
        <v>23</v>
      </c>
      <c r="AM47" s="273" t="str">
        <f>IF(AN8= "","",AN8)</f>
        <v>28. 1. 2024</v>
      </c>
      <c r="AN47" s="273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Měst Kynšperk nad Ohří</v>
      </c>
      <c r="AI49" s="27" t="s">
        <v>31</v>
      </c>
      <c r="AM49" s="274" t="str">
        <f>IF(E17="","",E17)</f>
        <v>Nováček Jiří</v>
      </c>
      <c r="AN49" s="275"/>
      <c r="AO49" s="275"/>
      <c r="AP49" s="275"/>
      <c r="AR49" s="32"/>
      <c r="AS49" s="276" t="s">
        <v>52</v>
      </c>
      <c r="AT49" s="277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74" t="str">
        <f>IF(E20="","",E20)</f>
        <v>Milan Hájek</v>
      </c>
      <c r="AN50" s="275"/>
      <c r="AO50" s="275"/>
      <c r="AP50" s="275"/>
      <c r="AR50" s="32"/>
      <c r="AS50" s="278"/>
      <c r="AT50" s="279"/>
      <c r="BD50" s="53"/>
    </row>
    <row r="51" spans="1:91" s="1" customFormat="1" ht="10.9" customHeight="1">
      <c r="B51" s="32"/>
      <c r="AR51" s="32"/>
      <c r="AS51" s="278"/>
      <c r="AT51" s="279"/>
      <c r="BD51" s="53"/>
    </row>
    <row r="52" spans="1:91" s="1" customFormat="1" ht="29.25" customHeight="1">
      <c r="B52" s="32"/>
      <c r="C52" s="280" t="s">
        <v>53</v>
      </c>
      <c r="D52" s="281"/>
      <c r="E52" s="281"/>
      <c r="F52" s="281"/>
      <c r="G52" s="281"/>
      <c r="H52" s="54"/>
      <c r="I52" s="283" t="s">
        <v>54</v>
      </c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2" t="s">
        <v>55</v>
      </c>
      <c r="AH52" s="281"/>
      <c r="AI52" s="281"/>
      <c r="AJ52" s="281"/>
      <c r="AK52" s="281"/>
      <c r="AL52" s="281"/>
      <c r="AM52" s="281"/>
      <c r="AN52" s="283" t="s">
        <v>56</v>
      </c>
      <c r="AO52" s="281"/>
      <c r="AP52" s="281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7">
        <f>ROUND(SUM(AG55:AG62),2)</f>
        <v>0</v>
      </c>
      <c r="AH54" s="287"/>
      <c r="AI54" s="287"/>
      <c r="AJ54" s="287"/>
      <c r="AK54" s="287"/>
      <c r="AL54" s="287"/>
      <c r="AM54" s="287"/>
      <c r="AN54" s="288">
        <f t="shared" ref="AN54:AN62" si="0">SUM(AG54,AT54)</f>
        <v>0</v>
      </c>
      <c r="AO54" s="288"/>
      <c r="AP54" s="288"/>
      <c r="AQ54" s="64" t="s">
        <v>19</v>
      </c>
      <c r="AR54" s="60"/>
      <c r="AS54" s="65">
        <f>ROUND(SUM(AS55:AS62),2)</f>
        <v>0</v>
      </c>
      <c r="AT54" s="66">
        <f t="shared" ref="AT54:AT62" si="1">ROUND(SUM(AV54:AW54),2)</f>
        <v>0</v>
      </c>
      <c r="AU54" s="67">
        <f>ROUND(SUM(AU55:AU62),5)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ROUND(SUM(AZ55:AZ62),2)</f>
        <v>0</v>
      </c>
      <c r="BA54" s="66">
        <f>ROUND(SUM(BA55:BA62),2)</f>
        <v>0</v>
      </c>
      <c r="BB54" s="66">
        <f>ROUND(SUM(BB55:BB62),2)</f>
        <v>0</v>
      </c>
      <c r="BC54" s="66">
        <f>ROUND(SUM(BC55:BC62),2)</f>
        <v>0</v>
      </c>
      <c r="BD54" s="68">
        <f>ROUND(SUM(BD55:BD62),2)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6.5" customHeight="1">
      <c r="A55" s="71" t="s">
        <v>76</v>
      </c>
      <c r="B55" s="72"/>
      <c r="C55" s="73"/>
      <c r="D55" s="284" t="s">
        <v>77</v>
      </c>
      <c r="E55" s="284"/>
      <c r="F55" s="284"/>
      <c r="G55" s="284"/>
      <c r="H55" s="284"/>
      <c r="I55" s="74"/>
      <c r="J55" s="284" t="s">
        <v>78</v>
      </c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285">
        <f>'00 - VRN'!J30</f>
        <v>0</v>
      </c>
      <c r="AH55" s="286"/>
      <c r="AI55" s="286"/>
      <c r="AJ55" s="286"/>
      <c r="AK55" s="286"/>
      <c r="AL55" s="286"/>
      <c r="AM55" s="286"/>
      <c r="AN55" s="285">
        <f t="shared" si="0"/>
        <v>0</v>
      </c>
      <c r="AO55" s="286"/>
      <c r="AP55" s="286"/>
      <c r="AQ55" s="75" t="s">
        <v>79</v>
      </c>
      <c r="AR55" s="72"/>
      <c r="AS55" s="76">
        <v>0</v>
      </c>
      <c r="AT55" s="77">
        <f t="shared" si="1"/>
        <v>0</v>
      </c>
      <c r="AU55" s="78">
        <f>'00 - VRN'!P83</f>
        <v>0</v>
      </c>
      <c r="AV55" s="77">
        <f>'00 - VRN'!J33</f>
        <v>0</v>
      </c>
      <c r="AW55" s="77">
        <f>'00 - VRN'!J34</f>
        <v>0</v>
      </c>
      <c r="AX55" s="77">
        <f>'00 - VRN'!J35</f>
        <v>0</v>
      </c>
      <c r="AY55" s="77">
        <f>'00 - VRN'!J36</f>
        <v>0</v>
      </c>
      <c r="AZ55" s="77">
        <f>'00 - VRN'!F33</f>
        <v>0</v>
      </c>
      <c r="BA55" s="77">
        <f>'00 - VRN'!F34</f>
        <v>0</v>
      </c>
      <c r="BB55" s="77">
        <f>'00 - VRN'!F35</f>
        <v>0</v>
      </c>
      <c r="BC55" s="77">
        <f>'00 - VRN'!F36</f>
        <v>0</v>
      </c>
      <c r="BD55" s="79">
        <f>'00 - VRN'!F37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19</v>
      </c>
      <c r="CM55" s="80" t="s">
        <v>82</v>
      </c>
    </row>
    <row r="56" spans="1:91" s="6" customFormat="1" ht="16.5" customHeight="1">
      <c r="A56" s="71" t="s">
        <v>76</v>
      </c>
      <c r="B56" s="72"/>
      <c r="C56" s="73"/>
      <c r="D56" s="284" t="s">
        <v>83</v>
      </c>
      <c r="E56" s="284"/>
      <c r="F56" s="284"/>
      <c r="G56" s="284"/>
      <c r="H56" s="284"/>
      <c r="I56" s="74"/>
      <c r="J56" s="284" t="s">
        <v>84</v>
      </c>
      <c r="K56" s="284"/>
      <c r="L56" s="284"/>
      <c r="M56" s="284"/>
      <c r="N56" s="284"/>
      <c r="O56" s="284"/>
      <c r="P56" s="284"/>
      <c r="Q56" s="284"/>
      <c r="R56" s="284"/>
      <c r="S56" s="284"/>
      <c r="T56" s="284"/>
      <c r="U56" s="284"/>
      <c r="V56" s="284"/>
      <c r="W56" s="284"/>
      <c r="X56" s="284"/>
      <c r="Y56" s="284"/>
      <c r="Z56" s="284"/>
      <c r="AA56" s="284"/>
      <c r="AB56" s="284"/>
      <c r="AC56" s="284"/>
      <c r="AD56" s="284"/>
      <c r="AE56" s="284"/>
      <c r="AF56" s="284"/>
      <c r="AG56" s="285">
        <f>'10 - Stavební část'!J30</f>
        <v>0</v>
      </c>
      <c r="AH56" s="286"/>
      <c r="AI56" s="286"/>
      <c r="AJ56" s="286"/>
      <c r="AK56" s="286"/>
      <c r="AL56" s="286"/>
      <c r="AM56" s="286"/>
      <c r="AN56" s="285">
        <f t="shared" si="0"/>
        <v>0</v>
      </c>
      <c r="AO56" s="286"/>
      <c r="AP56" s="286"/>
      <c r="AQ56" s="75" t="s">
        <v>79</v>
      </c>
      <c r="AR56" s="72"/>
      <c r="AS56" s="76">
        <v>0</v>
      </c>
      <c r="AT56" s="77">
        <f t="shared" si="1"/>
        <v>0</v>
      </c>
      <c r="AU56" s="78">
        <f>'10 - Stavební část'!P98</f>
        <v>0</v>
      </c>
      <c r="AV56" s="77">
        <f>'10 - Stavební část'!J33</f>
        <v>0</v>
      </c>
      <c r="AW56" s="77">
        <f>'10 - Stavební část'!J34</f>
        <v>0</v>
      </c>
      <c r="AX56" s="77">
        <f>'10 - Stavební část'!J35</f>
        <v>0</v>
      </c>
      <c r="AY56" s="77">
        <f>'10 - Stavební část'!J36</f>
        <v>0</v>
      </c>
      <c r="AZ56" s="77">
        <f>'10 - Stavební část'!F33</f>
        <v>0</v>
      </c>
      <c r="BA56" s="77">
        <f>'10 - Stavební část'!F34</f>
        <v>0</v>
      </c>
      <c r="BB56" s="77">
        <f>'10 - Stavební část'!F35</f>
        <v>0</v>
      </c>
      <c r="BC56" s="77">
        <f>'10 - Stavební část'!F36</f>
        <v>0</v>
      </c>
      <c r="BD56" s="79">
        <f>'10 - Stavební část'!F37</f>
        <v>0</v>
      </c>
      <c r="BT56" s="80" t="s">
        <v>80</v>
      </c>
      <c r="BV56" s="80" t="s">
        <v>74</v>
      </c>
      <c r="BW56" s="80" t="s">
        <v>85</v>
      </c>
      <c r="BX56" s="80" t="s">
        <v>5</v>
      </c>
      <c r="CL56" s="80" t="s">
        <v>19</v>
      </c>
      <c r="CM56" s="80" t="s">
        <v>82</v>
      </c>
    </row>
    <row r="57" spans="1:91" s="6" customFormat="1" ht="16.5" customHeight="1">
      <c r="A57" s="71" t="s">
        <v>76</v>
      </c>
      <c r="B57" s="72"/>
      <c r="C57" s="73"/>
      <c r="D57" s="284" t="s">
        <v>86</v>
      </c>
      <c r="E57" s="284"/>
      <c r="F57" s="284"/>
      <c r="G57" s="284"/>
      <c r="H57" s="284"/>
      <c r="I57" s="74"/>
      <c r="J57" s="284" t="s">
        <v>87</v>
      </c>
      <c r="K57" s="284"/>
      <c r="L57" s="284"/>
      <c r="M57" s="284"/>
      <c r="N57" s="284"/>
      <c r="O57" s="284"/>
      <c r="P57" s="284"/>
      <c r="Q57" s="284"/>
      <c r="R57" s="284"/>
      <c r="S57" s="284"/>
      <c r="T57" s="284"/>
      <c r="U57" s="284"/>
      <c r="V57" s="284"/>
      <c r="W57" s="284"/>
      <c r="X57" s="284"/>
      <c r="Y57" s="284"/>
      <c r="Z57" s="284"/>
      <c r="AA57" s="284"/>
      <c r="AB57" s="284"/>
      <c r="AC57" s="284"/>
      <c r="AD57" s="284"/>
      <c r="AE57" s="284"/>
      <c r="AF57" s="284"/>
      <c r="AG57" s="285">
        <f>'20 - ZTI'!J30</f>
        <v>0</v>
      </c>
      <c r="AH57" s="286"/>
      <c r="AI57" s="286"/>
      <c r="AJ57" s="286"/>
      <c r="AK57" s="286"/>
      <c r="AL57" s="286"/>
      <c r="AM57" s="286"/>
      <c r="AN57" s="285">
        <f t="shared" si="0"/>
        <v>0</v>
      </c>
      <c r="AO57" s="286"/>
      <c r="AP57" s="286"/>
      <c r="AQ57" s="75" t="s">
        <v>79</v>
      </c>
      <c r="AR57" s="72"/>
      <c r="AS57" s="76">
        <v>0</v>
      </c>
      <c r="AT57" s="77">
        <f t="shared" si="1"/>
        <v>0</v>
      </c>
      <c r="AU57" s="78">
        <f>'20 - ZTI'!P93</f>
        <v>0</v>
      </c>
      <c r="AV57" s="77">
        <f>'20 - ZTI'!J33</f>
        <v>0</v>
      </c>
      <c r="AW57" s="77">
        <f>'20 - ZTI'!J34</f>
        <v>0</v>
      </c>
      <c r="AX57" s="77">
        <f>'20 - ZTI'!J35</f>
        <v>0</v>
      </c>
      <c r="AY57" s="77">
        <f>'20 - ZTI'!J36</f>
        <v>0</v>
      </c>
      <c r="AZ57" s="77">
        <f>'20 - ZTI'!F33</f>
        <v>0</v>
      </c>
      <c r="BA57" s="77">
        <f>'20 - ZTI'!F34</f>
        <v>0</v>
      </c>
      <c r="BB57" s="77">
        <f>'20 - ZTI'!F35</f>
        <v>0</v>
      </c>
      <c r="BC57" s="77">
        <f>'20 - ZTI'!F36</f>
        <v>0</v>
      </c>
      <c r="BD57" s="79">
        <f>'20 - ZTI'!F37</f>
        <v>0</v>
      </c>
      <c r="BT57" s="80" t="s">
        <v>80</v>
      </c>
      <c r="BV57" s="80" t="s">
        <v>74</v>
      </c>
      <c r="BW57" s="80" t="s">
        <v>88</v>
      </c>
      <c r="BX57" s="80" t="s">
        <v>5</v>
      </c>
      <c r="CL57" s="80" t="s">
        <v>19</v>
      </c>
      <c r="CM57" s="80" t="s">
        <v>82</v>
      </c>
    </row>
    <row r="58" spans="1:91" s="6" customFormat="1" ht="16.5" customHeight="1">
      <c r="A58" s="71" t="s">
        <v>76</v>
      </c>
      <c r="B58" s="72"/>
      <c r="C58" s="73"/>
      <c r="D58" s="284" t="s">
        <v>89</v>
      </c>
      <c r="E58" s="284"/>
      <c r="F58" s="284"/>
      <c r="G58" s="284"/>
      <c r="H58" s="284"/>
      <c r="I58" s="74"/>
      <c r="J58" s="284" t="s">
        <v>90</v>
      </c>
      <c r="K58" s="284"/>
      <c r="L58" s="284"/>
      <c r="M58" s="284"/>
      <c r="N58" s="284"/>
      <c r="O58" s="284"/>
      <c r="P58" s="284"/>
      <c r="Q58" s="284"/>
      <c r="R58" s="284"/>
      <c r="S58" s="284"/>
      <c r="T58" s="284"/>
      <c r="U58" s="284"/>
      <c r="V58" s="284"/>
      <c r="W58" s="284"/>
      <c r="X58" s="284"/>
      <c r="Y58" s="284"/>
      <c r="Z58" s="284"/>
      <c r="AA58" s="284"/>
      <c r="AB58" s="284"/>
      <c r="AC58" s="284"/>
      <c r="AD58" s="284"/>
      <c r="AE58" s="284"/>
      <c r="AF58" s="284"/>
      <c r="AG58" s="285">
        <f>'30 - Odvětrání'!J30</f>
        <v>0</v>
      </c>
      <c r="AH58" s="286"/>
      <c r="AI58" s="286"/>
      <c r="AJ58" s="286"/>
      <c r="AK58" s="286"/>
      <c r="AL58" s="286"/>
      <c r="AM58" s="286"/>
      <c r="AN58" s="285">
        <f t="shared" si="0"/>
        <v>0</v>
      </c>
      <c r="AO58" s="286"/>
      <c r="AP58" s="286"/>
      <c r="AQ58" s="75" t="s">
        <v>79</v>
      </c>
      <c r="AR58" s="72"/>
      <c r="AS58" s="76">
        <v>0</v>
      </c>
      <c r="AT58" s="77">
        <f t="shared" si="1"/>
        <v>0</v>
      </c>
      <c r="AU58" s="78">
        <f>'30 - Odvětrání'!P82</f>
        <v>0</v>
      </c>
      <c r="AV58" s="77">
        <f>'30 - Odvětrání'!J33</f>
        <v>0</v>
      </c>
      <c r="AW58" s="77">
        <f>'30 - Odvětrání'!J34</f>
        <v>0</v>
      </c>
      <c r="AX58" s="77">
        <f>'30 - Odvětrání'!J35</f>
        <v>0</v>
      </c>
      <c r="AY58" s="77">
        <f>'30 - Odvětrání'!J36</f>
        <v>0</v>
      </c>
      <c r="AZ58" s="77">
        <f>'30 - Odvětrání'!F33</f>
        <v>0</v>
      </c>
      <c r="BA58" s="77">
        <f>'30 - Odvětrání'!F34</f>
        <v>0</v>
      </c>
      <c r="BB58" s="77">
        <f>'30 - Odvětrání'!F35</f>
        <v>0</v>
      </c>
      <c r="BC58" s="77">
        <f>'30 - Odvětrání'!F36</f>
        <v>0</v>
      </c>
      <c r="BD58" s="79">
        <f>'30 - Odvětrání'!F37</f>
        <v>0</v>
      </c>
      <c r="BT58" s="80" t="s">
        <v>80</v>
      </c>
      <c r="BV58" s="80" t="s">
        <v>74</v>
      </c>
      <c r="BW58" s="80" t="s">
        <v>91</v>
      </c>
      <c r="BX58" s="80" t="s">
        <v>5</v>
      </c>
      <c r="CL58" s="80" t="s">
        <v>19</v>
      </c>
      <c r="CM58" s="80" t="s">
        <v>82</v>
      </c>
    </row>
    <row r="59" spans="1:91" s="6" customFormat="1" ht="16.5" customHeight="1">
      <c r="A59" s="71" t="s">
        <v>76</v>
      </c>
      <c r="B59" s="72"/>
      <c r="C59" s="73"/>
      <c r="D59" s="284" t="s">
        <v>92</v>
      </c>
      <c r="E59" s="284"/>
      <c r="F59" s="284"/>
      <c r="G59" s="284"/>
      <c r="H59" s="284"/>
      <c r="I59" s="74"/>
      <c r="J59" s="284" t="s">
        <v>93</v>
      </c>
      <c r="K59" s="284"/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  <c r="AA59" s="284"/>
      <c r="AB59" s="284"/>
      <c r="AC59" s="284"/>
      <c r="AD59" s="284"/>
      <c r="AE59" s="284"/>
      <c r="AF59" s="284"/>
      <c r="AG59" s="285">
        <f>'40 - UT'!J30</f>
        <v>0</v>
      </c>
      <c r="AH59" s="286"/>
      <c r="AI59" s="286"/>
      <c r="AJ59" s="286"/>
      <c r="AK59" s="286"/>
      <c r="AL59" s="286"/>
      <c r="AM59" s="286"/>
      <c r="AN59" s="285">
        <f t="shared" si="0"/>
        <v>0</v>
      </c>
      <c r="AO59" s="286"/>
      <c r="AP59" s="286"/>
      <c r="AQ59" s="75" t="s">
        <v>79</v>
      </c>
      <c r="AR59" s="72"/>
      <c r="AS59" s="76">
        <v>0</v>
      </c>
      <c r="AT59" s="77">
        <f t="shared" si="1"/>
        <v>0</v>
      </c>
      <c r="AU59" s="78">
        <f>'40 - UT'!P86</f>
        <v>0</v>
      </c>
      <c r="AV59" s="77">
        <f>'40 - UT'!J33</f>
        <v>0</v>
      </c>
      <c r="AW59" s="77">
        <f>'40 - UT'!J34</f>
        <v>0</v>
      </c>
      <c r="AX59" s="77">
        <f>'40 - UT'!J35</f>
        <v>0</v>
      </c>
      <c r="AY59" s="77">
        <f>'40 - UT'!J36</f>
        <v>0</v>
      </c>
      <c r="AZ59" s="77">
        <f>'40 - UT'!F33</f>
        <v>0</v>
      </c>
      <c r="BA59" s="77">
        <f>'40 - UT'!F34</f>
        <v>0</v>
      </c>
      <c r="BB59" s="77">
        <f>'40 - UT'!F35</f>
        <v>0</v>
      </c>
      <c r="BC59" s="77">
        <f>'40 - UT'!F36</f>
        <v>0</v>
      </c>
      <c r="BD59" s="79">
        <f>'40 - UT'!F37</f>
        <v>0</v>
      </c>
      <c r="BT59" s="80" t="s">
        <v>80</v>
      </c>
      <c r="BV59" s="80" t="s">
        <v>74</v>
      </c>
      <c r="BW59" s="80" t="s">
        <v>94</v>
      </c>
      <c r="BX59" s="80" t="s">
        <v>5</v>
      </c>
      <c r="CL59" s="80" t="s">
        <v>19</v>
      </c>
      <c r="CM59" s="80" t="s">
        <v>82</v>
      </c>
    </row>
    <row r="60" spans="1:91" s="6" customFormat="1" ht="16.5" customHeight="1">
      <c r="A60" s="71" t="s">
        <v>76</v>
      </c>
      <c r="B60" s="72"/>
      <c r="C60" s="73"/>
      <c r="D60" s="284" t="s">
        <v>95</v>
      </c>
      <c r="E60" s="284"/>
      <c r="F60" s="284"/>
      <c r="G60" s="284"/>
      <c r="H60" s="284"/>
      <c r="I60" s="74"/>
      <c r="J60" s="284" t="s">
        <v>96</v>
      </c>
      <c r="K60" s="284"/>
      <c r="L60" s="284"/>
      <c r="M60" s="284"/>
      <c r="N60" s="284"/>
      <c r="O60" s="284"/>
      <c r="P60" s="284"/>
      <c r="Q60" s="284"/>
      <c r="R60" s="284"/>
      <c r="S60" s="284"/>
      <c r="T60" s="284"/>
      <c r="U60" s="284"/>
      <c r="V60" s="284"/>
      <c r="W60" s="284"/>
      <c r="X60" s="284"/>
      <c r="Y60" s="284"/>
      <c r="Z60" s="284"/>
      <c r="AA60" s="284"/>
      <c r="AB60" s="284"/>
      <c r="AC60" s="284"/>
      <c r="AD60" s="284"/>
      <c r="AE60" s="284"/>
      <c r="AF60" s="284"/>
      <c r="AG60" s="285">
        <f>'50 - Elektroinstalace'!J30</f>
        <v>0</v>
      </c>
      <c r="AH60" s="286"/>
      <c r="AI60" s="286"/>
      <c r="AJ60" s="286"/>
      <c r="AK60" s="286"/>
      <c r="AL60" s="286"/>
      <c r="AM60" s="286"/>
      <c r="AN60" s="285">
        <f t="shared" si="0"/>
        <v>0</v>
      </c>
      <c r="AO60" s="286"/>
      <c r="AP60" s="286"/>
      <c r="AQ60" s="75" t="s">
        <v>79</v>
      </c>
      <c r="AR60" s="72"/>
      <c r="AS60" s="76">
        <v>0</v>
      </c>
      <c r="AT60" s="77">
        <f t="shared" si="1"/>
        <v>0</v>
      </c>
      <c r="AU60" s="78">
        <f>'50 - Elektroinstalace'!P89</f>
        <v>0</v>
      </c>
      <c r="AV60" s="77">
        <f>'50 - Elektroinstalace'!J33</f>
        <v>0</v>
      </c>
      <c r="AW60" s="77">
        <f>'50 - Elektroinstalace'!J34</f>
        <v>0</v>
      </c>
      <c r="AX60" s="77">
        <f>'50 - Elektroinstalace'!J35</f>
        <v>0</v>
      </c>
      <c r="AY60" s="77">
        <f>'50 - Elektroinstalace'!J36</f>
        <v>0</v>
      </c>
      <c r="AZ60" s="77">
        <f>'50 - Elektroinstalace'!F33</f>
        <v>0</v>
      </c>
      <c r="BA60" s="77">
        <f>'50 - Elektroinstalace'!F34</f>
        <v>0</v>
      </c>
      <c r="BB60" s="77">
        <f>'50 - Elektroinstalace'!F35</f>
        <v>0</v>
      </c>
      <c r="BC60" s="77">
        <f>'50 - Elektroinstalace'!F36</f>
        <v>0</v>
      </c>
      <c r="BD60" s="79">
        <f>'50 - Elektroinstalace'!F37</f>
        <v>0</v>
      </c>
      <c r="BT60" s="80" t="s">
        <v>80</v>
      </c>
      <c r="BV60" s="80" t="s">
        <v>74</v>
      </c>
      <c r="BW60" s="80" t="s">
        <v>97</v>
      </c>
      <c r="BX60" s="80" t="s">
        <v>5</v>
      </c>
      <c r="CL60" s="80" t="s">
        <v>19</v>
      </c>
      <c r="CM60" s="80" t="s">
        <v>82</v>
      </c>
    </row>
    <row r="61" spans="1:91" s="6" customFormat="1" ht="16.5" customHeight="1">
      <c r="A61" s="71" t="s">
        <v>76</v>
      </c>
      <c r="B61" s="72"/>
      <c r="C61" s="73"/>
      <c r="D61" s="284" t="s">
        <v>98</v>
      </c>
      <c r="E61" s="284"/>
      <c r="F61" s="284"/>
      <c r="G61" s="284"/>
      <c r="H61" s="284"/>
      <c r="I61" s="74"/>
      <c r="J61" s="284" t="s">
        <v>99</v>
      </c>
      <c r="K61" s="284"/>
      <c r="L61" s="284"/>
      <c r="M61" s="284"/>
      <c r="N61" s="284"/>
      <c r="O61" s="284"/>
      <c r="P61" s="284"/>
      <c r="Q61" s="284"/>
      <c r="R61" s="284"/>
      <c r="S61" s="284"/>
      <c r="T61" s="284"/>
      <c r="U61" s="284"/>
      <c r="V61" s="284"/>
      <c r="W61" s="284"/>
      <c r="X61" s="284"/>
      <c r="Y61" s="284"/>
      <c r="Z61" s="284"/>
      <c r="AA61" s="284"/>
      <c r="AB61" s="284"/>
      <c r="AC61" s="284"/>
      <c r="AD61" s="284"/>
      <c r="AE61" s="284"/>
      <c r="AF61" s="284"/>
      <c r="AG61" s="285">
        <f>'60 - Venkovní úpravy'!J30</f>
        <v>0</v>
      </c>
      <c r="AH61" s="286"/>
      <c r="AI61" s="286"/>
      <c r="AJ61" s="286"/>
      <c r="AK61" s="286"/>
      <c r="AL61" s="286"/>
      <c r="AM61" s="286"/>
      <c r="AN61" s="285">
        <f t="shared" si="0"/>
        <v>0</v>
      </c>
      <c r="AO61" s="286"/>
      <c r="AP61" s="286"/>
      <c r="AQ61" s="75" t="s">
        <v>79</v>
      </c>
      <c r="AR61" s="72"/>
      <c r="AS61" s="76">
        <v>0</v>
      </c>
      <c r="AT61" s="77">
        <f t="shared" si="1"/>
        <v>0</v>
      </c>
      <c r="AU61" s="78">
        <f>'60 - Venkovní úpravy'!P87</f>
        <v>0</v>
      </c>
      <c r="AV61" s="77">
        <f>'60 - Venkovní úpravy'!J33</f>
        <v>0</v>
      </c>
      <c r="AW61" s="77">
        <f>'60 - Venkovní úpravy'!J34</f>
        <v>0</v>
      </c>
      <c r="AX61" s="77">
        <f>'60 - Venkovní úpravy'!J35</f>
        <v>0</v>
      </c>
      <c r="AY61" s="77">
        <f>'60 - Venkovní úpravy'!J36</f>
        <v>0</v>
      </c>
      <c r="AZ61" s="77">
        <f>'60 - Venkovní úpravy'!F33</f>
        <v>0</v>
      </c>
      <c r="BA61" s="77">
        <f>'60 - Venkovní úpravy'!F34</f>
        <v>0</v>
      </c>
      <c r="BB61" s="77">
        <f>'60 - Venkovní úpravy'!F35</f>
        <v>0</v>
      </c>
      <c r="BC61" s="77">
        <f>'60 - Venkovní úpravy'!F36</f>
        <v>0</v>
      </c>
      <c r="BD61" s="79">
        <f>'60 - Venkovní úpravy'!F37</f>
        <v>0</v>
      </c>
      <c r="BT61" s="80" t="s">
        <v>80</v>
      </c>
      <c r="BV61" s="80" t="s">
        <v>74</v>
      </c>
      <c r="BW61" s="80" t="s">
        <v>100</v>
      </c>
      <c r="BX61" s="80" t="s">
        <v>5</v>
      </c>
      <c r="CL61" s="80" t="s">
        <v>19</v>
      </c>
      <c r="CM61" s="80" t="s">
        <v>82</v>
      </c>
    </row>
    <row r="62" spans="1:91" s="6" customFormat="1" ht="16.5" customHeight="1">
      <c r="A62" s="71" t="s">
        <v>76</v>
      </c>
      <c r="B62" s="72"/>
      <c r="C62" s="73"/>
      <c r="D62" s="284" t="s">
        <v>101</v>
      </c>
      <c r="E62" s="284"/>
      <c r="F62" s="284"/>
      <c r="G62" s="284"/>
      <c r="H62" s="284"/>
      <c r="I62" s="74"/>
      <c r="J62" s="284" t="s">
        <v>102</v>
      </c>
      <c r="K62" s="284"/>
      <c r="L62" s="284"/>
      <c r="M62" s="284"/>
      <c r="N62" s="284"/>
      <c r="O62" s="284"/>
      <c r="P62" s="284"/>
      <c r="Q62" s="284"/>
      <c r="R62" s="284"/>
      <c r="S62" s="284"/>
      <c r="T62" s="284"/>
      <c r="U62" s="284"/>
      <c r="V62" s="284"/>
      <c r="W62" s="284"/>
      <c r="X62" s="284"/>
      <c r="Y62" s="284"/>
      <c r="Z62" s="284"/>
      <c r="AA62" s="284"/>
      <c r="AB62" s="284"/>
      <c r="AC62" s="284"/>
      <c r="AD62" s="284"/>
      <c r="AE62" s="284"/>
      <c r="AF62" s="284"/>
      <c r="AG62" s="285">
        <f>'70 - Venkovní rozvody'!J30</f>
        <v>0</v>
      </c>
      <c r="AH62" s="286"/>
      <c r="AI62" s="286"/>
      <c r="AJ62" s="286"/>
      <c r="AK62" s="286"/>
      <c r="AL62" s="286"/>
      <c r="AM62" s="286"/>
      <c r="AN62" s="285">
        <f t="shared" si="0"/>
        <v>0</v>
      </c>
      <c r="AO62" s="286"/>
      <c r="AP62" s="286"/>
      <c r="AQ62" s="75" t="s">
        <v>79</v>
      </c>
      <c r="AR62" s="72"/>
      <c r="AS62" s="81">
        <v>0</v>
      </c>
      <c r="AT62" s="82">
        <f t="shared" si="1"/>
        <v>0</v>
      </c>
      <c r="AU62" s="83">
        <f>'70 - Venkovní rozvody'!P91</f>
        <v>0</v>
      </c>
      <c r="AV62" s="82">
        <f>'70 - Venkovní rozvody'!J33</f>
        <v>0</v>
      </c>
      <c r="AW62" s="82">
        <f>'70 - Venkovní rozvody'!J34</f>
        <v>0</v>
      </c>
      <c r="AX62" s="82">
        <f>'70 - Venkovní rozvody'!J35</f>
        <v>0</v>
      </c>
      <c r="AY62" s="82">
        <f>'70 - Venkovní rozvody'!J36</f>
        <v>0</v>
      </c>
      <c r="AZ62" s="82">
        <f>'70 - Venkovní rozvody'!F33</f>
        <v>0</v>
      </c>
      <c r="BA62" s="82">
        <f>'70 - Venkovní rozvody'!F34</f>
        <v>0</v>
      </c>
      <c r="BB62" s="82">
        <f>'70 - Venkovní rozvody'!F35</f>
        <v>0</v>
      </c>
      <c r="BC62" s="82">
        <f>'70 - Venkovní rozvody'!F36</f>
        <v>0</v>
      </c>
      <c r="BD62" s="84">
        <f>'70 - Venkovní rozvody'!F37</f>
        <v>0</v>
      </c>
      <c r="BT62" s="80" t="s">
        <v>80</v>
      </c>
      <c r="BV62" s="80" t="s">
        <v>74</v>
      </c>
      <c r="BW62" s="80" t="s">
        <v>103</v>
      </c>
      <c r="BX62" s="80" t="s">
        <v>5</v>
      </c>
      <c r="CL62" s="80" t="s">
        <v>19</v>
      </c>
      <c r="CM62" s="80" t="s">
        <v>82</v>
      </c>
    </row>
    <row r="63" spans="1:91" s="1" customFormat="1" ht="30" customHeight="1">
      <c r="B63" s="32"/>
      <c r="AR63" s="32"/>
    </row>
    <row r="64" spans="1:91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32"/>
    </row>
  </sheetData>
  <sheetProtection algorithmName="SHA-512" hashValue="64BW9YN20ovYOHAfmAKq90mjESbMQtsx5wF5DIGtVVK+YnpVgJPjdNynuG9IMYCg3zmx/SI9d/r7VAZyD32l4w==" saltValue="4M9t2Tu/zq1mXOxWD3+8kdUhFdD2N8y82WxxNKXUZih8ewtqipfQoNKFNKxZUZVFbned54XR+aZ+yluRyNVt6Q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0 - VRN'!C2" display="/" xr:uid="{00000000-0004-0000-0000-000000000000}"/>
    <hyperlink ref="A56" location="'10 - Stavební část'!C2" display="/" xr:uid="{00000000-0004-0000-0000-000001000000}"/>
    <hyperlink ref="A57" location="'20 - ZTI'!C2" display="/" xr:uid="{00000000-0004-0000-0000-000002000000}"/>
    <hyperlink ref="A58" location="'30 - Odvětrání'!C2" display="/" xr:uid="{00000000-0004-0000-0000-000003000000}"/>
    <hyperlink ref="A59" location="'40 - UT'!C2" display="/" xr:uid="{00000000-0004-0000-0000-000004000000}"/>
    <hyperlink ref="A60" location="'50 - Elektroinstalace'!C2" display="/" xr:uid="{00000000-0004-0000-0000-000005000000}"/>
    <hyperlink ref="A61" location="'60 - Venkovní úpravy'!C2" display="/" xr:uid="{00000000-0004-0000-0000-000006000000}"/>
    <hyperlink ref="A62" location="'70 - Venkovní rozvody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86" customWidth="1"/>
    <col min="2" max="2" width="1.6640625" style="186" customWidth="1"/>
    <col min="3" max="4" width="5" style="186" customWidth="1"/>
    <col min="5" max="5" width="11.6640625" style="186" customWidth="1"/>
    <col min="6" max="6" width="9.1640625" style="186" customWidth="1"/>
    <col min="7" max="7" width="5" style="186" customWidth="1"/>
    <col min="8" max="8" width="77.83203125" style="186" customWidth="1"/>
    <col min="9" max="10" width="20" style="186" customWidth="1"/>
    <col min="11" max="11" width="1.6640625" style="186" customWidth="1"/>
  </cols>
  <sheetData>
    <row r="1" spans="2:11" customFormat="1" ht="37.5" customHeight="1"/>
    <row r="2" spans="2:1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pans="2:11" s="15" customFormat="1" ht="45" customHeight="1">
      <c r="B3" s="190"/>
      <c r="C3" s="314" t="s">
        <v>2750</v>
      </c>
      <c r="D3" s="314"/>
      <c r="E3" s="314"/>
      <c r="F3" s="314"/>
      <c r="G3" s="314"/>
      <c r="H3" s="314"/>
      <c r="I3" s="314"/>
      <c r="J3" s="314"/>
      <c r="K3" s="191"/>
    </row>
    <row r="4" spans="2:11" customFormat="1" ht="25.5" customHeight="1">
      <c r="B4" s="192"/>
      <c r="C4" s="313" t="s">
        <v>2751</v>
      </c>
      <c r="D4" s="313"/>
      <c r="E4" s="313"/>
      <c r="F4" s="313"/>
      <c r="G4" s="313"/>
      <c r="H4" s="313"/>
      <c r="I4" s="313"/>
      <c r="J4" s="313"/>
      <c r="K4" s="193"/>
    </row>
    <row r="5" spans="2:11" customFormat="1" ht="5.25" customHeight="1">
      <c r="B5" s="192"/>
      <c r="C5" s="194"/>
      <c r="D5" s="194"/>
      <c r="E5" s="194"/>
      <c r="F5" s="194"/>
      <c r="G5" s="194"/>
      <c r="H5" s="194"/>
      <c r="I5" s="194"/>
      <c r="J5" s="194"/>
      <c r="K5" s="193"/>
    </row>
    <row r="6" spans="2:11" customFormat="1" ht="15" customHeight="1">
      <c r="B6" s="192"/>
      <c r="C6" s="312" t="s">
        <v>2752</v>
      </c>
      <c r="D6" s="312"/>
      <c r="E6" s="312"/>
      <c r="F6" s="312"/>
      <c r="G6" s="312"/>
      <c r="H6" s="312"/>
      <c r="I6" s="312"/>
      <c r="J6" s="312"/>
      <c r="K6" s="193"/>
    </row>
    <row r="7" spans="2:11" customFormat="1" ht="15" customHeight="1">
      <c r="B7" s="196"/>
      <c r="C7" s="312" t="s">
        <v>2753</v>
      </c>
      <c r="D7" s="312"/>
      <c r="E7" s="312"/>
      <c r="F7" s="312"/>
      <c r="G7" s="312"/>
      <c r="H7" s="312"/>
      <c r="I7" s="312"/>
      <c r="J7" s="312"/>
      <c r="K7" s="193"/>
    </row>
    <row r="8" spans="2:11" customFormat="1" ht="12.75" customHeight="1">
      <c r="B8" s="196"/>
      <c r="C8" s="195"/>
      <c r="D8" s="195"/>
      <c r="E8" s="195"/>
      <c r="F8" s="195"/>
      <c r="G8" s="195"/>
      <c r="H8" s="195"/>
      <c r="I8" s="195"/>
      <c r="J8" s="195"/>
      <c r="K8" s="193"/>
    </row>
    <row r="9" spans="2:11" customFormat="1" ht="15" customHeight="1">
      <c r="B9" s="196"/>
      <c r="C9" s="312" t="s">
        <v>2754</v>
      </c>
      <c r="D9" s="312"/>
      <c r="E9" s="312"/>
      <c r="F9" s="312"/>
      <c r="G9" s="312"/>
      <c r="H9" s="312"/>
      <c r="I9" s="312"/>
      <c r="J9" s="312"/>
      <c r="K9" s="193"/>
    </row>
    <row r="10" spans="2:11" customFormat="1" ht="15" customHeight="1">
      <c r="B10" s="196"/>
      <c r="C10" s="195"/>
      <c r="D10" s="312" t="s">
        <v>2755</v>
      </c>
      <c r="E10" s="312"/>
      <c r="F10" s="312"/>
      <c r="G10" s="312"/>
      <c r="H10" s="312"/>
      <c r="I10" s="312"/>
      <c r="J10" s="312"/>
      <c r="K10" s="193"/>
    </row>
    <row r="11" spans="2:11" customFormat="1" ht="15" customHeight="1">
      <c r="B11" s="196"/>
      <c r="C11" s="197"/>
      <c r="D11" s="312" t="s">
        <v>2756</v>
      </c>
      <c r="E11" s="312"/>
      <c r="F11" s="312"/>
      <c r="G11" s="312"/>
      <c r="H11" s="312"/>
      <c r="I11" s="312"/>
      <c r="J11" s="312"/>
      <c r="K11" s="193"/>
    </row>
    <row r="12" spans="2:11" customFormat="1" ht="15" customHeight="1">
      <c r="B12" s="196"/>
      <c r="C12" s="197"/>
      <c r="D12" s="195"/>
      <c r="E12" s="195"/>
      <c r="F12" s="195"/>
      <c r="G12" s="195"/>
      <c r="H12" s="195"/>
      <c r="I12" s="195"/>
      <c r="J12" s="195"/>
      <c r="K12" s="193"/>
    </row>
    <row r="13" spans="2:11" customFormat="1" ht="15" customHeight="1">
      <c r="B13" s="196"/>
      <c r="C13" s="197"/>
      <c r="D13" s="198" t="s">
        <v>2757</v>
      </c>
      <c r="E13" s="195"/>
      <c r="F13" s="195"/>
      <c r="G13" s="195"/>
      <c r="H13" s="195"/>
      <c r="I13" s="195"/>
      <c r="J13" s="195"/>
      <c r="K13" s="193"/>
    </row>
    <row r="14" spans="2:11" customFormat="1" ht="12.75" customHeight="1">
      <c r="B14" s="196"/>
      <c r="C14" s="197"/>
      <c r="D14" s="197"/>
      <c r="E14" s="197"/>
      <c r="F14" s="197"/>
      <c r="G14" s="197"/>
      <c r="H14" s="197"/>
      <c r="I14" s="197"/>
      <c r="J14" s="197"/>
      <c r="K14" s="193"/>
    </row>
    <row r="15" spans="2:11" customFormat="1" ht="15" customHeight="1">
      <c r="B15" s="196"/>
      <c r="C15" s="197"/>
      <c r="D15" s="312" t="s">
        <v>2758</v>
      </c>
      <c r="E15" s="312"/>
      <c r="F15" s="312"/>
      <c r="G15" s="312"/>
      <c r="H15" s="312"/>
      <c r="I15" s="312"/>
      <c r="J15" s="312"/>
      <c r="K15" s="193"/>
    </row>
    <row r="16" spans="2:11" customFormat="1" ht="15" customHeight="1">
      <c r="B16" s="196"/>
      <c r="C16" s="197"/>
      <c r="D16" s="312" t="s">
        <v>2759</v>
      </c>
      <c r="E16" s="312"/>
      <c r="F16" s="312"/>
      <c r="G16" s="312"/>
      <c r="H16" s="312"/>
      <c r="I16" s="312"/>
      <c r="J16" s="312"/>
      <c r="K16" s="193"/>
    </row>
    <row r="17" spans="2:11" customFormat="1" ht="15" customHeight="1">
      <c r="B17" s="196"/>
      <c r="C17" s="197"/>
      <c r="D17" s="312" t="s">
        <v>2760</v>
      </c>
      <c r="E17" s="312"/>
      <c r="F17" s="312"/>
      <c r="G17" s="312"/>
      <c r="H17" s="312"/>
      <c r="I17" s="312"/>
      <c r="J17" s="312"/>
      <c r="K17" s="193"/>
    </row>
    <row r="18" spans="2:11" customFormat="1" ht="15" customHeight="1">
      <c r="B18" s="196"/>
      <c r="C18" s="197"/>
      <c r="D18" s="197"/>
      <c r="E18" s="199" t="s">
        <v>79</v>
      </c>
      <c r="F18" s="312" t="s">
        <v>2761</v>
      </c>
      <c r="G18" s="312"/>
      <c r="H18" s="312"/>
      <c r="I18" s="312"/>
      <c r="J18" s="312"/>
      <c r="K18" s="193"/>
    </row>
    <row r="19" spans="2:11" customFormat="1" ht="15" customHeight="1">
      <c r="B19" s="196"/>
      <c r="C19" s="197"/>
      <c r="D19" s="197"/>
      <c r="E19" s="199" t="s">
        <v>2762</v>
      </c>
      <c r="F19" s="312" t="s">
        <v>2763</v>
      </c>
      <c r="G19" s="312"/>
      <c r="H19" s="312"/>
      <c r="I19" s="312"/>
      <c r="J19" s="312"/>
      <c r="K19" s="193"/>
    </row>
    <row r="20" spans="2:11" customFormat="1" ht="15" customHeight="1">
      <c r="B20" s="196"/>
      <c r="C20" s="197"/>
      <c r="D20" s="197"/>
      <c r="E20" s="199" t="s">
        <v>2764</v>
      </c>
      <c r="F20" s="312" t="s">
        <v>2765</v>
      </c>
      <c r="G20" s="312"/>
      <c r="H20" s="312"/>
      <c r="I20" s="312"/>
      <c r="J20" s="312"/>
      <c r="K20" s="193"/>
    </row>
    <row r="21" spans="2:11" customFormat="1" ht="15" customHeight="1">
      <c r="B21" s="196"/>
      <c r="C21" s="197"/>
      <c r="D21" s="197"/>
      <c r="E21" s="199" t="s">
        <v>2766</v>
      </c>
      <c r="F21" s="312" t="s">
        <v>2767</v>
      </c>
      <c r="G21" s="312"/>
      <c r="H21" s="312"/>
      <c r="I21" s="312"/>
      <c r="J21" s="312"/>
      <c r="K21" s="193"/>
    </row>
    <row r="22" spans="2:11" customFormat="1" ht="15" customHeight="1">
      <c r="B22" s="196"/>
      <c r="C22" s="197"/>
      <c r="D22" s="197"/>
      <c r="E22" s="199" t="s">
        <v>2768</v>
      </c>
      <c r="F22" s="312" t="s">
        <v>2769</v>
      </c>
      <c r="G22" s="312"/>
      <c r="H22" s="312"/>
      <c r="I22" s="312"/>
      <c r="J22" s="312"/>
      <c r="K22" s="193"/>
    </row>
    <row r="23" spans="2:11" customFormat="1" ht="15" customHeight="1">
      <c r="B23" s="196"/>
      <c r="C23" s="197"/>
      <c r="D23" s="197"/>
      <c r="E23" s="199" t="s">
        <v>2770</v>
      </c>
      <c r="F23" s="312" t="s">
        <v>2771</v>
      </c>
      <c r="G23" s="312"/>
      <c r="H23" s="312"/>
      <c r="I23" s="312"/>
      <c r="J23" s="312"/>
      <c r="K23" s="193"/>
    </row>
    <row r="24" spans="2:11" customFormat="1" ht="12.75" customHeight="1">
      <c r="B24" s="196"/>
      <c r="C24" s="197"/>
      <c r="D24" s="197"/>
      <c r="E24" s="197"/>
      <c r="F24" s="197"/>
      <c r="G24" s="197"/>
      <c r="H24" s="197"/>
      <c r="I24" s="197"/>
      <c r="J24" s="197"/>
      <c r="K24" s="193"/>
    </row>
    <row r="25" spans="2:11" customFormat="1" ht="15" customHeight="1">
      <c r="B25" s="196"/>
      <c r="C25" s="312" t="s">
        <v>2772</v>
      </c>
      <c r="D25" s="312"/>
      <c r="E25" s="312"/>
      <c r="F25" s="312"/>
      <c r="G25" s="312"/>
      <c r="H25" s="312"/>
      <c r="I25" s="312"/>
      <c r="J25" s="312"/>
      <c r="K25" s="193"/>
    </row>
    <row r="26" spans="2:11" customFormat="1" ht="15" customHeight="1">
      <c r="B26" s="196"/>
      <c r="C26" s="312" t="s">
        <v>2773</v>
      </c>
      <c r="D26" s="312"/>
      <c r="E26" s="312"/>
      <c r="F26" s="312"/>
      <c r="G26" s="312"/>
      <c r="H26" s="312"/>
      <c r="I26" s="312"/>
      <c r="J26" s="312"/>
      <c r="K26" s="193"/>
    </row>
    <row r="27" spans="2:11" customFormat="1" ht="15" customHeight="1">
      <c r="B27" s="196"/>
      <c r="C27" s="195"/>
      <c r="D27" s="312" t="s">
        <v>2774</v>
      </c>
      <c r="E27" s="312"/>
      <c r="F27" s="312"/>
      <c r="G27" s="312"/>
      <c r="H27" s="312"/>
      <c r="I27" s="312"/>
      <c r="J27" s="312"/>
      <c r="K27" s="193"/>
    </row>
    <row r="28" spans="2:11" customFormat="1" ht="15" customHeight="1">
      <c r="B28" s="196"/>
      <c r="C28" s="197"/>
      <c r="D28" s="312" t="s">
        <v>2775</v>
      </c>
      <c r="E28" s="312"/>
      <c r="F28" s="312"/>
      <c r="G28" s="312"/>
      <c r="H28" s="312"/>
      <c r="I28" s="312"/>
      <c r="J28" s="312"/>
      <c r="K28" s="193"/>
    </row>
    <row r="29" spans="2:11" customFormat="1" ht="12.75" customHeight="1">
      <c r="B29" s="196"/>
      <c r="C29" s="197"/>
      <c r="D29" s="197"/>
      <c r="E29" s="197"/>
      <c r="F29" s="197"/>
      <c r="G29" s="197"/>
      <c r="H29" s="197"/>
      <c r="I29" s="197"/>
      <c r="J29" s="197"/>
      <c r="K29" s="193"/>
    </row>
    <row r="30" spans="2:11" customFormat="1" ht="15" customHeight="1">
      <c r="B30" s="196"/>
      <c r="C30" s="197"/>
      <c r="D30" s="312" t="s">
        <v>2776</v>
      </c>
      <c r="E30" s="312"/>
      <c r="F30" s="312"/>
      <c r="G30" s="312"/>
      <c r="H30" s="312"/>
      <c r="I30" s="312"/>
      <c r="J30" s="312"/>
      <c r="K30" s="193"/>
    </row>
    <row r="31" spans="2:11" customFormat="1" ht="15" customHeight="1">
      <c r="B31" s="196"/>
      <c r="C31" s="197"/>
      <c r="D31" s="312" t="s">
        <v>2777</v>
      </c>
      <c r="E31" s="312"/>
      <c r="F31" s="312"/>
      <c r="G31" s="312"/>
      <c r="H31" s="312"/>
      <c r="I31" s="312"/>
      <c r="J31" s="312"/>
      <c r="K31" s="193"/>
    </row>
    <row r="32" spans="2:11" customFormat="1" ht="12.75" customHeight="1">
      <c r="B32" s="196"/>
      <c r="C32" s="197"/>
      <c r="D32" s="197"/>
      <c r="E32" s="197"/>
      <c r="F32" s="197"/>
      <c r="G32" s="197"/>
      <c r="H32" s="197"/>
      <c r="I32" s="197"/>
      <c r="J32" s="197"/>
      <c r="K32" s="193"/>
    </row>
    <row r="33" spans="2:11" customFormat="1" ht="15" customHeight="1">
      <c r="B33" s="196"/>
      <c r="C33" s="197"/>
      <c r="D33" s="312" t="s">
        <v>2778</v>
      </c>
      <c r="E33" s="312"/>
      <c r="F33" s="312"/>
      <c r="G33" s="312"/>
      <c r="H33" s="312"/>
      <c r="I33" s="312"/>
      <c r="J33" s="312"/>
      <c r="K33" s="193"/>
    </row>
    <row r="34" spans="2:11" customFormat="1" ht="15" customHeight="1">
      <c r="B34" s="196"/>
      <c r="C34" s="197"/>
      <c r="D34" s="312" t="s">
        <v>2779</v>
      </c>
      <c r="E34" s="312"/>
      <c r="F34" s="312"/>
      <c r="G34" s="312"/>
      <c r="H34" s="312"/>
      <c r="I34" s="312"/>
      <c r="J34" s="312"/>
      <c r="K34" s="193"/>
    </row>
    <row r="35" spans="2:11" customFormat="1" ht="15" customHeight="1">
      <c r="B35" s="196"/>
      <c r="C35" s="197"/>
      <c r="D35" s="312" t="s">
        <v>2780</v>
      </c>
      <c r="E35" s="312"/>
      <c r="F35" s="312"/>
      <c r="G35" s="312"/>
      <c r="H35" s="312"/>
      <c r="I35" s="312"/>
      <c r="J35" s="312"/>
      <c r="K35" s="193"/>
    </row>
    <row r="36" spans="2:11" customFormat="1" ht="15" customHeight="1">
      <c r="B36" s="196"/>
      <c r="C36" s="197"/>
      <c r="D36" s="195"/>
      <c r="E36" s="198" t="s">
        <v>116</v>
      </c>
      <c r="F36" s="195"/>
      <c r="G36" s="312" t="s">
        <v>2781</v>
      </c>
      <c r="H36" s="312"/>
      <c r="I36" s="312"/>
      <c r="J36" s="312"/>
      <c r="K36" s="193"/>
    </row>
    <row r="37" spans="2:11" customFormat="1" ht="30.75" customHeight="1">
      <c r="B37" s="196"/>
      <c r="C37" s="197"/>
      <c r="D37" s="195"/>
      <c r="E37" s="198" t="s">
        <v>2782</v>
      </c>
      <c r="F37" s="195"/>
      <c r="G37" s="312" t="s">
        <v>2783</v>
      </c>
      <c r="H37" s="312"/>
      <c r="I37" s="312"/>
      <c r="J37" s="312"/>
      <c r="K37" s="193"/>
    </row>
    <row r="38" spans="2:11" customFormat="1" ht="15" customHeight="1">
      <c r="B38" s="196"/>
      <c r="C38" s="197"/>
      <c r="D38" s="195"/>
      <c r="E38" s="198" t="s">
        <v>53</v>
      </c>
      <c r="F38" s="195"/>
      <c r="G38" s="312" t="s">
        <v>2784</v>
      </c>
      <c r="H38" s="312"/>
      <c r="I38" s="312"/>
      <c r="J38" s="312"/>
      <c r="K38" s="193"/>
    </row>
    <row r="39" spans="2:11" customFormat="1" ht="15" customHeight="1">
      <c r="B39" s="196"/>
      <c r="C39" s="197"/>
      <c r="D39" s="195"/>
      <c r="E39" s="198" t="s">
        <v>54</v>
      </c>
      <c r="F39" s="195"/>
      <c r="G39" s="312" t="s">
        <v>2785</v>
      </c>
      <c r="H39" s="312"/>
      <c r="I39" s="312"/>
      <c r="J39" s="312"/>
      <c r="K39" s="193"/>
    </row>
    <row r="40" spans="2:11" customFormat="1" ht="15" customHeight="1">
      <c r="B40" s="196"/>
      <c r="C40" s="197"/>
      <c r="D40" s="195"/>
      <c r="E40" s="198" t="s">
        <v>117</v>
      </c>
      <c r="F40" s="195"/>
      <c r="G40" s="312" t="s">
        <v>2786</v>
      </c>
      <c r="H40" s="312"/>
      <c r="I40" s="312"/>
      <c r="J40" s="312"/>
      <c r="K40" s="193"/>
    </row>
    <row r="41" spans="2:11" customFormat="1" ht="15" customHeight="1">
      <c r="B41" s="196"/>
      <c r="C41" s="197"/>
      <c r="D41" s="195"/>
      <c r="E41" s="198" t="s">
        <v>118</v>
      </c>
      <c r="F41" s="195"/>
      <c r="G41" s="312" t="s">
        <v>2787</v>
      </c>
      <c r="H41" s="312"/>
      <c r="I41" s="312"/>
      <c r="J41" s="312"/>
      <c r="K41" s="193"/>
    </row>
    <row r="42" spans="2:11" customFormat="1" ht="15" customHeight="1">
      <c r="B42" s="196"/>
      <c r="C42" s="197"/>
      <c r="D42" s="195"/>
      <c r="E42" s="198" t="s">
        <v>2788</v>
      </c>
      <c r="F42" s="195"/>
      <c r="G42" s="312" t="s">
        <v>2789</v>
      </c>
      <c r="H42" s="312"/>
      <c r="I42" s="312"/>
      <c r="J42" s="312"/>
      <c r="K42" s="193"/>
    </row>
    <row r="43" spans="2:11" customFormat="1" ht="15" customHeight="1">
      <c r="B43" s="196"/>
      <c r="C43" s="197"/>
      <c r="D43" s="195"/>
      <c r="E43" s="198"/>
      <c r="F43" s="195"/>
      <c r="G43" s="312" t="s">
        <v>2790</v>
      </c>
      <c r="H43" s="312"/>
      <c r="I43" s="312"/>
      <c r="J43" s="312"/>
      <c r="K43" s="193"/>
    </row>
    <row r="44" spans="2:11" customFormat="1" ht="15" customHeight="1">
      <c r="B44" s="196"/>
      <c r="C44" s="197"/>
      <c r="D44" s="195"/>
      <c r="E44" s="198" t="s">
        <v>2791</v>
      </c>
      <c r="F44" s="195"/>
      <c r="G44" s="312" t="s">
        <v>2792</v>
      </c>
      <c r="H44" s="312"/>
      <c r="I44" s="312"/>
      <c r="J44" s="312"/>
      <c r="K44" s="193"/>
    </row>
    <row r="45" spans="2:11" customFormat="1" ht="15" customHeight="1">
      <c r="B45" s="196"/>
      <c r="C45" s="197"/>
      <c r="D45" s="195"/>
      <c r="E45" s="198" t="s">
        <v>120</v>
      </c>
      <c r="F45" s="195"/>
      <c r="G45" s="312" t="s">
        <v>2793</v>
      </c>
      <c r="H45" s="312"/>
      <c r="I45" s="312"/>
      <c r="J45" s="312"/>
      <c r="K45" s="193"/>
    </row>
    <row r="46" spans="2:11" customFormat="1" ht="12.75" customHeight="1">
      <c r="B46" s="196"/>
      <c r="C46" s="197"/>
      <c r="D46" s="195"/>
      <c r="E46" s="195"/>
      <c r="F46" s="195"/>
      <c r="G46" s="195"/>
      <c r="H46" s="195"/>
      <c r="I46" s="195"/>
      <c r="J46" s="195"/>
      <c r="K46" s="193"/>
    </row>
    <row r="47" spans="2:11" customFormat="1" ht="15" customHeight="1">
      <c r="B47" s="196"/>
      <c r="C47" s="197"/>
      <c r="D47" s="312" t="s">
        <v>2794</v>
      </c>
      <c r="E47" s="312"/>
      <c r="F47" s="312"/>
      <c r="G47" s="312"/>
      <c r="H47" s="312"/>
      <c r="I47" s="312"/>
      <c r="J47" s="312"/>
      <c r="K47" s="193"/>
    </row>
    <row r="48" spans="2:11" customFormat="1" ht="15" customHeight="1">
      <c r="B48" s="196"/>
      <c r="C48" s="197"/>
      <c r="D48" s="197"/>
      <c r="E48" s="312" t="s">
        <v>2795</v>
      </c>
      <c r="F48" s="312"/>
      <c r="G48" s="312"/>
      <c r="H48" s="312"/>
      <c r="I48" s="312"/>
      <c r="J48" s="312"/>
      <c r="K48" s="193"/>
    </row>
    <row r="49" spans="2:11" customFormat="1" ht="15" customHeight="1">
      <c r="B49" s="196"/>
      <c r="C49" s="197"/>
      <c r="D49" s="197"/>
      <c r="E49" s="312" t="s">
        <v>2796</v>
      </c>
      <c r="F49" s="312"/>
      <c r="G49" s="312"/>
      <c r="H49" s="312"/>
      <c r="I49" s="312"/>
      <c r="J49" s="312"/>
      <c r="K49" s="193"/>
    </row>
    <row r="50" spans="2:11" customFormat="1" ht="15" customHeight="1">
      <c r="B50" s="196"/>
      <c r="C50" s="197"/>
      <c r="D50" s="197"/>
      <c r="E50" s="312" t="s">
        <v>2797</v>
      </c>
      <c r="F50" s="312"/>
      <c r="G50" s="312"/>
      <c r="H50" s="312"/>
      <c r="I50" s="312"/>
      <c r="J50" s="312"/>
      <c r="K50" s="193"/>
    </row>
    <row r="51" spans="2:11" customFormat="1" ht="15" customHeight="1">
      <c r="B51" s="196"/>
      <c r="C51" s="197"/>
      <c r="D51" s="312" t="s">
        <v>2798</v>
      </c>
      <c r="E51" s="312"/>
      <c r="F51" s="312"/>
      <c r="G51" s="312"/>
      <c r="H51" s="312"/>
      <c r="I51" s="312"/>
      <c r="J51" s="312"/>
      <c r="K51" s="193"/>
    </row>
    <row r="52" spans="2:11" customFormat="1" ht="25.5" customHeight="1">
      <c r="B52" s="192"/>
      <c r="C52" s="313" t="s">
        <v>2799</v>
      </c>
      <c r="D52" s="313"/>
      <c r="E52" s="313"/>
      <c r="F52" s="313"/>
      <c r="G52" s="313"/>
      <c r="H52" s="313"/>
      <c r="I52" s="313"/>
      <c r="J52" s="313"/>
      <c r="K52" s="193"/>
    </row>
    <row r="53" spans="2:11" customFormat="1" ht="5.25" customHeight="1">
      <c r="B53" s="192"/>
      <c r="C53" s="194"/>
      <c r="D53" s="194"/>
      <c r="E53" s="194"/>
      <c r="F53" s="194"/>
      <c r="G53" s="194"/>
      <c r="H53" s="194"/>
      <c r="I53" s="194"/>
      <c r="J53" s="194"/>
      <c r="K53" s="193"/>
    </row>
    <row r="54" spans="2:11" customFormat="1" ht="15" customHeight="1">
      <c r="B54" s="192"/>
      <c r="C54" s="312" t="s">
        <v>2800</v>
      </c>
      <c r="D54" s="312"/>
      <c r="E54" s="312"/>
      <c r="F54" s="312"/>
      <c r="G54" s="312"/>
      <c r="H54" s="312"/>
      <c r="I54" s="312"/>
      <c r="J54" s="312"/>
      <c r="K54" s="193"/>
    </row>
    <row r="55" spans="2:11" customFormat="1" ht="15" customHeight="1">
      <c r="B55" s="192"/>
      <c r="C55" s="312" t="s">
        <v>2801</v>
      </c>
      <c r="D55" s="312"/>
      <c r="E55" s="312"/>
      <c r="F55" s="312"/>
      <c r="G55" s="312"/>
      <c r="H55" s="312"/>
      <c r="I55" s="312"/>
      <c r="J55" s="312"/>
      <c r="K55" s="193"/>
    </row>
    <row r="56" spans="2:11" customFormat="1" ht="12.75" customHeight="1">
      <c r="B56" s="192"/>
      <c r="C56" s="195"/>
      <c r="D56" s="195"/>
      <c r="E56" s="195"/>
      <c r="F56" s="195"/>
      <c r="G56" s="195"/>
      <c r="H56" s="195"/>
      <c r="I56" s="195"/>
      <c r="J56" s="195"/>
      <c r="K56" s="193"/>
    </row>
    <row r="57" spans="2:11" customFormat="1" ht="15" customHeight="1">
      <c r="B57" s="192"/>
      <c r="C57" s="312" t="s">
        <v>2802</v>
      </c>
      <c r="D57" s="312"/>
      <c r="E57" s="312"/>
      <c r="F57" s="312"/>
      <c r="G57" s="312"/>
      <c r="H57" s="312"/>
      <c r="I57" s="312"/>
      <c r="J57" s="312"/>
      <c r="K57" s="193"/>
    </row>
    <row r="58" spans="2:11" customFormat="1" ht="15" customHeight="1">
      <c r="B58" s="192"/>
      <c r="C58" s="197"/>
      <c r="D58" s="312" t="s">
        <v>2803</v>
      </c>
      <c r="E58" s="312"/>
      <c r="F58" s="312"/>
      <c r="G58" s="312"/>
      <c r="H58" s="312"/>
      <c r="I58" s="312"/>
      <c r="J58" s="312"/>
      <c r="K58" s="193"/>
    </row>
    <row r="59" spans="2:11" customFormat="1" ht="15" customHeight="1">
      <c r="B59" s="192"/>
      <c r="C59" s="197"/>
      <c r="D59" s="312" t="s">
        <v>2804</v>
      </c>
      <c r="E59" s="312"/>
      <c r="F59" s="312"/>
      <c r="G59" s="312"/>
      <c r="H59" s="312"/>
      <c r="I59" s="312"/>
      <c r="J59" s="312"/>
      <c r="K59" s="193"/>
    </row>
    <row r="60" spans="2:11" customFormat="1" ht="15" customHeight="1">
      <c r="B60" s="192"/>
      <c r="C60" s="197"/>
      <c r="D60" s="312" t="s">
        <v>2805</v>
      </c>
      <c r="E60" s="312"/>
      <c r="F60" s="312"/>
      <c r="G60" s="312"/>
      <c r="H60" s="312"/>
      <c r="I60" s="312"/>
      <c r="J60" s="312"/>
      <c r="K60" s="193"/>
    </row>
    <row r="61" spans="2:11" customFormat="1" ht="15" customHeight="1">
      <c r="B61" s="192"/>
      <c r="C61" s="197"/>
      <c r="D61" s="312" t="s">
        <v>2806</v>
      </c>
      <c r="E61" s="312"/>
      <c r="F61" s="312"/>
      <c r="G61" s="312"/>
      <c r="H61" s="312"/>
      <c r="I61" s="312"/>
      <c r="J61" s="312"/>
      <c r="K61" s="193"/>
    </row>
    <row r="62" spans="2:11" customFormat="1" ht="15" customHeight="1">
      <c r="B62" s="192"/>
      <c r="C62" s="197"/>
      <c r="D62" s="315" t="s">
        <v>2807</v>
      </c>
      <c r="E62" s="315"/>
      <c r="F62" s="315"/>
      <c r="G62" s="315"/>
      <c r="H62" s="315"/>
      <c r="I62" s="315"/>
      <c r="J62" s="315"/>
      <c r="K62" s="193"/>
    </row>
    <row r="63" spans="2:11" customFormat="1" ht="15" customHeight="1">
      <c r="B63" s="192"/>
      <c r="C63" s="197"/>
      <c r="D63" s="312" t="s">
        <v>2808</v>
      </c>
      <c r="E63" s="312"/>
      <c r="F63" s="312"/>
      <c r="G63" s="312"/>
      <c r="H63" s="312"/>
      <c r="I63" s="312"/>
      <c r="J63" s="312"/>
      <c r="K63" s="193"/>
    </row>
    <row r="64" spans="2:11" customFormat="1" ht="12.75" customHeight="1">
      <c r="B64" s="192"/>
      <c r="C64" s="197"/>
      <c r="D64" s="197"/>
      <c r="E64" s="200"/>
      <c r="F64" s="197"/>
      <c r="G64" s="197"/>
      <c r="H64" s="197"/>
      <c r="I64" s="197"/>
      <c r="J64" s="197"/>
      <c r="K64" s="193"/>
    </row>
    <row r="65" spans="2:11" customFormat="1" ht="15" customHeight="1">
      <c r="B65" s="192"/>
      <c r="C65" s="197"/>
      <c r="D65" s="312" t="s">
        <v>2809</v>
      </c>
      <c r="E65" s="312"/>
      <c r="F65" s="312"/>
      <c r="G65" s="312"/>
      <c r="H65" s="312"/>
      <c r="I65" s="312"/>
      <c r="J65" s="312"/>
      <c r="K65" s="193"/>
    </row>
    <row r="66" spans="2:11" customFormat="1" ht="15" customHeight="1">
      <c r="B66" s="192"/>
      <c r="C66" s="197"/>
      <c r="D66" s="315" t="s">
        <v>2810</v>
      </c>
      <c r="E66" s="315"/>
      <c r="F66" s="315"/>
      <c r="G66" s="315"/>
      <c r="H66" s="315"/>
      <c r="I66" s="315"/>
      <c r="J66" s="315"/>
      <c r="K66" s="193"/>
    </row>
    <row r="67" spans="2:11" customFormat="1" ht="15" customHeight="1">
      <c r="B67" s="192"/>
      <c r="C67" s="197"/>
      <c r="D67" s="312" t="s">
        <v>2811</v>
      </c>
      <c r="E67" s="312"/>
      <c r="F67" s="312"/>
      <c r="G67" s="312"/>
      <c r="H67" s="312"/>
      <c r="I67" s="312"/>
      <c r="J67" s="312"/>
      <c r="K67" s="193"/>
    </row>
    <row r="68" spans="2:11" customFormat="1" ht="15" customHeight="1">
      <c r="B68" s="192"/>
      <c r="C68" s="197"/>
      <c r="D68" s="312" t="s">
        <v>2812</v>
      </c>
      <c r="E68" s="312"/>
      <c r="F68" s="312"/>
      <c r="G68" s="312"/>
      <c r="H68" s="312"/>
      <c r="I68" s="312"/>
      <c r="J68" s="312"/>
      <c r="K68" s="193"/>
    </row>
    <row r="69" spans="2:11" customFormat="1" ht="15" customHeight="1">
      <c r="B69" s="192"/>
      <c r="C69" s="197"/>
      <c r="D69" s="312" t="s">
        <v>2813</v>
      </c>
      <c r="E69" s="312"/>
      <c r="F69" s="312"/>
      <c r="G69" s="312"/>
      <c r="H69" s="312"/>
      <c r="I69" s="312"/>
      <c r="J69" s="312"/>
      <c r="K69" s="193"/>
    </row>
    <row r="70" spans="2:11" customFormat="1" ht="15" customHeight="1">
      <c r="B70" s="192"/>
      <c r="C70" s="197"/>
      <c r="D70" s="312" t="s">
        <v>2814</v>
      </c>
      <c r="E70" s="312"/>
      <c r="F70" s="312"/>
      <c r="G70" s="312"/>
      <c r="H70" s="312"/>
      <c r="I70" s="312"/>
      <c r="J70" s="312"/>
      <c r="K70" s="193"/>
    </row>
    <row r="71" spans="2:11" customFormat="1" ht="12.75" customHeight="1">
      <c r="B71" s="201"/>
      <c r="C71" s="202"/>
      <c r="D71" s="202"/>
      <c r="E71" s="202"/>
      <c r="F71" s="202"/>
      <c r="G71" s="202"/>
      <c r="H71" s="202"/>
      <c r="I71" s="202"/>
      <c r="J71" s="202"/>
      <c r="K71" s="203"/>
    </row>
    <row r="72" spans="2:11" customFormat="1" ht="18.75" customHeight="1">
      <c r="B72" s="204"/>
      <c r="C72" s="204"/>
      <c r="D72" s="204"/>
      <c r="E72" s="204"/>
      <c r="F72" s="204"/>
      <c r="G72" s="204"/>
      <c r="H72" s="204"/>
      <c r="I72" s="204"/>
      <c r="J72" s="204"/>
      <c r="K72" s="205"/>
    </row>
    <row r="73" spans="2:11" customFormat="1" ht="18.7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2:11" customFormat="1" ht="7.5" customHeight="1">
      <c r="B74" s="206"/>
      <c r="C74" s="207"/>
      <c r="D74" s="207"/>
      <c r="E74" s="207"/>
      <c r="F74" s="207"/>
      <c r="G74" s="207"/>
      <c r="H74" s="207"/>
      <c r="I74" s="207"/>
      <c r="J74" s="207"/>
      <c r="K74" s="208"/>
    </row>
    <row r="75" spans="2:11" customFormat="1" ht="45" customHeight="1">
      <c r="B75" s="209"/>
      <c r="C75" s="316" t="s">
        <v>2815</v>
      </c>
      <c r="D75" s="316"/>
      <c r="E75" s="316"/>
      <c r="F75" s="316"/>
      <c r="G75" s="316"/>
      <c r="H75" s="316"/>
      <c r="I75" s="316"/>
      <c r="J75" s="316"/>
      <c r="K75" s="210"/>
    </row>
    <row r="76" spans="2:11" customFormat="1" ht="17.25" customHeight="1">
      <c r="B76" s="209"/>
      <c r="C76" s="211" t="s">
        <v>2816</v>
      </c>
      <c r="D76" s="211"/>
      <c r="E76" s="211"/>
      <c r="F76" s="211" t="s">
        <v>2817</v>
      </c>
      <c r="G76" s="212"/>
      <c r="H76" s="211" t="s">
        <v>54</v>
      </c>
      <c r="I76" s="211" t="s">
        <v>57</v>
      </c>
      <c r="J76" s="211" t="s">
        <v>2818</v>
      </c>
      <c r="K76" s="210"/>
    </row>
    <row r="77" spans="2:11" customFormat="1" ht="17.25" customHeight="1">
      <c r="B77" s="209"/>
      <c r="C77" s="213" t="s">
        <v>2819</v>
      </c>
      <c r="D77" s="213"/>
      <c r="E77" s="213"/>
      <c r="F77" s="214" t="s">
        <v>2820</v>
      </c>
      <c r="G77" s="215"/>
      <c r="H77" s="213"/>
      <c r="I77" s="213"/>
      <c r="J77" s="213" t="s">
        <v>2821</v>
      </c>
      <c r="K77" s="210"/>
    </row>
    <row r="78" spans="2:11" customFormat="1" ht="5.25" customHeight="1">
      <c r="B78" s="209"/>
      <c r="C78" s="216"/>
      <c r="D78" s="216"/>
      <c r="E78" s="216"/>
      <c r="F78" s="216"/>
      <c r="G78" s="217"/>
      <c r="H78" s="216"/>
      <c r="I78" s="216"/>
      <c r="J78" s="216"/>
      <c r="K78" s="210"/>
    </row>
    <row r="79" spans="2:11" customFormat="1" ht="15" customHeight="1">
      <c r="B79" s="209"/>
      <c r="C79" s="198" t="s">
        <v>53</v>
      </c>
      <c r="D79" s="218"/>
      <c r="E79" s="218"/>
      <c r="F79" s="219" t="s">
        <v>2822</v>
      </c>
      <c r="G79" s="220"/>
      <c r="H79" s="198" t="s">
        <v>2823</v>
      </c>
      <c r="I79" s="198" t="s">
        <v>2824</v>
      </c>
      <c r="J79" s="198">
        <v>20</v>
      </c>
      <c r="K79" s="210"/>
    </row>
    <row r="80" spans="2:11" customFormat="1" ht="15" customHeight="1">
      <c r="B80" s="209"/>
      <c r="C80" s="198" t="s">
        <v>2825</v>
      </c>
      <c r="D80" s="198"/>
      <c r="E80" s="198"/>
      <c r="F80" s="219" t="s">
        <v>2822</v>
      </c>
      <c r="G80" s="220"/>
      <c r="H80" s="198" t="s">
        <v>2826</v>
      </c>
      <c r="I80" s="198" t="s">
        <v>2824</v>
      </c>
      <c r="J80" s="198">
        <v>120</v>
      </c>
      <c r="K80" s="210"/>
    </row>
    <row r="81" spans="2:11" customFormat="1" ht="15" customHeight="1">
      <c r="B81" s="221"/>
      <c r="C81" s="198" t="s">
        <v>2827</v>
      </c>
      <c r="D81" s="198"/>
      <c r="E81" s="198"/>
      <c r="F81" s="219" t="s">
        <v>2828</v>
      </c>
      <c r="G81" s="220"/>
      <c r="H81" s="198" t="s">
        <v>2829</v>
      </c>
      <c r="I81" s="198" t="s">
        <v>2824</v>
      </c>
      <c r="J81" s="198">
        <v>50</v>
      </c>
      <c r="K81" s="210"/>
    </row>
    <row r="82" spans="2:11" customFormat="1" ht="15" customHeight="1">
      <c r="B82" s="221"/>
      <c r="C82" s="198" t="s">
        <v>2830</v>
      </c>
      <c r="D82" s="198"/>
      <c r="E82" s="198"/>
      <c r="F82" s="219" t="s">
        <v>2822</v>
      </c>
      <c r="G82" s="220"/>
      <c r="H82" s="198" t="s">
        <v>2831</v>
      </c>
      <c r="I82" s="198" t="s">
        <v>2832</v>
      </c>
      <c r="J82" s="198"/>
      <c r="K82" s="210"/>
    </row>
    <row r="83" spans="2:11" customFormat="1" ht="15" customHeight="1">
      <c r="B83" s="221"/>
      <c r="C83" s="198" t="s">
        <v>2833</v>
      </c>
      <c r="D83" s="198"/>
      <c r="E83" s="198"/>
      <c r="F83" s="219" t="s">
        <v>2828</v>
      </c>
      <c r="G83" s="198"/>
      <c r="H83" s="198" t="s">
        <v>2834</v>
      </c>
      <c r="I83" s="198" t="s">
        <v>2824</v>
      </c>
      <c r="J83" s="198">
        <v>15</v>
      </c>
      <c r="K83" s="210"/>
    </row>
    <row r="84" spans="2:11" customFormat="1" ht="15" customHeight="1">
      <c r="B84" s="221"/>
      <c r="C84" s="198" t="s">
        <v>2835</v>
      </c>
      <c r="D84" s="198"/>
      <c r="E84" s="198"/>
      <c r="F84" s="219" t="s">
        <v>2828</v>
      </c>
      <c r="G84" s="198"/>
      <c r="H84" s="198" t="s">
        <v>2836</v>
      </c>
      <c r="I84" s="198" t="s">
        <v>2824</v>
      </c>
      <c r="J84" s="198">
        <v>15</v>
      </c>
      <c r="K84" s="210"/>
    </row>
    <row r="85" spans="2:11" customFormat="1" ht="15" customHeight="1">
      <c r="B85" s="221"/>
      <c r="C85" s="198" t="s">
        <v>2837</v>
      </c>
      <c r="D85" s="198"/>
      <c r="E85" s="198"/>
      <c r="F85" s="219" t="s">
        <v>2828</v>
      </c>
      <c r="G85" s="198"/>
      <c r="H85" s="198" t="s">
        <v>2838</v>
      </c>
      <c r="I85" s="198" t="s">
        <v>2824</v>
      </c>
      <c r="J85" s="198">
        <v>20</v>
      </c>
      <c r="K85" s="210"/>
    </row>
    <row r="86" spans="2:11" customFormat="1" ht="15" customHeight="1">
      <c r="B86" s="221"/>
      <c r="C86" s="198" t="s">
        <v>2839</v>
      </c>
      <c r="D86" s="198"/>
      <c r="E86" s="198"/>
      <c r="F86" s="219" t="s">
        <v>2828</v>
      </c>
      <c r="G86" s="198"/>
      <c r="H86" s="198" t="s">
        <v>2840</v>
      </c>
      <c r="I86" s="198" t="s">
        <v>2824</v>
      </c>
      <c r="J86" s="198">
        <v>20</v>
      </c>
      <c r="K86" s="210"/>
    </row>
    <row r="87" spans="2:11" customFormat="1" ht="15" customHeight="1">
      <c r="B87" s="221"/>
      <c r="C87" s="198" t="s">
        <v>2841</v>
      </c>
      <c r="D87" s="198"/>
      <c r="E87" s="198"/>
      <c r="F87" s="219" t="s">
        <v>2828</v>
      </c>
      <c r="G87" s="220"/>
      <c r="H87" s="198" t="s">
        <v>2842</v>
      </c>
      <c r="I87" s="198" t="s">
        <v>2824</v>
      </c>
      <c r="J87" s="198">
        <v>50</v>
      </c>
      <c r="K87" s="210"/>
    </row>
    <row r="88" spans="2:11" customFormat="1" ht="15" customHeight="1">
      <c r="B88" s="221"/>
      <c r="C88" s="198" t="s">
        <v>2843</v>
      </c>
      <c r="D88" s="198"/>
      <c r="E88" s="198"/>
      <c r="F88" s="219" t="s">
        <v>2828</v>
      </c>
      <c r="G88" s="220"/>
      <c r="H88" s="198" t="s">
        <v>2844</v>
      </c>
      <c r="I88" s="198" t="s">
        <v>2824</v>
      </c>
      <c r="J88" s="198">
        <v>20</v>
      </c>
      <c r="K88" s="210"/>
    </row>
    <row r="89" spans="2:11" customFormat="1" ht="15" customHeight="1">
      <c r="B89" s="221"/>
      <c r="C89" s="198" t="s">
        <v>2845</v>
      </c>
      <c r="D89" s="198"/>
      <c r="E89" s="198"/>
      <c r="F89" s="219" t="s">
        <v>2828</v>
      </c>
      <c r="G89" s="220"/>
      <c r="H89" s="198" t="s">
        <v>2846</v>
      </c>
      <c r="I89" s="198" t="s">
        <v>2824</v>
      </c>
      <c r="J89" s="198">
        <v>20</v>
      </c>
      <c r="K89" s="210"/>
    </row>
    <row r="90" spans="2:11" customFormat="1" ht="15" customHeight="1">
      <c r="B90" s="221"/>
      <c r="C90" s="198" t="s">
        <v>2847</v>
      </c>
      <c r="D90" s="198"/>
      <c r="E90" s="198"/>
      <c r="F90" s="219" t="s">
        <v>2828</v>
      </c>
      <c r="G90" s="220"/>
      <c r="H90" s="198" t="s">
        <v>2848</v>
      </c>
      <c r="I90" s="198" t="s">
        <v>2824</v>
      </c>
      <c r="J90" s="198">
        <v>50</v>
      </c>
      <c r="K90" s="210"/>
    </row>
    <row r="91" spans="2:11" customFormat="1" ht="15" customHeight="1">
      <c r="B91" s="221"/>
      <c r="C91" s="198" t="s">
        <v>2849</v>
      </c>
      <c r="D91" s="198"/>
      <c r="E91" s="198"/>
      <c r="F91" s="219" t="s">
        <v>2828</v>
      </c>
      <c r="G91" s="220"/>
      <c r="H91" s="198" t="s">
        <v>2849</v>
      </c>
      <c r="I91" s="198" t="s">
        <v>2824</v>
      </c>
      <c r="J91" s="198">
        <v>50</v>
      </c>
      <c r="K91" s="210"/>
    </row>
    <row r="92" spans="2:11" customFormat="1" ht="15" customHeight="1">
      <c r="B92" s="221"/>
      <c r="C92" s="198" t="s">
        <v>2850</v>
      </c>
      <c r="D92" s="198"/>
      <c r="E92" s="198"/>
      <c r="F92" s="219" t="s">
        <v>2828</v>
      </c>
      <c r="G92" s="220"/>
      <c r="H92" s="198" t="s">
        <v>2851</v>
      </c>
      <c r="I92" s="198" t="s">
        <v>2824</v>
      </c>
      <c r="J92" s="198">
        <v>255</v>
      </c>
      <c r="K92" s="210"/>
    </row>
    <row r="93" spans="2:11" customFormat="1" ht="15" customHeight="1">
      <c r="B93" s="221"/>
      <c r="C93" s="198" t="s">
        <v>2852</v>
      </c>
      <c r="D93" s="198"/>
      <c r="E93" s="198"/>
      <c r="F93" s="219" t="s">
        <v>2822</v>
      </c>
      <c r="G93" s="220"/>
      <c r="H93" s="198" t="s">
        <v>2853</v>
      </c>
      <c r="I93" s="198" t="s">
        <v>2854</v>
      </c>
      <c r="J93" s="198"/>
      <c r="K93" s="210"/>
    </row>
    <row r="94" spans="2:11" customFormat="1" ht="15" customHeight="1">
      <c r="B94" s="221"/>
      <c r="C94" s="198" t="s">
        <v>2855</v>
      </c>
      <c r="D94" s="198"/>
      <c r="E94" s="198"/>
      <c r="F94" s="219" t="s">
        <v>2822</v>
      </c>
      <c r="G94" s="220"/>
      <c r="H94" s="198" t="s">
        <v>2856</v>
      </c>
      <c r="I94" s="198" t="s">
        <v>2857</v>
      </c>
      <c r="J94" s="198"/>
      <c r="K94" s="210"/>
    </row>
    <row r="95" spans="2:11" customFormat="1" ht="15" customHeight="1">
      <c r="B95" s="221"/>
      <c r="C95" s="198" t="s">
        <v>2858</v>
      </c>
      <c r="D95" s="198"/>
      <c r="E95" s="198"/>
      <c r="F95" s="219" t="s">
        <v>2822</v>
      </c>
      <c r="G95" s="220"/>
      <c r="H95" s="198" t="s">
        <v>2858</v>
      </c>
      <c r="I95" s="198" t="s">
        <v>2857</v>
      </c>
      <c r="J95" s="198"/>
      <c r="K95" s="210"/>
    </row>
    <row r="96" spans="2:11" customFormat="1" ht="15" customHeight="1">
      <c r="B96" s="221"/>
      <c r="C96" s="198" t="s">
        <v>38</v>
      </c>
      <c r="D96" s="198"/>
      <c r="E96" s="198"/>
      <c r="F96" s="219" t="s">
        <v>2822</v>
      </c>
      <c r="G96" s="220"/>
      <c r="H96" s="198" t="s">
        <v>2859</v>
      </c>
      <c r="I96" s="198" t="s">
        <v>2857</v>
      </c>
      <c r="J96" s="198"/>
      <c r="K96" s="210"/>
    </row>
    <row r="97" spans="2:11" customFormat="1" ht="15" customHeight="1">
      <c r="B97" s="221"/>
      <c r="C97" s="198" t="s">
        <v>48</v>
      </c>
      <c r="D97" s="198"/>
      <c r="E97" s="198"/>
      <c r="F97" s="219" t="s">
        <v>2822</v>
      </c>
      <c r="G97" s="220"/>
      <c r="H97" s="198" t="s">
        <v>2860</v>
      </c>
      <c r="I97" s="198" t="s">
        <v>2857</v>
      </c>
      <c r="J97" s="198"/>
      <c r="K97" s="210"/>
    </row>
    <row r="98" spans="2:11" customFormat="1" ht="15" customHeight="1">
      <c r="B98" s="222"/>
      <c r="C98" s="223"/>
      <c r="D98" s="223"/>
      <c r="E98" s="223"/>
      <c r="F98" s="223"/>
      <c r="G98" s="223"/>
      <c r="H98" s="223"/>
      <c r="I98" s="223"/>
      <c r="J98" s="223"/>
      <c r="K98" s="224"/>
    </row>
    <row r="99" spans="2:11" customFormat="1" ht="18.7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5"/>
    </row>
    <row r="100" spans="2:11" customFormat="1" ht="18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</row>
    <row r="101" spans="2:11" customFormat="1" ht="7.5" customHeight="1">
      <c r="B101" s="206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2:11" customFormat="1" ht="45" customHeight="1">
      <c r="B102" s="209"/>
      <c r="C102" s="316" t="s">
        <v>2861</v>
      </c>
      <c r="D102" s="316"/>
      <c r="E102" s="316"/>
      <c r="F102" s="316"/>
      <c r="G102" s="316"/>
      <c r="H102" s="316"/>
      <c r="I102" s="316"/>
      <c r="J102" s="316"/>
      <c r="K102" s="210"/>
    </row>
    <row r="103" spans="2:11" customFormat="1" ht="17.25" customHeight="1">
      <c r="B103" s="209"/>
      <c r="C103" s="211" t="s">
        <v>2816</v>
      </c>
      <c r="D103" s="211"/>
      <c r="E103" s="211"/>
      <c r="F103" s="211" t="s">
        <v>2817</v>
      </c>
      <c r="G103" s="212"/>
      <c r="H103" s="211" t="s">
        <v>54</v>
      </c>
      <c r="I103" s="211" t="s">
        <v>57</v>
      </c>
      <c r="J103" s="211" t="s">
        <v>2818</v>
      </c>
      <c r="K103" s="210"/>
    </row>
    <row r="104" spans="2:11" customFormat="1" ht="17.25" customHeight="1">
      <c r="B104" s="209"/>
      <c r="C104" s="213" t="s">
        <v>2819</v>
      </c>
      <c r="D104" s="213"/>
      <c r="E104" s="213"/>
      <c r="F104" s="214" t="s">
        <v>2820</v>
      </c>
      <c r="G104" s="215"/>
      <c r="H104" s="213"/>
      <c r="I104" s="213"/>
      <c r="J104" s="213" t="s">
        <v>2821</v>
      </c>
      <c r="K104" s="210"/>
    </row>
    <row r="105" spans="2:11" customFormat="1" ht="5.25" customHeight="1">
      <c r="B105" s="209"/>
      <c r="C105" s="211"/>
      <c r="D105" s="211"/>
      <c r="E105" s="211"/>
      <c r="F105" s="211"/>
      <c r="G105" s="227"/>
      <c r="H105" s="211"/>
      <c r="I105" s="211"/>
      <c r="J105" s="211"/>
      <c r="K105" s="210"/>
    </row>
    <row r="106" spans="2:11" customFormat="1" ht="15" customHeight="1">
      <c r="B106" s="209"/>
      <c r="C106" s="198" t="s">
        <v>53</v>
      </c>
      <c r="D106" s="218"/>
      <c r="E106" s="218"/>
      <c r="F106" s="219" t="s">
        <v>2822</v>
      </c>
      <c r="G106" s="198"/>
      <c r="H106" s="198" t="s">
        <v>2862</v>
      </c>
      <c r="I106" s="198" t="s">
        <v>2824</v>
      </c>
      <c r="J106" s="198">
        <v>20</v>
      </c>
      <c r="K106" s="210"/>
    </row>
    <row r="107" spans="2:11" customFormat="1" ht="15" customHeight="1">
      <c r="B107" s="209"/>
      <c r="C107" s="198" t="s">
        <v>2825</v>
      </c>
      <c r="D107" s="198"/>
      <c r="E107" s="198"/>
      <c r="F107" s="219" t="s">
        <v>2822</v>
      </c>
      <c r="G107" s="198"/>
      <c r="H107" s="198" t="s">
        <v>2862</v>
      </c>
      <c r="I107" s="198" t="s">
        <v>2824</v>
      </c>
      <c r="J107" s="198">
        <v>120</v>
      </c>
      <c r="K107" s="210"/>
    </row>
    <row r="108" spans="2:11" customFormat="1" ht="15" customHeight="1">
      <c r="B108" s="221"/>
      <c r="C108" s="198" t="s">
        <v>2827</v>
      </c>
      <c r="D108" s="198"/>
      <c r="E108" s="198"/>
      <c r="F108" s="219" t="s">
        <v>2828</v>
      </c>
      <c r="G108" s="198"/>
      <c r="H108" s="198" t="s">
        <v>2862</v>
      </c>
      <c r="I108" s="198" t="s">
        <v>2824</v>
      </c>
      <c r="J108" s="198">
        <v>50</v>
      </c>
      <c r="K108" s="210"/>
    </row>
    <row r="109" spans="2:11" customFormat="1" ht="15" customHeight="1">
      <c r="B109" s="221"/>
      <c r="C109" s="198" t="s">
        <v>2830</v>
      </c>
      <c r="D109" s="198"/>
      <c r="E109" s="198"/>
      <c r="F109" s="219" t="s">
        <v>2822</v>
      </c>
      <c r="G109" s="198"/>
      <c r="H109" s="198" t="s">
        <v>2862</v>
      </c>
      <c r="I109" s="198" t="s">
        <v>2832</v>
      </c>
      <c r="J109" s="198"/>
      <c r="K109" s="210"/>
    </row>
    <row r="110" spans="2:11" customFormat="1" ht="15" customHeight="1">
      <c r="B110" s="221"/>
      <c r="C110" s="198" t="s">
        <v>2841</v>
      </c>
      <c r="D110" s="198"/>
      <c r="E110" s="198"/>
      <c r="F110" s="219" t="s">
        <v>2828</v>
      </c>
      <c r="G110" s="198"/>
      <c r="H110" s="198" t="s">
        <v>2862</v>
      </c>
      <c r="I110" s="198" t="s">
        <v>2824</v>
      </c>
      <c r="J110" s="198">
        <v>50</v>
      </c>
      <c r="K110" s="210"/>
    </row>
    <row r="111" spans="2:11" customFormat="1" ht="15" customHeight="1">
      <c r="B111" s="221"/>
      <c r="C111" s="198" t="s">
        <v>2849</v>
      </c>
      <c r="D111" s="198"/>
      <c r="E111" s="198"/>
      <c r="F111" s="219" t="s">
        <v>2828</v>
      </c>
      <c r="G111" s="198"/>
      <c r="H111" s="198" t="s">
        <v>2862</v>
      </c>
      <c r="I111" s="198" t="s">
        <v>2824</v>
      </c>
      <c r="J111" s="198">
        <v>50</v>
      </c>
      <c r="K111" s="210"/>
    </row>
    <row r="112" spans="2:11" customFormat="1" ht="15" customHeight="1">
      <c r="B112" s="221"/>
      <c r="C112" s="198" t="s">
        <v>2847</v>
      </c>
      <c r="D112" s="198"/>
      <c r="E112" s="198"/>
      <c r="F112" s="219" t="s">
        <v>2828</v>
      </c>
      <c r="G112" s="198"/>
      <c r="H112" s="198" t="s">
        <v>2862</v>
      </c>
      <c r="I112" s="198" t="s">
        <v>2824</v>
      </c>
      <c r="J112" s="198">
        <v>50</v>
      </c>
      <c r="K112" s="210"/>
    </row>
    <row r="113" spans="2:11" customFormat="1" ht="15" customHeight="1">
      <c r="B113" s="221"/>
      <c r="C113" s="198" t="s">
        <v>53</v>
      </c>
      <c r="D113" s="198"/>
      <c r="E113" s="198"/>
      <c r="F113" s="219" t="s">
        <v>2822</v>
      </c>
      <c r="G113" s="198"/>
      <c r="H113" s="198" t="s">
        <v>2863</v>
      </c>
      <c r="I113" s="198" t="s">
        <v>2824</v>
      </c>
      <c r="J113" s="198">
        <v>20</v>
      </c>
      <c r="K113" s="210"/>
    </row>
    <row r="114" spans="2:11" customFormat="1" ht="15" customHeight="1">
      <c r="B114" s="221"/>
      <c r="C114" s="198" t="s">
        <v>2864</v>
      </c>
      <c r="D114" s="198"/>
      <c r="E114" s="198"/>
      <c r="F114" s="219" t="s">
        <v>2822</v>
      </c>
      <c r="G114" s="198"/>
      <c r="H114" s="198" t="s">
        <v>2865</v>
      </c>
      <c r="I114" s="198" t="s">
        <v>2824</v>
      </c>
      <c r="J114" s="198">
        <v>120</v>
      </c>
      <c r="K114" s="210"/>
    </row>
    <row r="115" spans="2:11" customFormat="1" ht="15" customHeight="1">
      <c r="B115" s="221"/>
      <c r="C115" s="198" t="s">
        <v>38</v>
      </c>
      <c r="D115" s="198"/>
      <c r="E115" s="198"/>
      <c r="F115" s="219" t="s">
        <v>2822</v>
      </c>
      <c r="G115" s="198"/>
      <c r="H115" s="198" t="s">
        <v>2866</v>
      </c>
      <c r="I115" s="198" t="s">
        <v>2857</v>
      </c>
      <c r="J115" s="198"/>
      <c r="K115" s="210"/>
    </row>
    <row r="116" spans="2:11" customFormat="1" ht="15" customHeight="1">
      <c r="B116" s="221"/>
      <c r="C116" s="198" t="s">
        <v>48</v>
      </c>
      <c r="D116" s="198"/>
      <c r="E116" s="198"/>
      <c r="F116" s="219" t="s">
        <v>2822</v>
      </c>
      <c r="G116" s="198"/>
      <c r="H116" s="198" t="s">
        <v>2867</v>
      </c>
      <c r="I116" s="198" t="s">
        <v>2857</v>
      </c>
      <c r="J116" s="198"/>
      <c r="K116" s="210"/>
    </row>
    <row r="117" spans="2:11" customFormat="1" ht="15" customHeight="1">
      <c r="B117" s="221"/>
      <c r="C117" s="198" t="s">
        <v>57</v>
      </c>
      <c r="D117" s="198"/>
      <c r="E117" s="198"/>
      <c r="F117" s="219" t="s">
        <v>2822</v>
      </c>
      <c r="G117" s="198"/>
      <c r="H117" s="198" t="s">
        <v>2868</v>
      </c>
      <c r="I117" s="198" t="s">
        <v>2869</v>
      </c>
      <c r="J117" s="198"/>
      <c r="K117" s="210"/>
    </row>
    <row r="118" spans="2:11" customFormat="1" ht="15" customHeight="1">
      <c r="B118" s="222"/>
      <c r="C118" s="228"/>
      <c r="D118" s="228"/>
      <c r="E118" s="228"/>
      <c r="F118" s="228"/>
      <c r="G118" s="228"/>
      <c r="H118" s="228"/>
      <c r="I118" s="228"/>
      <c r="J118" s="228"/>
      <c r="K118" s="224"/>
    </row>
    <row r="119" spans="2:11" customFormat="1" ht="18.75" customHeight="1">
      <c r="B119" s="229"/>
      <c r="C119" s="230"/>
      <c r="D119" s="230"/>
      <c r="E119" s="230"/>
      <c r="F119" s="231"/>
      <c r="G119" s="230"/>
      <c r="H119" s="230"/>
      <c r="I119" s="230"/>
      <c r="J119" s="230"/>
      <c r="K119" s="229"/>
    </row>
    <row r="120" spans="2:11" customFormat="1" ht="18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</row>
    <row r="121" spans="2:11" customFormat="1" ht="7.5" customHeight="1">
      <c r="B121" s="232"/>
      <c r="C121" s="233"/>
      <c r="D121" s="233"/>
      <c r="E121" s="233"/>
      <c r="F121" s="233"/>
      <c r="G121" s="233"/>
      <c r="H121" s="233"/>
      <c r="I121" s="233"/>
      <c r="J121" s="233"/>
      <c r="K121" s="234"/>
    </row>
    <row r="122" spans="2:11" customFormat="1" ht="45" customHeight="1">
      <c r="B122" s="235"/>
      <c r="C122" s="314" t="s">
        <v>2870</v>
      </c>
      <c r="D122" s="314"/>
      <c r="E122" s="314"/>
      <c r="F122" s="314"/>
      <c r="G122" s="314"/>
      <c r="H122" s="314"/>
      <c r="I122" s="314"/>
      <c r="J122" s="314"/>
      <c r="K122" s="236"/>
    </row>
    <row r="123" spans="2:11" customFormat="1" ht="17.25" customHeight="1">
      <c r="B123" s="237"/>
      <c r="C123" s="211" t="s">
        <v>2816</v>
      </c>
      <c r="D123" s="211"/>
      <c r="E123" s="211"/>
      <c r="F123" s="211" t="s">
        <v>2817</v>
      </c>
      <c r="G123" s="212"/>
      <c r="H123" s="211" t="s">
        <v>54</v>
      </c>
      <c r="I123" s="211" t="s">
        <v>57</v>
      </c>
      <c r="J123" s="211" t="s">
        <v>2818</v>
      </c>
      <c r="K123" s="238"/>
    </row>
    <row r="124" spans="2:11" customFormat="1" ht="17.25" customHeight="1">
      <c r="B124" s="237"/>
      <c r="C124" s="213" t="s">
        <v>2819</v>
      </c>
      <c r="D124" s="213"/>
      <c r="E124" s="213"/>
      <c r="F124" s="214" t="s">
        <v>2820</v>
      </c>
      <c r="G124" s="215"/>
      <c r="H124" s="213"/>
      <c r="I124" s="213"/>
      <c r="J124" s="213" t="s">
        <v>2821</v>
      </c>
      <c r="K124" s="238"/>
    </row>
    <row r="125" spans="2:11" customFormat="1" ht="5.25" customHeight="1">
      <c r="B125" s="239"/>
      <c r="C125" s="216"/>
      <c r="D125" s="216"/>
      <c r="E125" s="216"/>
      <c r="F125" s="216"/>
      <c r="G125" s="240"/>
      <c r="H125" s="216"/>
      <c r="I125" s="216"/>
      <c r="J125" s="216"/>
      <c r="K125" s="241"/>
    </row>
    <row r="126" spans="2:11" customFormat="1" ht="15" customHeight="1">
      <c r="B126" s="239"/>
      <c r="C126" s="198" t="s">
        <v>2825</v>
      </c>
      <c r="D126" s="218"/>
      <c r="E126" s="218"/>
      <c r="F126" s="219" t="s">
        <v>2822</v>
      </c>
      <c r="G126" s="198"/>
      <c r="H126" s="198" t="s">
        <v>2862</v>
      </c>
      <c r="I126" s="198" t="s">
        <v>2824</v>
      </c>
      <c r="J126" s="198">
        <v>120</v>
      </c>
      <c r="K126" s="242"/>
    </row>
    <row r="127" spans="2:11" customFormat="1" ht="15" customHeight="1">
      <c r="B127" s="239"/>
      <c r="C127" s="198" t="s">
        <v>2871</v>
      </c>
      <c r="D127" s="198"/>
      <c r="E127" s="198"/>
      <c r="F127" s="219" t="s">
        <v>2822</v>
      </c>
      <c r="G127" s="198"/>
      <c r="H127" s="198" t="s">
        <v>2872</v>
      </c>
      <c r="I127" s="198" t="s">
        <v>2824</v>
      </c>
      <c r="J127" s="198" t="s">
        <v>2873</v>
      </c>
      <c r="K127" s="242"/>
    </row>
    <row r="128" spans="2:11" customFormat="1" ht="15" customHeight="1">
      <c r="B128" s="239"/>
      <c r="C128" s="198" t="s">
        <v>2770</v>
      </c>
      <c r="D128" s="198"/>
      <c r="E128" s="198"/>
      <c r="F128" s="219" t="s">
        <v>2822</v>
      </c>
      <c r="G128" s="198"/>
      <c r="H128" s="198" t="s">
        <v>2874</v>
      </c>
      <c r="I128" s="198" t="s">
        <v>2824</v>
      </c>
      <c r="J128" s="198" t="s">
        <v>2873</v>
      </c>
      <c r="K128" s="242"/>
    </row>
    <row r="129" spans="2:11" customFormat="1" ht="15" customHeight="1">
      <c r="B129" s="239"/>
      <c r="C129" s="198" t="s">
        <v>2833</v>
      </c>
      <c r="D129" s="198"/>
      <c r="E129" s="198"/>
      <c r="F129" s="219" t="s">
        <v>2828</v>
      </c>
      <c r="G129" s="198"/>
      <c r="H129" s="198" t="s">
        <v>2834</v>
      </c>
      <c r="I129" s="198" t="s">
        <v>2824</v>
      </c>
      <c r="J129" s="198">
        <v>15</v>
      </c>
      <c r="K129" s="242"/>
    </row>
    <row r="130" spans="2:11" customFormat="1" ht="15" customHeight="1">
      <c r="B130" s="239"/>
      <c r="C130" s="198" t="s">
        <v>2835</v>
      </c>
      <c r="D130" s="198"/>
      <c r="E130" s="198"/>
      <c r="F130" s="219" t="s">
        <v>2828</v>
      </c>
      <c r="G130" s="198"/>
      <c r="H130" s="198" t="s">
        <v>2836</v>
      </c>
      <c r="I130" s="198" t="s">
        <v>2824</v>
      </c>
      <c r="J130" s="198">
        <v>15</v>
      </c>
      <c r="K130" s="242"/>
    </row>
    <row r="131" spans="2:11" customFormat="1" ht="15" customHeight="1">
      <c r="B131" s="239"/>
      <c r="C131" s="198" t="s">
        <v>2837</v>
      </c>
      <c r="D131" s="198"/>
      <c r="E131" s="198"/>
      <c r="F131" s="219" t="s">
        <v>2828</v>
      </c>
      <c r="G131" s="198"/>
      <c r="H131" s="198" t="s">
        <v>2838</v>
      </c>
      <c r="I131" s="198" t="s">
        <v>2824</v>
      </c>
      <c r="J131" s="198">
        <v>20</v>
      </c>
      <c r="K131" s="242"/>
    </row>
    <row r="132" spans="2:11" customFormat="1" ht="15" customHeight="1">
      <c r="B132" s="239"/>
      <c r="C132" s="198" t="s">
        <v>2839</v>
      </c>
      <c r="D132" s="198"/>
      <c r="E132" s="198"/>
      <c r="F132" s="219" t="s">
        <v>2828</v>
      </c>
      <c r="G132" s="198"/>
      <c r="H132" s="198" t="s">
        <v>2840</v>
      </c>
      <c r="I132" s="198" t="s">
        <v>2824</v>
      </c>
      <c r="J132" s="198">
        <v>20</v>
      </c>
      <c r="K132" s="242"/>
    </row>
    <row r="133" spans="2:11" customFormat="1" ht="15" customHeight="1">
      <c r="B133" s="239"/>
      <c r="C133" s="198" t="s">
        <v>2827</v>
      </c>
      <c r="D133" s="198"/>
      <c r="E133" s="198"/>
      <c r="F133" s="219" t="s">
        <v>2828</v>
      </c>
      <c r="G133" s="198"/>
      <c r="H133" s="198" t="s">
        <v>2862</v>
      </c>
      <c r="I133" s="198" t="s">
        <v>2824</v>
      </c>
      <c r="J133" s="198">
        <v>50</v>
      </c>
      <c r="K133" s="242"/>
    </row>
    <row r="134" spans="2:11" customFormat="1" ht="15" customHeight="1">
      <c r="B134" s="239"/>
      <c r="C134" s="198" t="s">
        <v>2841</v>
      </c>
      <c r="D134" s="198"/>
      <c r="E134" s="198"/>
      <c r="F134" s="219" t="s">
        <v>2828</v>
      </c>
      <c r="G134" s="198"/>
      <c r="H134" s="198" t="s">
        <v>2862</v>
      </c>
      <c r="I134" s="198" t="s">
        <v>2824</v>
      </c>
      <c r="J134" s="198">
        <v>50</v>
      </c>
      <c r="K134" s="242"/>
    </row>
    <row r="135" spans="2:11" customFormat="1" ht="15" customHeight="1">
      <c r="B135" s="239"/>
      <c r="C135" s="198" t="s">
        <v>2847</v>
      </c>
      <c r="D135" s="198"/>
      <c r="E135" s="198"/>
      <c r="F135" s="219" t="s">
        <v>2828</v>
      </c>
      <c r="G135" s="198"/>
      <c r="H135" s="198" t="s">
        <v>2862</v>
      </c>
      <c r="I135" s="198" t="s">
        <v>2824</v>
      </c>
      <c r="J135" s="198">
        <v>50</v>
      </c>
      <c r="K135" s="242"/>
    </row>
    <row r="136" spans="2:11" customFormat="1" ht="15" customHeight="1">
      <c r="B136" s="239"/>
      <c r="C136" s="198" t="s">
        <v>2849</v>
      </c>
      <c r="D136" s="198"/>
      <c r="E136" s="198"/>
      <c r="F136" s="219" t="s">
        <v>2828</v>
      </c>
      <c r="G136" s="198"/>
      <c r="H136" s="198" t="s">
        <v>2862</v>
      </c>
      <c r="I136" s="198" t="s">
        <v>2824</v>
      </c>
      <c r="J136" s="198">
        <v>50</v>
      </c>
      <c r="K136" s="242"/>
    </row>
    <row r="137" spans="2:11" customFormat="1" ht="15" customHeight="1">
      <c r="B137" s="239"/>
      <c r="C137" s="198" t="s">
        <v>2850</v>
      </c>
      <c r="D137" s="198"/>
      <c r="E137" s="198"/>
      <c r="F137" s="219" t="s">
        <v>2828</v>
      </c>
      <c r="G137" s="198"/>
      <c r="H137" s="198" t="s">
        <v>2875</v>
      </c>
      <c r="I137" s="198" t="s">
        <v>2824</v>
      </c>
      <c r="J137" s="198">
        <v>255</v>
      </c>
      <c r="K137" s="242"/>
    </row>
    <row r="138" spans="2:11" customFormat="1" ht="15" customHeight="1">
      <c r="B138" s="239"/>
      <c r="C138" s="198" t="s">
        <v>2852</v>
      </c>
      <c r="D138" s="198"/>
      <c r="E138" s="198"/>
      <c r="F138" s="219" t="s">
        <v>2822</v>
      </c>
      <c r="G138" s="198"/>
      <c r="H138" s="198" t="s">
        <v>2876</v>
      </c>
      <c r="I138" s="198" t="s">
        <v>2854</v>
      </c>
      <c r="J138" s="198"/>
      <c r="K138" s="242"/>
    </row>
    <row r="139" spans="2:11" customFormat="1" ht="15" customHeight="1">
      <c r="B139" s="239"/>
      <c r="C139" s="198" t="s">
        <v>2855</v>
      </c>
      <c r="D139" s="198"/>
      <c r="E139" s="198"/>
      <c r="F139" s="219" t="s">
        <v>2822</v>
      </c>
      <c r="G139" s="198"/>
      <c r="H139" s="198" t="s">
        <v>2877</v>
      </c>
      <c r="I139" s="198" t="s">
        <v>2857</v>
      </c>
      <c r="J139" s="198"/>
      <c r="K139" s="242"/>
    </row>
    <row r="140" spans="2:11" customFormat="1" ht="15" customHeight="1">
      <c r="B140" s="239"/>
      <c r="C140" s="198" t="s">
        <v>2858</v>
      </c>
      <c r="D140" s="198"/>
      <c r="E140" s="198"/>
      <c r="F140" s="219" t="s">
        <v>2822</v>
      </c>
      <c r="G140" s="198"/>
      <c r="H140" s="198" t="s">
        <v>2858</v>
      </c>
      <c r="I140" s="198" t="s">
        <v>2857</v>
      </c>
      <c r="J140" s="198"/>
      <c r="K140" s="242"/>
    </row>
    <row r="141" spans="2:11" customFormat="1" ht="15" customHeight="1">
      <c r="B141" s="239"/>
      <c r="C141" s="198" t="s">
        <v>38</v>
      </c>
      <c r="D141" s="198"/>
      <c r="E141" s="198"/>
      <c r="F141" s="219" t="s">
        <v>2822</v>
      </c>
      <c r="G141" s="198"/>
      <c r="H141" s="198" t="s">
        <v>2878</v>
      </c>
      <c r="I141" s="198" t="s">
        <v>2857</v>
      </c>
      <c r="J141" s="198"/>
      <c r="K141" s="242"/>
    </row>
    <row r="142" spans="2:11" customFormat="1" ht="15" customHeight="1">
      <c r="B142" s="239"/>
      <c r="C142" s="198" t="s">
        <v>2879</v>
      </c>
      <c r="D142" s="198"/>
      <c r="E142" s="198"/>
      <c r="F142" s="219" t="s">
        <v>2822</v>
      </c>
      <c r="G142" s="198"/>
      <c r="H142" s="198" t="s">
        <v>2880</v>
      </c>
      <c r="I142" s="198" t="s">
        <v>2857</v>
      </c>
      <c r="J142" s="198"/>
      <c r="K142" s="242"/>
    </row>
    <row r="143" spans="2:11" customFormat="1" ht="15" customHeight="1">
      <c r="B143" s="243"/>
      <c r="C143" s="244"/>
      <c r="D143" s="244"/>
      <c r="E143" s="244"/>
      <c r="F143" s="244"/>
      <c r="G143" s="244"/>
      <c r="H143" s="244"/>
      <c r="I143" s="244"/>
      <c r="J143" s="244"/>
      <c r="K143" s="245"/>
    </row>
    <row r="144" spans="2:11" customFormat="1" ht="18.75" customHeight="1">
      <c r="B144" s="230"/>
      <c r="C144" s="230"/>
      <c r="D144" s="230"/>
      <c r="E144" s="230"/>
      <c r="F144" s="231"/>
      <c r="G144" s="230"/>
      <c r="H144" s="230"/>
      <c r="I144" s="230"/>
      <c r="J144" s="230"/>
      <c r="K144" s="230"/>
    </row>
    <row r="145" spans="2:11" customFormat="1" ht="18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</row>
    <row r="146" spans="2:11" customFormat="1" ht="7.5" customHeight="1">
      <c r="B146" s="206"/>
      <c r="C146" s="207"/>
      <c r="D146" s="207"/>
      <c r="E146" s="207"/>
      <c r="F146" s="207"/>
      <c r="G146" s="207"/>
      <c r="H146" s="207"/>
      <c r="I146" s="207"/>
      <c r="J146" s="207"/>
      <c r="K146" s="208"/>
    </row>
    <row r="147" spans="2:11" customFormat="1" ht="45" customHeight="1">
      <c r="B147" s="209"/>
      <c r="C147" s="316" t="s">
        <v>2881</v>
      </c>
      <c r="D147" s="316"/>
      <c r="E147" s="316"/>
      <c r="F147" s="316"/>
      <c r="G147" s="316"/>
      <c r="H147" s="316"/>
      <c r="I147" s="316"/>
      <c r="J147" s="316"/>
      <c r="K147" s="210"/>
    </row>
    <row r="148" spans="2:11" customFormat="1" ht="17.25" customHeight="1">
      <c r="B148" s="209"/>
      <c r="C148" s="211" t="s">
        <v>2816</v>
      </c>
      <c r="D148" s="211"/>
      <c r="E148" s="211"/>
      <c r="F148" s="211" t="s">
        <v>2817</v>
      </c>
      <c r="G148" s="212"/>
      <c r="H148" s="211" t="s">
        <v>54</v>
      </c>
      <c r="I148" s="211" t="s">
        <v>57</v>
      </c>
      <c r="J148" s="211" t="s">
        <v>2818</v>
      </c>
      <c r="K148" s="210"/>
    </row>
    <row r="149" spans="2:11" customFormat="1" ht="17.25" customHeight="1">
      <c r="B149" s="209"/>
      <c r="C149" s="213" t="s">
        <v>2819</v>
      </c>
      <c r="D149" s="213"/>
      <c r="E149" s="213"/>
      <c r="F149" s="214" t="s">
        <v>2820</v>
      </c>
      <c r="G149" s="215"/>
      <c r="H149" s="213"/>
      <c r="I149" s="213"/>
      <c r="J149" s="213" t="s">
        <v>2821</v>
      </c>
      <c r="K149" s="210"/>
    </row>
    <row r="150" spans="2:11" customFormat="1" ht="5.25" customHeight="1">
      <c r="B150" s="221"/>
      <c r="C150" s="216"/>
      <c r="D150" s="216"/>
      <c r="E150" s="216"/>
      <c r="F150" s="216"/>
      <c r="G150" s="217"/>
      <c r="H150" s="216"/>
      <c r="I150" s="216"/>
      <c r="J150" s="216"/>
      <c r="K150" s="242"/>
    </row>
    <row r="151" spans="2:11" customFormat="1" ht="15" customHeight="1">
      <c r="B151" s="221"/>
      <c r="C151" s="246" t="s">
        <v>2825</v>
      </c>
      <c r="D151" s="198"/>
      <c r="E151" s="198"/>
      <c r="F151" s="247" t="s">
        <v>2822</v>
      </c>
      <c r="G151" s="198"/>
      <c r="H151" s="246" t="s">
        <v>2862</v>
      </c>
      <c r="I151" s="246" t="s">
        <v>2824</v>
      </c>
      <c r="J151" s="246">
        <v>120</v>
      </c>
      <c r="K151" s="242"/>
    </row>
    <row r="152" spans="2:11" customFormat="1" ht="15" customHeight="1">
      <c r="B152" s="221"/>
      <c r="C152" s="246" t="s">
        <v>2871</v>
      </c>
      <c r="D152" s="198"/>
      <c r="E152" s="198"/>
      <c r="F152" s="247" t="s">
        <v>2822</v>
      </c>
      <c r="G152" s="198"/>
      <c r="H152" s="246" t="s">
        <v>2882</v>
      </c>
      <c r="I152" s="246" t="s">
        <v>2824</v>
      </c>
      <c r="J152" s="246" t="s">
        <v>2873</v>
      </c>
      <c r="K152" s="242"/>
    </row>
    <row r="153" spans="2:11" customFormat="1" ht="15" customHeight="1">
      <c r="B153" s="221"/>
      <c r="C153" s="246" t="s">
        <v>2770</v>
      </c>
      <c r="D153" s="198"/>
      <c r="E153" s="198"/>
      <c r="F153" s="247" t="s">
        <v>2822</v>
      </c>
      <c r="G153" s="198"/>
      <c r="H153" s="246" t="s">
        <v>2883</v>
      </c>
      <c r="I153" s="246" t="s">
        <v>2824</v>
      </c>
      <c r="J153" s="246" t="s">
        <v>2873</v>
      </c>
      <c r="K153" s="242"/>
    </row>
    <row r="154" spans="2:11" customFormat="1" ht="15" customHeight="1">
      <c r="B154" s="221"/>
      <c r="C154" s="246" t="s">
        <v>2827</v>
      </c>
      <c r="D154" s="198"/>
      <c r="E154" s="198"/>
      <c r="F154" s="247" t="s">
        <v>2828</v>
      </c>
      <c r="G154" s="198"/>
      <c r="H154" s="246" t="s">
        <v>2862</v>
      </c>
      <c r="I154" s="246" t="s">
        <v>2824</v>
      </c>
      <c r="J154" s="246">
        <v>50</v>
      </c>
      <c r="K154" s="242"/>
    </row>
    <row r="155" spans="2:11" customFormat="1" ht="15" customHeight="1">
      <c r="B155" s="221"/>
      <c r="C155" s="246" t="s">
        <v>2830</v>
      </c>
      <c r="D155" s="198"/>
      <c r="E155" s="198"/>
      <c r="F155" s="247" t="s">
        <v>2822</v>
      </c>
      <c r="G155" s="198"/>
      <c r="H155" s="246" t="s">
        <v>2862</v>
      </c>
      <c r="I155" s="246" t="s">
        <v>2832</v>
      </c>
      <c r="J155" s="246"/>
      <c r="K155" s="242"/>
    </row>
    <row r="156" spans="2:11" customFormat="1" ht="15" customHeight="1">
      <c r="B156" s="221"/>
      <c r="C156" s="246" t="s">
        <v>2841</v>
      </c>
      <c r="D156" s="198"/>
      <c r="E156" s="198"/>
      <c r="F156" s="247" t="s">
        <v>2828</v>
      </c>
      <c r="G156" s="198"/>
      <c r="H156" s="246" t="s">
        <v>2862</v>
      </c>
      <c r="I156" s="246" t="s">
        <v>2824</v>
      </c>
      <c r="J156" s="246">
        <v>50</v>
      </c>
      <c r="K156" s="242"/>
    </row>
    <row r="157" spans="2:11" customFormat="1" ht="15" customHeight="1">
      <c r="B157" s="221"/>
      <c r="C157" s="246" t="s">
        <v>2849</v>
      </c>
      <c r="D157" s="198"/>
      <c r="E157" s="198"/>
      <c r="F157" s="247" t="s">
        <v>2828</v>
      </c>
      <c r="G157" s="198"/>
      <c r="H157" s="246" t="s">
        <v>2862</v>
      </c>
      <c r="I157" s="246" t="s">
        <v>2824</v>
      </c>
      <c r="J157" s="246">
        <v>50</v>
      </c>
      <c r="K157" s="242"/>
    </row>
    <row r="158" spans="2:11" customFormat="1" ht="15" customHeight="1">
      <c r="B158" s="221"/>
      <c r="C158" s="246" t="s">
        <v>2847</v>
      </c>
      <c r="D158" s="198"/>
      <c r="E158" s="198"/>
      <c r="F158" s="247" t="s">
        <v>2828</v>
      </c>
      <c r="G158" s="198"/>
      <c r="H158" s="246" t="s">
        <v>2862</v>
      </c>
      <c r="I158" s="246" t="s">
        <v>2824</v>
      </c>
      <c r="J158" s="246">
        <v>50</v>
      </c>
      <c r="K158" s="242"/>
    </row>
    <row r="159" spans="2:11" customFormat="1" ht="15" customHeight="1">
      <c r="B159" s="221"/>
      <c r="C159" s="246" t="s">
        <v>108</v>
      </c>
      <c r="D159" s="198"/>
      <c r="E159" s="198"/>
      <c r="F159" s="247" t="s">
        <v>2822</v>
      </c>
      <c r="G159" s="198"/>
      <c r="H159" s="246" t="s">
        <v>2884</v>
      </c>
      <c r="I159" s="246" t="s">
        <v>2824</v>
      </c>
      <c r="J159" s="246" t="s">
        <v>2885</v>
      </c>
      <c r="K159" s="242"/>
    </row>
    <row r="160" spans="2:11" customFormat="1" ht="15" customHeight="1">
      <c r="B160" s="221"/>
      <c r="C160" s="246" t="s">
        <v>2886</v>
      </c>
      <c r="D160" s="198"/>
      <c r="E160" s="198"/>
      <c r="F160" s="247" t="s">
        <v>2822</v>
      </c>
      <c r="G160" s="198"/>
      <c r="H160" s="246" t="s">
        <v>2887</v>
      </c>
      <c r="I160" s="246" t="s">
        <v>2857</v>
      </c>
      <c r="J160" s="246"/>
      <c r="K160" s="242"/>
    </row>
    <row r="161" spans="2:11" customFormat="1" ht="15" customHeight="1">
      <c r="B161" s="248"/>
      <c r="C161" s="228"/>
      <c r="D161" s="228"/>
      <c r="E161" s="228"/>
      <c r="F161" s="228"/>
      <c r="G161" s="228"/>
      <c r="H161" s="228"/>
      <c r="I161" s="228"/>
      <c r="J161" s="228"/>
      <c r="K161" s="249"/>
    </row>
    <row r="162" spans="2:11" customFormat="1" ht="18.75" customHeight="1">
      <c r="B162" s="230"/>
      <c r="C162" s="240"/>
      <c r="D162" s="240"/>
      <c r="E162" s="240"/>
      <c r="F162" s="250"/>
      <c r="G162" s="240"/>
      <c r="H162" s="240"/>
      <c r="I162" s="240"/>
      <c r="J162" s="240"/>
      <c r="K162" s="230"/>
    </row>
    <row r="163" spans="2:11" customFormat="1" ht="18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</row>
    <row r="164" spans="2:11" customFormat="1" ht="7.5" customHeight="1">
      <c r="B164" s="187"/>
      <c r="C164" s="188"/>
      <c r="D164" s="188"/>
      <c r="E164" s="188"/>
      <c r="F164" s="188"/>
      <c r="G164" s="188"/>
      <c r="H164" s="188"/>
      <c r="I164" s="188"/>
      <c r="J164" s="188"/>
      <c r="K164" s="189"/>
    </row>
    <row r="165" spans="2:11" customFormat="1" ht="45" customHeight="1">
      <c r="B165" s="190"/>
      <c r="C165" s="314" t="s">
        <v>2888</v>
      </c>
      <c r="D165" s="314"/>
      <c r="E165" s="314"/>
      <c r="F165" s="314"/>
      <c r="G165" s="314"/>
      <c r="H165" s="314"/>
      <c r="I165" s="314"/>
      <c r="J165" s="314"/>
      <c r="K165" s="191"/>
    </row>
    <row r="166" spans="2:11" customFormat="1" ht="17.25" customHeight="1">
      <c r="B166" s="190"/>
      <c r="C166" s="211" t="s">
        <v>2816</v>
      </c>
      <c r="D166" s="211"/>
      <c r="E166" s="211"/>
      <c r="F166" s="211" t="s">
        <v>2817</v>
      </c>
      <c r="G166" s="251"/>
      <c r="H166" s="252" t="s">
        <v>54</v>
      </c>
      <c r="I166" s="252" t="s">
        <v>57</v>
      </c>
      <c r="J166" s="211" t="s">
        <v>2818</v>
      </c>
      <c r="K166" s="191"/>
    </row>
    <row r="167" spans="2:11" customFormat="1" ht="17.25" customHeight="1">
      <c r="B167" s="192"/>
      <c r="C167" s="213" t="s">
        <v>2819</v>
      </c>
      <c r="D167" s="213"/>
      <c r="E167" s="213"/>
      <c r="F167" s="214" t="s">
        <v>2820</v>
      </c>
      <c r="G167" s="253"/>
      <c r="H167" s="254"/>
      <c r="I167" s="254"/>
      <c r="J167" s="213" t="s">
        <v>2821</v>
      </c>
      <c r="K167" s="193"/>
    </row>
    <row r="168" spans="2:11" customFormat="1" ht="5.25" customHeight="1">
      <c r="B168" s="221"/>
      <c r="C168" s="216"/>
      <c r="D168" s="216"/>
      <c r="E168" s="216"/>
      <c r="F168" s="216"/>
      <c r="G168" s="217"/>
      <c r="H168" s="216"/>
      <c r="I168" s="216"/>
      <c r="J168" s="216"/>
      <c r="K168" s="242"/>
    </row>
    <row r="169" spans="2:11" customFormat="1" ht="15" customHeight="1">
      <c r="B169" s="221"/>
      <c r="C169" s="198" t="s">
        <v>2825</v>
      </c>
      <c r="D169" s="198"/>
      <c r="E169" s="198"/>
      <c r="F169" s="219" t="s">
        <v>2822</v>
      </c>
      <c r="G169" s="198"/>
      <c r="H169" s="198" t="s">
        <v>2862</v>
      </c>
      <c r="I169" s="198" t="s">
        <v>2824</v>
      </c>
      <c r="J169" s="198">
        <v>120</v>
      </c>
      <c r="K169" s="242"/>
    </row>
    <row r="170" spans="2:11" customFormat="1" ht="15" customHeight="1">
      <c r="B170" s="221"/>
      <c r="C170" s="198" t="s">
        <v>2871</v>
      </c>
      <c r="D170" s="198"/>
      <c r="E170" s="198"/>
      <c r="F170" s="219" t="s">
        <v>2822</v>
      </c>
      <c r="G170" s="198"/>
      <c r="H170" s="198" t="s">
        <v>2872</v>
      </c>
      <c r="I170" s="198" t="s">
        <v>2824</v>
      </c>
      <c r="J170" s="198" t="s">
        <v>2873</v>
      </c>
      <c r="K170" s="242"/>
    </row>
    <row r="171" spans="2:11" customFormat="1" ht="15" customHeight="1">
      <c r="B171" s="221"/>
      <c r="C171" s="198" t="s">
        <v>2770</v>
      </c>
      <c r="D171" s="198"/>
      <c r="E171" s="198"/>
      <c r="F171" s="219" t="s">
        <v>2822</v>
      </c>
      <c r="G171" s="198"/>
      <c r="H171" s="198" t="s">
        <v>2889</v>
      </c>
      <c r="I171" s="198" t="s">
        <v>2824</v>
      </c>
      <c r="J171" s="198" t="s">
        <v>2873</v>
      </c>
      <c r="K171" s="242"/>
    </row>
    <row r="172" spans="2:11" customFormat="1" ht="15" customHeight="1">
      <c r="B172" s="221"/>
      <c r="C172" s="198" t="s">
        <v>2827</v>
      </c>
      <c r="D172" s="198"/>
      <c r="E172" s="198"/>
      <c r="F172" s="219" t="s">
        <v>2828</v>
      </c>
      <c r="G172" s="198"/>
      <c r="H172" s="198" t="s">
        <v>2889</v>
      </c>
      <c r="I172" s="198" t="s">
        <v>2824</v>
      </c>
      <c r="J172" s="198">
        <v>50</v>
      </c>
      <c r="K172" s="242"/>
    </row>
    <row r="173" spans="2:11" customFormat="1" ht="15" customHeight="1">
      <c r="B173" s="221"/>
      <c r="C173" s="198" t="s">
        <v>2830</v>
      </c>
      <c r="D173" s="198"/>
      <c r="E173" s="198"/>
      <c r="F173" s="219" t="s">
        <v>2822</v>
      </c>
      <c r="G173" s="198"/>
      <c r="H173" s="198" t="s">
        <v>2889</v>
      </c>
      <c r="I173" s="198" t="s">
        <v>2832</v>
      </c>
      <c r="J173" s="198"/>
      <c r="K173" s="242"/>
    </row>
    <row r="174" spans="2:11" customFormat="1" ht="15" customHeight="1">
      <c r="B174" s="221"/>
      <c r="C174" s="198" t="s">
        <v>2841</v>
      </c>
      <c r="D174" s="198"/>
      <c r="E174" s="198"/>
      <c r="F174" s="219" t="s">
        <v>2828</v>
      </c>
      <c r="G174" s="198"/>
      <c r="H174" s="198" t="s">
        <v>2889</v>
      </c>
      <c r="I174" s="198" t="s">
        <v>2824</v>
      </c>
      <c r="J174" s="198">
        <v>50</v>
      </c>
      <c r="K174" s="242"/>
    </row>
    <row r="175" spans="2:11" customFormat="1" ht="15" customHeight="1">
      <c r="B175" s="221"/>
      <c r="C175" s="198" t="s">
        <v>2849</v>
      </c>
      <c r="D175" s="198"/>
      <c r="E175" s="198"/>
      <c r="F175" s="219" t="s">
        <v>2828</v>
      </c>
      <c r="G175" s="198"/>
      <c r="H175" s="198" t="s">
        <v>2889</v>
      </c>
      <c r="I175" s="198" t="s">
        <v>2824</v>
      </c>
      <c r="J175" s="198">
        <v>50</v>
      </c>
      <c r="K175" s="242"/>
    </row>
    <row r="176" spans="2:11" customFormat="1" ht="15" customHeight="1">
      <c r="B176" s="221"/>
      <c r="C176" s="198" t="s">
        <v>2847</v>
      </c>
      <c r="D176" s="198"/>
      <c r="E176" s="198"/>
      <c r="F176" s="219" t="s">
        <v>2828</v>
      </c>
      <c r="G176" s="198"/>
      <c r="H176" s="198" t="s">
        <v>2889</v>
      </c>
      <c r="I176" s="198" t="s">
        <v>2824</v>
      </c>
      <c r="J176" s="198">
        <v>50</v>
      </c>
      <c r="K176" s="242"/>
    </row>
    <row r="177" spans="2:11" customFormat="1" ht="15" customHeight="1">
      <c r="B177" s="221"/>
      <c r="C177" s="198" t="s">
        <v>116</v>
      </c>
      <c r="D177" s="198"/>
      <c r="E177" s="198"/>
      <c r="F177" s="219" t="s">
        <v>2822</v>
      </c>
      <c r="G177" s="198"/>
      <c r="H177" s="198" t="s">
        <v>2890</v>
      </c>
      <c r="I177" s="198" t="s">
        <v>2891</v>
      </c>
      <c r="J177" s="198"/>
      <c r="K177" s="242"/>
    </row>
    <row r="178" spans="2:11" customFormat="1" ht="15" customHeight="1">
      <c r="B178" s="221"/>
      <c r="C178" s="198" t="s">
        <v>57</v>
      </c>
      <c r="D178" s="198"/>
      <c r="E178" s="198"/>
      <c r="F178" s="219" t="s">
        <v>2822</v>
      </c>
      <c r="G178" s="198"/>
      <c r="H178" s="198" t="s">
        <v>2892</v>
      </c>
      <c r="I178" s="198" t="s">
        <v>2893</v>
      </c>
      <c r="J178" s="198">
        <v>1</v>
      </c>
      <c r="K178" s="242"/>
    </row>
    <row r="179" spans="2:11" customFormat="1" ht="15" customHeight="1">
      <c r="B179" s="221"/>
      <c r="C179" s="198" t="s">
        <v>53</v>
      </c>
      <c r="D179" s="198"/>
      <c r="E179" s="198"/>
      <c r="F179" s="219" t="s">
        <v>2822</v>
      </c>
      <c r="G179" s="198"/>
      <c r="H179" s="198" t="s">
        <v>2894</v>
      </c>
      <c r="I179" s="198" t="s">
        <v>2824</v>
      </c>
      <c r="J179" s="198">
        <v>20</v>
      </c>
      <c r="K179" s="242"/>
    </row>
    <row r="180" spans="2:11" customFormat="1" ht="15" customHeight="1">
      <c r="B180" s="221"/>
      <c r="C180" s="198" t="s">
        <v>54</v>
      </c>
      <c r="D180" s="198"/>
      <c r="E180" s="198"/>
      <c r="F180" s="219" t="s">
        <v>2822</v>
      </c>
      <c r="G180" s="198"/>
      <c r="H180" s="198" t="s">
        <v>2895</v>
      </c>
      <c r="I180" s="198" t="s">
        <v>2824</v>
      </c>
      <c r="J180" s="198">
        <v>255</v>
      </c>
      <c r="K180" s="242"/>
    </row>
    <row r="181" spans="2:11" customFormat="1" ht="15" customHeight="1">
      <c r="B181" s="221"/>
      <c r="C181" s="198" t="s">
        <v>117</v>
      </c>
      <c r="D181" s="198"/>
      <c r="E181" s="198"/>
      <c r="F181" s="219" t="s">
        <v>2822</v>
      </c>
      <c r="G181" s="198"/>
      <c r="H181" s="198" t="s">
        <v>2786</v>
      </c>
      <c r="I181" s="198" t="s">
        <v>2824</v>
      </c>
      <c r="J181" s="198">
        <v>10</v>
      </c>
      <c r="K181" s="242"/>
    </row>
    <row r="182" spans="2:11" customFormat="1" ht="15" customHeight="1">
      <c r="B182" s="221"/>
      <c r="C182" s="198" t="s">
        <v>118</v>
      </c>
      <c r="D182" s="198"/>
      <c r="E182" s="198"/>
      <c r="F182" s="219" t="s">
        <v>2822</v>
      </c>
      <c r="G182" s="198"/>
      <c r="H182" s="198" t="s">
        <v>2896</v>
      </c>
      <c r="I182" s="198" t="s">
        <v>2857</v>
      </c>
      <c r="J182" s="198"/>
      <c r="K182" s="242"/>
    </row>
    <row r="183" spans="2:11" customFormat="1" ht="15" customHeight="1">
      <c r="B183" s="221"/>
      <c r="C183" s="198" t="s">
        <v>2897</v>
      </c>
      <c r="D183" s="198"/>
      <c r="E183" s="198"/>
      <c r="F183" s="219" t="s">
        <v>2822</v>
      </c>
      <c r="G183" s="198"/>
      <c r="H183" s="198" t="s">
        <v>2898</v>
      </c>
      <c r="I183" s="198" t="s">
        <v>2857</v>
      </c>
      <c r="J183" s="198"/>
      <c r="K183" s="242"/>
    </row>
    <row r="184" spans="2:11" customFormat="1" ht="15" customHeight="1">
      <c r="B184" s="221"/>
      <c r="C184" s="198" t="s">
        <v>2886</v>
      </c>
      <c r="D184" s="198"/>
      <c r="E184" s="198"/>
      <c r="F184" s="219" t="s">
        <v>2822</v>
      </c>
      <c r="G184" s="198"/>
      <c r="H184" s="198" t="s">
        <v>2899</v>
      </c>
      <c r="I184" s="198" t="s">
        <v>2857</v>
      </c>
      <c r="J184" s="198"/>
      <c r="K184" s="242"/>
    </row>
    <row r="185" spans="2:11" customFormat="1" ht="15" customHeight="1">
      <c r="B185" s="221"/>
      <c r="C185" s="198" t="s">
        <v>120</v>
      </c>
      <c r="D185" s="198"/>
      <c r="E185" s="198"/>
      <c r="F185" s="219" t="s">
        <v>2828</v>
      </c>
      <c r="G185" s="198"/>
      <c r="H185" s="198" t="s">
        <v>2900</v>
      </c>
      <c r="I185" s="198" t="s">
        <v>2824</v>
      </c>
      <c r="J185" s="198">
        <v>50</v>
      </c>
      <c r="K185" s="242"/>
    </row>
    <row r="186" spans="2:11" customFormat="1" ht="15" customHeight="1">
      <c r="B186" s="221"/>
      <c r="C186" s="198" t="s">
        <v>2901</v>
      </c>
      <c r="D186" s="198"/>
      <c r="E186" s="198"/>
      <c r="F186" s="219" t="s">
        <v>2828</v>
      </c>
      <c r="G186" s="198"/>
      <c r="H186" s="198" t="s">
        <v>2902</v>
      </c>
      <c r="I186" s="198" t="s">
        <v>2903</v>
      </c>
      <c r="J186" s="198"/>
      <c r="K186" s="242"/>
    </row>
    <row r="187" spans="2:11" customFormat="1" ht="15" customHeight="1">
      <c r="B187" s="221"/>
      <c r="C187" s="198" t="s">
        <v>2904</v>
      </c>
      <c r="D187" s="198"/>
      <c r="E187" s="198"/>
      <c r="F187" s="219" t="s">
        <v>2828</v>
      </c>
      <c r="G187" s="198"/>
      <c r="H187" s="198" t="s">
        <v>2905</v>
      </c>
      <c r="I187" s="198" t="s">
        <v>2903</v>
      </c>
      <c r="J187" s="198"/>
      <c r="K187" s="242"/>
    </row>
    <row r="188" spans="2:11" customFormat="1" ht="15" customHeight="1">
      <c r="B188" s="221"/>
      <c r="C188" s="198" t="s">
        <v>2906</v>
      </c>
      <c r="D188" s="198"/>
      <c r="E188" s="198"/>
      <c r="F188" s="219" t="s">
        <v>2828</v>
      </c>
      <c r="G188" s="198"/>
      <c r="H188" s="198" t="s">
        <v>2907</v>
      </c>
      <c r="I188" s="198" t="s">
        <v>2903</v>
      </c>
      <c r="J188" s="198"/>
      <c r="K188" s="242"/>
    </row>
    <row r="189" spans="2:11" customFormat="1" ht="15" customHeight="1">
      <c r="B189" s="221"/>
      <c r="C189" s="255" t="s">
        <v>2908</v>
      </c>
      <c r="D189" s="198"/>
      <c r="E189" s="198"/>
      <c r="F189" s="219" t="s">
        <v>2828</v>
      </c>
      <c r="G189" s="198"/>
      <c r="H189" s="198" t="s">
        <v>2909</v>
      </c>
      <c r="I189" s="198" t="s">
        <v>2910</v>
      </c>
      <c r="J189" s="256" t="s">
        <v>2911</v>
      </c>
      <c r="K189" s="242"/>
    </row>
    <row r="190" spans="2:11" customFormat="1" ht="15" customHeight="1">
      <c r="B190" s="257"/>
      <c r="C190" s="258" t="s">
        <v>2912</v>
      </c>
      <c r="D190" s="259"/>
      <c r="E190" s="259"/>
      <c r="F190" s="260" t="s">
        <v>2828</v>
      </c>
      <c r="G190" s="259"/>
      <c r="H190" s="259" t="s">
        <v>2913</v>
      </c>
      <c r="I190" s="259" t="s">
        <v>2910</v>
      </c>
      <c r="J190" s="261" t="s">
        <v>2911</v>
      </c>
      <c r="K190" s="262"/>
    </row>
    <row r="191" spans="2:11" customFormat="1" ht="15" customHeight="1">
      <c r="B191" s="221"/>
      <c r="C191" s="255" t="s">
        <v>42</v>
      </c>
      <c r="D191" s="198"/>
      <c r="E191" s="198"/>
      <c r="F191" s="219" t="s">
        <v>2822</v>
      </c>
      <c r="G191" s="198"/>
      <c r="H191" s="195" t="s">
        <v>2914</v>
      </c>
      <c r="I191" s="198" t="s">
        <v>2915</v>
      </c>
      <c r="J191" s="198"/>
      <c r="K191" s="242"/>
    </row>
    <row r="192" spans="2:11" customFormat="1" ht="15" customHeight="1">
      <c r="B192" s="221"/>
      <c r="C192" s="255" t="s">
        <v>2916</v>
      </c>
      <c r="D192" s="198"/>
      <c r="E192" s="198"/>
      <c r="F192" s="219" t="s">
        <v>2822</v>
      </c>
      <c r="G192" s="198"/>
      <c r="H192" s="198" t="s">
        <v>2917</v>
      </c>
      <c r="I192" s="198" t="s">
        <v>2857</v>
      </c>
      <c r="J192" s="198"/>
      <c r="K192" s="242"/>
    </row>
    <row r="193" spans="2:11" customFormat="1" ht="15" customHeight="1">
      <c r="B193" s="221"/>
      <c r="C193" s="255" t="s">
        <v>2918</v>
      </c>
      <c r="D193" s="198"/>
      <c r="E193" s="198"/>
      <c r="F193" s="219" t="s">
        <v>2822</v>
      </c>
      <c r="G193" s="198"/>
      <c r="H193" s="198" t="s">
        <v>2919</v>
      </c>
      <c r="I193" s="198" t="s">
        <v>2857</v>
      </c>
      <c r="J193" s="198"/>
      <c r="K193" s="242"/>
    </row>
    <row r="194" spans="2:11" customFormat="1" ht="15" customHeight="1">
      <c r="B194" s="221"/>
      <c r="C194" s="255" t="s">
        <v>2920</v>
      </c>
      <c r="D194" s="198"/>
      <c r="E194" s="198"/>
      <c r="F194" s="219" t="s">
        <v>2828</v>
      </c>
      <c r="G194" s="198"/>
      <c r="H194" s="198" t="s">
        <v>2921</v>
      </c>
      <c r="I194" s="198" t="s">
        <v>2857</v>
      </c>
      <c r="J194" s="198"/>
      <c r="K194" s="242"/>
    </row>
    <row r="195" spans="2:11" customFormat="1" ht="15" customHeight="1">
      <c r="B195" s="248"/>
      <c r="C195" s="263"/>
      <c r="D195" s="228"/>
      <c r="E195" s="228"/>
      <c r="F195" s="228"/>
      <c r="G195" s="228"/>
      <c r="H195" s="228"/>
      <c r="I195" s="228"/>
      <c r="J195" s="228"/>
      <c r="K195" s="249"/>
    </row>
    <row r="196" spans="2:11" customFormat="1" ht="18.75" customHeight="1">
      <c r="B196" s="230"/>
      <c r="C196" s="240"/>
      <c r="D196" s="240"/>
      <c r="E196" s="240"/>
      <c r="F196" s="250"/>
      <c r="G196" s="240"/>
      <c r="H196" s="240"/>
      <c r="I196" s="240"/>
      <c r="J196" s="240"/>
      <c r="K196" s="230"/>
    </row>
    <row r="197" spans="2:11" customFormat="1" ht="18.75" customHeight="1">
      <c r="B197" s="230"/>
      <c r="C197" s="240"/>
      <c r="D197" s="240"/>
      <c r="E197" s="240"/>
      <c r="F197" s="250"/>
      <c r="G197" s="240"/>
      <c r="H197" s="240"/>
      <c r="I197" s="240"/>
      <c r="J197" s="240"/>
      <c r="K197" s="230"/>
    </row>
    <row r="198" spans="2:11" customFormat="1" ht="18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</row>
    <row r="199" spans="2:11" customFormat="1" ht="13.5">
      <c r="B199" s="187"/>
      <c r="C199" s="188"/>
      <c r="D199" s="188"/>
      <c r="E199" s="188"/>
      <c r="F199" s="188"/>
      <c r="G199" s="188"/>
      <c r="H199" s="188"/>
      <c r="I199" s="188"/>
      <c r="J199" s="188"/>
      <c r="K199" s="189"/>
    </row>
    <row r="200" spans="2:11" customFormat="1" ht="21">
      <c r="B200" s="190"/>
      <c r="C200" s="314" t="s">
        <v>2922</v>
      </c>
      <c r="D200" s="314"/>
      <c r="E200" s="314"/>
      <c r="F200" s="314"/>
      <c r="G200" s="314"/>
      <c r="H200" s="314"/>
      <c r="I200" s="314"/>
      <c r="J200" s="314"/>
      <c r="K200" s="191"/>
    </row>
    <row r="201" spans="2:11" customFormat="1" ht="25.5" customHeight="1">
      <c r="B201" s="190"/>
      <c r="C201" s="264" t="s">
        <v>2923</v>
      </c>
      <c r="D201" s="264"/>
      <c r="E201" s="264"/>
      <c r="F201" s="264" t="s">
        <v>2924</v>
      </c>
      <c r="G201" s="265"/>
      <c r="H201" s="317" t="s">
        <v>2925</v>
      </c>
      <c r="I201" s="317"/>
      <c r="J201" s="317"/>
      <c r="K201" s="191"/>
    </row>
    <row r="202" spans="2:11" customFormat="1" ht="5.25" customHeight="1">
      <c r="B202" s="221"/>
      <c r="C202" s="216"/>
      <c r="D202" s="216"/>
      <c r="E202" s="216"/>
      <c r="F202" s="216"/>
      <c r="G202" s="240"/>
      <c r="H202" s="216"/>
      <c r="I202" s="216"/>
      <c r="J202" s="216"/>
      <c r="K202" s="242"/>
    </row>
    <row r="203" spans="2:11" customFormat="1" ht="15" customHeight="1">
      <c r="B203" s="221"/>
      <c r="C203" s="198" t="s">
        <v>2915</v>
      </c>
      <c r="D203" s="198"/>
      <c r="E203" s="198"/>
      <c r="F203" s="219" t="s">
        <v>43</v>
      </c>
      <c r="G203" s="198"/>
      <c r="H203" s="318" t="s">
        <v>2926</v>
      </c>
      <c r="I203" s="318"/>
      <c r="J203" s="318"/>
      <c r="K203" s="242"/>
    </row>
    <row r="204" spans="2:11" customFormat="1" ht="15" customHeight="1">
      <c r="B204" s="221"/>
      <c r="C204" s="198"/>
      <c r="D204" s="198"/>
      <c r="E204" s="198"/>
      <c r="F204" s="219" t="s">
        <v>44</v>
      </c>
      <c r="G204" s="198"/>
      <c r="H204" s="318" t="s">
        <v>2927</v>
      </c>
      <c r="I204" s="318"/>
      <c r="J204" s="318"/>
      <c r="K204" s="242"/>
    </row>
    <row r="205" spans="2:11" customFormat="1" ht="15" customHeight="1">
      <c r="B205" s="221"/>
      <c r="C205" s="198"/>
      <c r="D205" s="198"/>
      <c r="E205" s="198"/>
      <c r="F205" s="219" t="s">
        <v>47</v>
      </c>
      <c r="G205" s="198"/>
      <c r="H205" s="318" t="s">
        <v>2928</v>
      </c>
      <c r="I205" s="318"/>
      <c r="J205" s="318"/>
      <c r="K205" s="242"/>
    </row>
    <row r="206" spans="2:11" customFormat="1" ht="15" customHeight="1">
      <c r="B206" s="221"/>
      <c r="C206" s="198"/>
      <c r="D206" s="198"/>
      <c r="E206" s="198"/>
      <c r="F206" s="219" t="s">
        <v>45</v>
      </c>
      <c r="G206" s="198"/>
      <c r="H206" s="318" t="s">
        <v>2929</v>
      </c>
      <c r="I206" s="318"/>
      <c r="J206" s="318"/>
      <c r="K206" s="242"/>
    </row>
    <row r="207" spans="2:11" customFormat="1" ht="15" customHeight="1">
      <c r="B207" s="221"/>
      <c r="C207" s="198"/>
      <c r="D207" s="198"/>
      <c r="E207" s="198"/>
      <c r="F207" s="219" t="s">
        <v>46</v>
      </c>
      <c r="G207" s="198"/>
      <c r="H207" s="318" t="s">
        <v>2930</v>
      </c>
      <c r="I207" s="318"/>
      <c r="J207" s="318"/>
      <c r="K207" s="242"/>
    </row>
    <row r="208" spans="2:11" customFormat="1" ht="15" customHeight="1">
      <c r="B208" s="221"/>
      <c r="C208" s="198"/>
      <c r="D208" s="198"/>
      <c r="E208" s="198"/>
      <c r="F208" s="219"/>
      <c r="G208" s="198"/>
      <c r="H208" s="198"/>
      <c r="I208" s="198"/>
      <c r="J208" s="198"/>
      <c r="K208" s="242"/>
    </row>
    <row r="209" spans="2:11" customFormat="1" ht="15" customHeight="1">
      <c r="B209" s="221"/>
      <c r="C209" s="198" t="s">
        <v>2869</v>
      </c>
      <c r="D209" s="198"/>
      <c r="E209" s="198"/>
      <c r="F209" s="219" t="s">
        <v>79</v>
      </c>
      <c r="G209" s="198"/>
      <c r="H209" s="318" t="s">
        <v>2931</v>
      </c>
      <c r="I209" s="318"/>
      <c r="J209" s="318"/>
      <c r="K209" s="242"/>
    </row>
    <row r="210" spans="2:11" customFormat="1" ht="15" customHeight="1">
      <c r="B210" s="221"/>
      <c r="C210" s="198"/>
      <c r="D210" s="198"/>
      <c r="E210" s="198"/>
      <c r="F210" s="219" t="s">
        <v>2764</v>
      </c>
      <c r="G210" s="198"/>
      <c r="H210" s="318" t="s">
        <v>2765</v>
      </c>
      <c r="I210" s="318"/>
      <c r="J210" s="318"/>
      <c r="K210" s="242"/>
    </row>
    <row r="211" spans="2:11" customFormat="1" ht="15" customHeight="1">
      <c r="B211" s="221"/>
      <c r="C211" s="198"/>
      <c r="D211" s="198"/>
      <c r="E211" s="198"/>
      <c r="F211" s="219" t="s">
        <v>2762</v>
      </c>
      <c r="G211" s="198"/>
      <c r="H211" s="318" t="s">
        <v>2932</v>
      </c>
      <c r="I211" s="318"/>
      <c r="J211" s="318"/>
      <c r="K211" s="242"/>
    </row>
    <row r="212" spans="2:11" customFormat="1" ht="15" customHeight="1">
      <c r="B212" s="266"/>
      <c r="C212" s="198"/>
      <c r="D212" s="198"/>
      <c r="E212" s="198"/>
      <c r="F212" s="219" t="s">
        <v>2766</v>
      </c>
      <c r="G212" s="255"/>
      <c r="H212" s="319" t="s">
        <v>2767</v>
      </c>
      <c r="I212" s="319"/>
      <c r="J212" s="319"/>
      <c r="K212" s="267"/>
    </row>
    <row r="213" spans="2:11" customFormat="1" ht="15" customHeight="1">
      <c r="B213" s="266"/>
      <c r="C213" s="198"/>
      <c r="D213" s="198"/>
      <c r="E213" s="198"/>
      <c r="F213" s="219" t="s">
        <v>2768</v>
      </c>
      <c r="G213" s="255"/>
      <c r="H213" s="319" t="s">
        <v>156</v>
      </c>
      <c r="I213" s="319"/>
      <c r="J213" s="319"/>
      <c r="K213" s="267"/>
    </row>
    <row r="214" spans="2:11" customFormat="1" ht="15" customHeight="1">
      <c r="B214" s="266"/>
      <c r="C214" s="198"/>
      <c r="D214" s="198"/>
      <c r="E214" s="198"/>
      <c r="F214" s="219"/>
      <c r="G214" s="255"/>
      <c r="H214" s="246"/>
      <c r="I214" s="246"/>
      <c r="J214" s="246"/>
      <c r="K214" s="267"/>
    </row>
    <row r="215" spans="2:11" customFormat="1" ht="15" customHeight="1">
      <c r="B215" s="266"/>
      <c r="C215" s="198" t="s">
        <v>2893</v>
      </c>
      <c r="D215" s="198"/>
      <c r="E215" s="198"/>
      <c r="F215" s="219">
        <v>1</v>
      </c>
      <c r="G215" s="255"/>
      <c r="H215" s="319" t="s">
        <v>2933</v>
      </c>
      <c r="I215" s="319"/>
      <c r="J215" s="319"/>
      <c r="K215" s="267"/>
    </row>
    <row r="216" spans="2:11" customFormat="1" ht="15" customHeight="1">
      <c r="B216" s="266"/>
      <c r="C216" s="198"/>
      <c r="D216" s="198"/>
      <c r="E216" s="198"/>
      <c r="F216" s="219">
        <v>2</v>
      </c>
      <c r="G216" s="255"/>
      <c r="H216" s="319" t="s">
        <v>2934</v>
      </c>
      <c r="I216" s="319"/>
      <c r="J216" s="319"/>
      <c r="K216" s="267"/>
    </row>
    <row r="217" spans="2:11" customFormat="1" ht="15" customHeight="1">
      <c r="B217" s="266"/>
      <c r="C217" s="198"/>
      <c r="D217" s="198"/>
      <c r="E217" s="198"/>
      <c r="F217" s="219">
        <v>3</v>
      </c>
      <c r="G217" s="255"/>
      <c r="H217" s="319" t="s">
        <v>2935</v>
      </c>
      <c r="I217" s="319"/>
      <c r="J217" s="319"/>
      <c r="K217" s="267"/>
    </row>
    <row r="218" spans="2:11" customFormat="1" ht="15" customHeight="1">
      <c r="B218" s="266"/>
      <c r="C218" s="198"/>
      <c r="D218" s="198"/>
      <c r="E218" s="198"/>
      <c r="F218" s="219">
        <v>4</v>
      </c>
      <c r="G218" s="255"/>
      <c r="H218" s="319" t="s">
        <v>2936</v>
      </c>
      <c r="I218" s="319"/>
      <c r="J218" s="319"/>
      <c r="K218" s="267"/>
    </row>
    <row r="219" spans="2:11" customFormat="1" ht="12.75" customHeight="1">
      <c r="B219" s="268"/>
      <c r="C219" s="269"/>
      <c r="D219" s="269"/>
      <c r="E219" s="269"/>
      <c r="F219" s="269"/>
      <c r="G219" s="269"/>
      <c r="H219" s="269"/>
      <c r="I219" s="269"/>
      <c r="J219" s="269"/>
      <c r="K219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Zázemí pro dětskou skupinu - Kynšperk</v>
      </c>
      <c r="F7" s="309"/>
      <c r="G7" s="309"/>
      <c r="H7" s="309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71" t="s">
        <v>106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28. 1. 2024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7" t="s">
        <v>19</v>
      </c>
      <c r="F27" s="297"/>
      <c r="G27" s="297"/>
      <c r="H27" s="29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ROUND(J83,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ROUND((SUM(BE83:BE110)),  2)</f>
        <v>0</v>
      </c>
      <c r="I33" s="89">
        <v>0.21</v>
      </c>
      <c r="J33" s="88">
        <f>ROUND(((SUM(BE83:BE110))*I33),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ROUND((SUM(BF83:BF110)),  2)</f>
        <v>0</v>
      </c>
      <c r="I34" s="89">
        <v>0.15</v>
      </c>
      <c r="J34" s="88">
        <f>ROUND(((SUM(BF83:BF110))*I34),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ROUND((SUM(BG83:BG110)),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ROUND((SUM(BH83:BH110)),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ROUND((SUM(BI83:BI110)),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107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Zázemí pro dětskou skupinu - Kynšperk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271" t="str">
        <f>E9</f>
        <v>00 - VRN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Kynšperk nad Ohří</v>
      </c>
      <c r="I52" s="27" t="s">
        <v>23</v>
      </c>
      <c r="J52" s="49" t="str">
        <f>IF(J12="","",J12)</f>
        <v>28. 1. 2024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 Kynšperk nad Ohří</v>
      </c>
      <c r="I54" s="27" t="s">
        <v>31</v>
      </c>
      <c r="J54" s="30" t="str">
        <f>E21</f>
        <v>Nováček Jiří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Milan Hájek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108</v>
      </c>
      <c r="D57" s="90"/>
      <c r="E57" s="90"/>
      <c r="F57" s="90"/>
      <c r="G57" s="90"/>
      <c r="H57" s="90"/>
      <c r="I57" s="90"/>
      <c r="J57" s="97" t="s">
        <v>109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J83</f>
        <v>0</v>
      </c>
      <c r="L59" s="32"/>
      <c r="AU59" s="17" t="s">
        <v>110</v>
      </c>
    </row>
    <row r="60" spans="2:47" s="8" customFormat="1" ht="24.95" customHeight="1">
      <c r="B60" s="99"/>
      <c r="D60" s="100" t="s">
        <v>111</v>
      </c>
      <c r="E60" s="101"/>
      <c r="F60" s="101"/>
      <c r="G60" s="101"/>
      <c r="H60" s="101"/>
      <c r="I60" s="101"/>
      <c r="J60" s="102">
        <f>J84</f>
        <v>0</v>
      </c>
      <c r="L60" s="99"/>
    </row>
    <row r="61" spans="2:47" s="9" customFormat="1" ht="19.899999999999999" customHeight="1">
      <c r="B61" s="103"/>
      <c r="D61" s="104" t="s">
        <v>112</v>
      </c>
      <c r="E61" s="105"/>
      <c r="F61" s="105"/>
      <c r="G61" s="105"/>
      <c r="H61" s="105"/>
      <c r="I61" s="105"/>
      <c r="J61" s="106">
        <f>J85</f>
        <v>0</v>
      </c>
      <c r="L61" s="103"/>
    </row>
    <row r="62" spans="2:47" s="9" customFormat="1" ht="19.899999999999999" customHeight="1">
      <c r="B62" s="103"/>
      <c r="D62" s="104" t="s">
        <v>113</v>
      </c>
      <c r="E62" s="105"/>
      <c r="F62" s="105"/>
      <c r="G62" s="105"/>
      <c r="H62" s="105"/>
      <c r="I62" s="105"/>
      <c r="J62" s="106">
        <f>J93</f>
        <v>0</v>
      </c>
      <c r="L62" s="103"/>
    </row>
    <row r="63" spans="2:47" s="9" customFormat="1" ht="19.899999999999999" customHeight="1">
      <c r="B63" s="103"/>
      <c r="D63" s="104" t="s">
        <v>114</v>
      </c>
      <c r="E63" s="105"/>
      <c r="F63" s="105"/>
      <c r="G63" s="105"/>
      <c r="H63" s="105"/>
      <c r="I63" s="105"/>
      <c r="J63" s="106">
        <f>J97</f>
        <v>0</v>
      </c>
      <c r="L63" s="103"/>
    </row>
    <row r="64" spans="2:47" s="1" customFormat="1" ht="21.75" customHeight="1">
      <c r="B64" s="32"/>
      <c r="L64" s="32"/>
    </row>
    <row r="65" spans="2:12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4.95" customHeight="1">
      <c r="B70" s="32"/>
      <c r="C70" s="21" t="s">
        <v>115</v>
      </c>
      <c r="L70" s="32"/>
    </row>
    <row r="71" spans="2:12" s="1" customFormat="1" ht="6.95" customHeight="1">
      <c r="B71" s="32"/>
      <c r="L71" s="32"/>
    </row>
    <row r="72" spans="2:12" s="1" customFormat="1" ht="12" customHeight="1">
      <c r="B72" s="32"/>
      <c r="C72" s="27" t="s">
        <v>16</v>
      </c>
      <c r="L72" s="32"/>
    </row>
    <row r="73" spans="2:12" s="1" customFormat="1" ht="16.5" customHeight="1">
      <c r="B73" s="32"/>
      <c r="E73" s="308" t="str">
        <f>E7</f>
        <v>Zázemí pro dětskou skupinu - Kynšperk</v>
      </c>
      <c r="F73" s="309"/>
      <c r="G73" s="309"/>
      <c r="H73" s="309"/>
      <c r="L73" s="32"/>
    </row>
    <row r="74" spans="2:12" s="1" customFormat="1" ht="12" customHeight="1">
      <c r="B74" s="32"/>
      <c r="C74" s="27" t="s">
        <v>105</v>
      </c>
      <c r="L74" s="32"/>
    </row>
    <row r="75" spans="2:12" s="1" customFormat="1" ht="16.5" customHeight="1">
      <c r="B75" s="32"/>
      <c r="E75" s="271" t="str">
        <f>E9</f>
        <v>00 - VRN</v>
      </c>
      <c r="F75" s="310"/>
      <c r="G75" s="310"/>
      <c r="H75" s="310"/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7" t="s">
        <v>21</v>
      </c>
      <c r="F77" s="25" t="str">
        <f>F12</f>
        <v>Kynšperk nad Ohří</v>
      </c>
      <c r="I77" s="27" t="s">
        <v>23</v>
      </c>
      <c r="J77" s="49" t="str">
        <f>IF(J12="","",J12)</f>
        <v>28. 1. 2024</v>
      </c>
      <c r="L77" s="32"/>
    </row>
    <row r="78" spans="2:12" s="1" customFormat="1" ht="6.95" customHeight="1">
      <c r="B78" s="32"/>
      <c r="L78" s="32"/>
    </row>
    <row r="79" spans="2:12" s="1" customFormat="1" ht="15.2" customHeight="1">
      <c r="B79" s="32"/>
      <c r="C79" s="27" t="s">
        <v>25</v>
      </c>
      <c r="F79" s="25" t="str">
        <f>E15</f>
        <v>Měst Kynšperk nad Ohří</v>
      </c>
      <c r="I79" s="27" t="s">
        <v>31</v>
      </c>
      <c r="J79" s="30" t="str">
        <f>E21</f>
        <v>Nováček Jiří</v>
      </c>
      <c r="L79" s="32"/>
    </row>
    <row r="80" spans="2:12" s="1" customFormat="1" ht="15.2" customHeight="1">
      <c r="B80" s="32"/>
      <c r="C80" s="27" t="s">
        <v>29</v>
      </c>
      <c r="F80" s="25" t="str">
        <f>IF(E18="","",E18)</f>
        <v>Vyplň údaj</v>
      </c>
      <c r="I80" s="27" t="s">
        <v>34</v>
      </c>
      <c r="J80" s="30" t="str">
        <f>E24</f>
        <v>Milan Hájek</v>
      </c>
      <c r="L80" s="32"/>
    </row>
    <row r="81" spans="2:65" s="1" customFormat="1" ht="10.35" customHeight="1">
      <c r="B81" s="32"/>
      <c r="L81" s="32"/>
    </row>
    <row r="82" spans="2:65" s="10" customFormat="1" ht="29.25" customHeight="1">
      <c r="B82" s="107"/>
      <c r="C82" s="108" t="s">
        <v>116</v>
      </c>
      <c r="D82" s="109" t="s">
        <v>57</v>
      </c>
      <c r="E82" s="109" t="s">
        <v>53</v>
      </c>
      <c r="F82" s="109" t="s">
        <v>54</v>
      </c>
      <c r="G82" s="109" t="s">
        <v>117</v>
      </c>
      <c r="H82" s="109" t="s">
        <v>118</v>
      </c>
      <c r="I82" s="109" t="s">
        <v>119</v>
      </c>
      <c r="J82" s="109" t="s">
        <v>109</v>
      </c>
      <c r="K82" s="110" t="s">
        <v>120</v>
      </c>
      <c r="L82" s="107"/>
      <c r="M82" s="56" t="s">
        <v>19</v>
      </c>
      <c r="N82" s="57" t="s">
        <v>42</v>
      </c>
      <c r="O82" s="57" t="s">
        <v>121</v>
      </c>
      <c r="P82" s="57" t="s">
        <v>122</v>
      </c>
      <c r="Q82" s="57" t="s">
        <v>123</v>
      </c>
      <c r="R82" s="57" t="s">
        <v>124</v>
      </c>
      <c r="S82" s="57" t="s">
        <v>125</v>
      </c>
      <c r="T82" s="58" t="s">
        <v>126</v>
      </c>
    </row>
    <row r="83" spans="2:65" s="1" customFormat="1" ht="22.9" customHeight="1">
      <c r="B83" s="32"/>
      <c r="C83" s="61" t="s">
        <v>127</v>
      </c>
      <c r="J83" s="111">
        <f>BK83</f>
        <v>0</v>
      </c>
      <c r="L83" s="32"/>
      <c r="M83" s="59"/>
      <c r="N83" s="50"/>
      <c r="O83" s="50"/>
      <c r="P83" s="112">
        <f>P84</f>
        <v>0</v>
      </c>
      <c r="Q83" s="50"/>
      <c r="R83" s="112">
        <f>R84</f>
        <v>3.6000000000000004E-2</v>
      </c>
      <c r="S83" s="50"/>
      <c r="T83" s="113">
        <f>T84</f>
        <v>0</v>
      </c>
      <c r="AT83" s="17" t="s">
        <v>71</v>
      </c>
      <c r="AU83" s="17" t="s">
        <v>110</v>
      </c>
      <c r="BK83" s="114">
        <f>BK84</f>
        <v>0</v>
      </c>
    </row>
    <row r="84" spans="2:65" s="11" customFormat="1" ht="25.9" customHeight="1">
      <c r="B84" s="115"/>
      <c r="D84" s="116" t="s">
        <v>71</v>
      </c>
      <c r="E84" s="117" t="s">
        <v>78</v>
      </c>
      <c r="F84" s="117" t="s">
        <v>128</v>
      </c>
      <c r="I84" s="118"/>
      <c r="J84" s="119">
        <f>BK84</f>
        <v>0</v>
      </c>
      <c r="L84" s="115"/>
      <c r="M84" s="120"/>
      <c r="P84" s="121">
        <f>P85+P93+P97</f>
        <v>0</v>
      </c>
      <c r="R84" s="121">
        <f>R85+R93+R97</f>
        <v>3.6000000000000004E-2</v>
      </c>
      <c r="T84" s="122">
        <f>T85+T93+T97</f>
        <v>0</v>
      </c>
      <c r="AR84" s="116" t="s">
        <v>129</v>
      </c>
      <c r="AT84" s="123" t="s">
        <v>71</v>
      </c>
      <c r="AU84" s="123" t="s">
        <v>72</v>
      </c>
      <c r="AY84" s="116" t="s">
        <v>130</v>
      </c>
      <c r="BK84" s="124">
        <f>BK85+BK93+BK97</f>
        <v>0</v>
      </c>
    </row>
    <row r="85" spans="2:65" s="11" customFormat="1" ht="22.9" customHeight="1">
      <c r="B85" s="115"/>
      <c r="D85" s="116" t="s">
        <v>71</v>
      </c>
      <c r="E85" s="125" t="s">
        <v>131</v>
      </c>
      <c r="F85" s="125" t="s">
        <v>132</v>
      </c>
      <c r="I85" s="118"/>
      <c r="J85" s="126">
        <f>BK85</f>
        <v>0</v>
      </c>
      <c r="L85" s="115"/>
      <c r="M85" s="120"/>
      <c r="P85" s="121">
        <f>SUM(P86:P92)</f>
        <v>0</v>
      </c>
      <c r="R85" s="121">
        <f>SUM(R86:R92)</f>
        <v>0</v>
      </c>
      <c r="T85" s="122">
        <f>SUM(T86:T92)</f>
        <v>0</v>
      </c>
      <c r="AR85" s="116" t="s">
        <v>129</v>
      </c>
      <c r="AT85" s="123" t="s">
        <v>71</v>
      </c>
      <c r="AU85" s="123" t="s">
        <v>80</v>
      </c>
      <c r="AY85" s="116" t="s">
        <v>130</v>
      </c>
      <c r="BK85" s="124">
        <f>SUM(BK86:BK92)</f>
        <v>0</v>
      </c>
    </row>
    <row r="86" spans="2:65" s="1" customFormat="1" ht="24.2" customHeight="1">
      <c r="B86" s="32"/>
      <c r="C86" s="127" t="s">
        <v>80</v>
      </c>
      <c r="D86" s="127" t="s">
        <v>133</v>
      </c>
      <c r="E86" s="128" t="s">
        <v>134</v>
      </c>
      <c r="F86" s="129" t="s">
        <v>135</v>
      </c>
      <c r="G86" s="130" t="s">
        <v>136</v>
      </c>
      <c r="H86" s="131">
        <v>1</v>
      </c>
      <c r="I86" s="132"/>
      <c r="J86" s="133">
        <f>ROUND(I86*H86,2)</f>
        <v>0</v>
      </c>
      <c r="K86" s="129" t="s">
        <v>137</v>
      </c>
      <c r="L86" s="32"/>
      <c r="M86" s="134" t="s">
        <v>19</v>
      </c>
      <c r="N86" s="135" t="s">
        <v>43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138</v>
      </c>
      <c r="AT86" s="138" t="s">
        <v>133</v>
      </c>
      <c r="AU86" s="138" t="s">
        <v>82</v>
      </c>
      <c r="AY86" s="17" t="s">
        <v>130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138</v>
      </c>
      <c r="BM86" s="138" t="s">
        <v>139</v>
      </c>
    </row>
    <row r="87" spans="2:65" s="1" customFormat="1" ht="11.25">
      <c r="B87" s="32"/>
      <c r="D87" s="140" t="s">
        <v>140</v>
      </c>
      <c r="F87" s="141" t="s">
        <v>135</v>
      </c>
      <c r="I87" s="142"/>
      <c r="L87" s="32"/>
      <c r="M87" s="143"/>
      <c r="T87" s="53"/>
      <c r="AT87" s="17" t="s">
        <v>140</v>
      </c>
      <c r="AU87" s="17" t="s">
        <v>82</v>
      </c>
    </row>
    <row r="88" spans="2:65" s="1" customFormat="1" ht="11.25">
      <c r="B88" s="32"/>
      <c r="D88" s="144" t="s">
        <v>141</v>
      </c>
      <c r="F88" s="145" t="s">
        <v>142</v>
      </c>
      <c r="I88" s="142"/>
      <c r="L88" s="32"/>
      <c r="M88" s="143"/>
      <c r="T88" s="53"/>
      <c r="AT88" s="17" t="s">
        <v>141</v>
      </c>
      <c r="AU88" s="17" t="s">
        <v>82</v>
      </c>
    </row>
    <row r="89" spans="2:65" s="1" customFormat="1" ht="24.2" customHeight="1">
      <c r="B89" s="32"/>
      <c r="C89" s="127" t="s">
        <v>82</v>
      </c>
      <c r="D89" s="127" t="s">
        <v>133</v>
      </c>
      <c r="E89" s="128" t="s">
        <v>143</v>
      </c>
      <c r="F89" s="129" t="s">
        <v>144</v>
      </c>
      <c r="G89" s="130" t="s">
        <v>136</v>
      </c>
      <c r="H89" s="131">
        <v>1</v>
      </c>
      <c r="I89" s="132"/>
      <c r="J89" s="133">
        <f>ROUND(I89*H89,2)</f>
        <v>0</v>
      </c>
      <c r="K89" s="129" t="s">
        <v>137</v>
      </c>
      <c r="L89" s="32"/>
      <c r="M89" s="134" t="s">
        <v>19</v>
      </c>
      <c r="N89" s="135" t="s">
        <v>43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138</v>
      </c>
      <c r="AT89" s="138" t="s">
        <v>133</v>
      </c>
      <c r="AU89" s="138" t="s">
        <v>82</v>
      </c>
      <c r="AY89" s="17" t="s">
        <v>130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80</v>
      </c>
      <c r="BK89" s="139">
        <f>ROUND(I89*H89,2)</f>
        <v>0</v>
      </c>
      <c r="BL89" s="17" t="s">
        <v>138</v>
      </c>
      <c r="BM89" s="138" t="s">
        <v>145</v>
      </c>
    </row>
    <row r="90" spans="2:65" s="1" customFormat="1" ht="11.25">
      <c r="B90" s="32"/>
      <c r="D90" s="140" t="s">
        <v>140</v>
      </c>
      <c r="F90" s="141" t="s">
        <v>144</v>
      </c>
      <c r="I90" s="142"/>
      <c r="L90" s="32"/>
      <c r="M90" s="143"/>
      <c r="T90" s="53"/>
      <c r="AT90" s="17" t="s">
        <v>140</v>
      </c>
      <c r="AU90" s="17" t="s">
        <v>82</v>
      </c>
    </row>
    <row r="91" spans="2:65" s="1" customFormat="1" ht="11.25">
      <c r="B91" s="32"/>
      <c r="D91" s="144" t="s">
        <v>141</v>
      </c>
      <c r="F91" s="145" t="s">
        <v>146</v>
      </c>
      <c r="I91" s="142"/>
      <c r="L91" s="32"/>
      <c r="M91" s="143"/>
      <c r="T91" s="53"/>
      <c r="AT91" s="17" t="s">
        <v>141</v>
      </c>
      <c r="AU91" s="17" t="s">
        <v>82</v>
      </c>
    </row>
    <row r="92" spans="2:65" s="12" customFormat="1" ht="11.25">
      <c r="B92" s="146"/>
      <c r="D92" s="140" t="s">
        <v>147</v>
      </c>
      <c r="E92" s="147" t="s">
        <v>19</v>
      </c>
      <c r="F92" s="148" t="s">
        <v>148</v>
      </c>
      <c r="H92" s="149">
        <v>1</v>
      </c>
      <c r="I92" s="150"/>
      <c r="L92" s="146"/>
      <c r="M92" s="151"/>
      <c r="T92" s="152"/>
      <c r="AT92" s="147" t="s">
        <v>147</v>
      </c>
      <c r="AU92" s="147" t="s">
        <v>82</v>
      </c>
      <c r="AV92" s="12" t="s">
        <v>82</v>
      </c>
      <c r="AW92" s="12" t="s">
        <v>33</v>
      </c>
      <c r="AX92" s="12" t="s">
        <v>80</v>
      </c>
      <c r="AY92" s="147" t="s">
        <v>130</v>
      </c>
    </row>
    <row r="93" spans="2:65" s="11" customFormat="1" ht="22.9" customHeight="1">
      <c r="B93" s="115"/>
      <c r="D93" s="116" t="s">
        <v>71</v>
      </c>
      <c r="E93" s="125" t="s">
        <v>149</v>
      </c>
      <c r="F93" s="125" t="s">
        <v>150</v>
      </c>
      <c r="I93" s="118"/>
      <c r="J93" s="126">
        <f>BK93</f>
        <v>0</v>
      </c>
      <c r="L93" s="115"/>
      <c r="M93" s="120"/>
      <c r="P93" s="121">
        <f>SUM(P94:P96)</f>
        <v>0</v>
      </c>
      <c r="R93" s="121">
        <f>SUM(R94:R96)</f>
        <v>0</v>
      </c>
      <c r="T93" s="122">
        <f>SUM(T94:T96)</f>
        <v>0</v>
      </c>
      <c r="AR93" s="116" t="s">
        <v>129</v>
      </c>
      <c r="AT93" s="123" t="s">
        <v>71</v>
      </c>
      <c r="AU93" s="123" t="s">
        <v>80</v>
      </c>
      <c r="AY93" s="116" t="s">
        <v>130</v>
      </c>
      <c r="BK93" s="124">
        <f>SUM(BK94:BK96)</f>
        <v>0</v>
      </c>
    </row>
    <row r="94" spans="2:65" s="1" customFormat="1" ht="24.2" customHeight="1">
      <c r="B94" s="32"/>
      <c r="C94" s="127" t="s">
        <v>151</v>
      </c>
      <c r="D94" s="127" t="s">
        <v>133</v>
      </c>
      <c r="E94" s="128" t="s">
        <v>152</v>
      </c>
      <c r="F94" s="129" t="s">
        <v>150</v>
      </c>
      <c r="G94" s="130" t="s">
        <v>136</v>
      </c>
      <c r="H94" s="131">
        <v>1</v>
      </c>
      <c r="I94" s="132"/>
      <c r="J94" s="133">
        <f>ROUND(I94*H94,2)</f>
        <v>0</v>
      </c>
      <c r="K94" s="129" t="s">
        <v>137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138</v>
      </c>
      <c r="AT94" s="138" t="s">
        <v>133</v>
      </c>
      <c r="AU94" s="138" t="s">
        <v>82</v>
      </c>
      <c r="AY94" s="17" t="s">
        <v>130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138</v>
      </c>
      <c r="BM94" s="138" t="s">
        <v>153</v>
      </c>
    </row>
    <row r="95" spans="2:65" s="1" customFormat="1" ht="11.25">
      <c r="B95" s="32"/>
      <c r="D95" s="140" t="s">
        <v>140</v>
      </c>
      <c r="F95" s="141" t="s">
        <v>150</v>
      </c>
      <c r="I95" s="142"/>
      <c r="L95" s="32"/>
      <c r="M95" s="143"/>
      <c r="T95" s="53"/>
      <c r="AT95" s="17" t="s">
        <v>140</v>
      </c>
      <c r="AU95" s="17" t="s">
        <v>82</v>
      </c>
    </row>
    <row r="96" spans="2:65" s="1" customFormat="1" ht="11.25">
      <c r="B96" s="32"/>
      <c r="D96" s="144" t="s">
        <v>141</v>
      </c>
      <c r="F96" s="145" t="s">
        <v>154</v>
      </c>
      <c r="I96" s="142"/>
      <c r="L96" s="32"/>
      <c r="M96" s="143"/>
      <c r="T96" s="53"/>
      <c r="AT96" s="17" t="s">
        <v>141</v>
      </c>
      <c r="AU96" s="17" t="s">
        <v>82</v>
      </c>
    </row>
    <row r="97" spans="2:65" s="11" customFormat="1" ht="22.9" customHeight="1">
      <c r="B97" s="115"/>
      <c r="D97" s="116" t="s">
        <v>71</v>
      </c>
      <c r="E97" s="125" t="s">
        <v>155</v>
      </c>
      <c r="F97" s="125" t="s">
        <v>156</v>
      </c>
      <c r="I97" s="118"/>
      <c r="J97" s="126">
        <f>BK97</f>
        <v>0</v>
      </c>
      <c r="L97" s="115"/>
      <c r="M97" s="120"/>
      <c r="P97" s="121">
        <f>SUM(P98:P110)</f>
        <v>0</v>
      </c>
      <c r="R97" s="121">
        <f>SUM(R98:R110)</f>
        <v>3.6000000000000004E-2</v>
      </c>
      <c r="T97" s="122">
        <f>SUM(T98:T110)</f>
        <v>0</v>
      </c>
      <c r="AR97" s="116" t="s">
        <v>129</v>
      </c>
      <c r="AT97" s="123" t="s">
        <v>71</v>
      </c>
      <c r="AU97" s="123" t="s">
        <v>80</v>
      </c>
      <c r="AY97" s="116" t="s">
        <v>130</v>
      </c>
      <c r="BK97" s="124">
        <f>SUM(BK98:BK110)</f>
        <v>0</v>
      </c>
    </row>
    <row r="98" spans="2:65" s="1" customFormat="1" ht="24.2" customHeight="1">
      <c r="B98" s="32"/>
      <c r="C98" s="127" t="s">
        <v>157</v>
      </c>
      <c r="D98" s="127" t="s">
        <v>133</v>
      </c>
      <c r="E98" s="128" t="s">
        <v>158</v>
      </c>
      <c r="F98" s="129" t="s">
        <v>159</v>
      </c>
      <c r="G98" s="130" t="s">
        <v>136</v>
      </c>
      <c r="H98" s="131">
        <v>1</v>
      </c>
      <c r="I98" s="132"/>
      <c r="J98" s="133">
        <f>ROUND(I98*H98,2)</f>
        <v>0</v>
      </c>
      <c r="K98" s="129" t="s">
        <v>137</v>
      </c>
      <c r="L98" s="32"/>
      <c r="M98" s="134" t="s">
        <v>19</v>
      </c>
      <c r="N98" s="135" t="s">
        <v>43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138</v>
      </c>
      <c r="AT98" s="138" t="s">
        <v>133</v>
      </c>
      <c r="AU98" s="138" t="s">
        <v>82</v>
      </c>
      <c r="AY98" s="17" t="s">
        <v>130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80</v>
      </c>
      <c r="BK98" s="139">
        <f>ROUND(I98*H98,2)</f>
        <v>0</v>
      </c>
      <c r="BL98" s="17" t="s">
        <v>138</v>
      </c>
      <c r="BM98" s="138" t="s">
        <v>160</v>
      </c>
    </row>
    <row r="99" spans="2:65" s="1" customFormat="1" ht="11.25">
      <c r="B99" s="32"/>
      <c r="D99" s="140" t="s">
        <v>140</v>
      </c>
      <c r="F99" s="141" t="s">
        <v>159</v>
      </c>
      <c r="I99" s="142"/>
      <c r="L99" s="32"/>
      <c r="M99" s="143"/>
      <c r="T99" s="53"/>
      <c r="AT99" s="17" t="s">
        <v>140</v>
      </c>
      <c r="AU99" s="17" t="s">
        <v>82</v>
      </c>
    </row>
    <row r="100" spans="2:65" s="1" customFormat="1" ht="11.25">
      <c r="B100" s="32"/>
      <c r="D100" s="144" t="s">
        <v>141</v>
      </c>
      <c r="F100" s="145" t="s">
        <v>161</v>
      </c>
      <c r="I100" s="142"/>
      <c r="L100" s="32"/>
      <c r="M100" s="143"/>
      <c r="T100" s="53"/>
      <c r="AT100" s="17" t="s">
        <v>141</v>
      </c>
      <c r="AU100" s="17" t="s">
        <v>82</v>
      </c>
    </row>
    <row r="101" spans="2:65" s="13" customFormat="1" ht="11.25">
      <c r="B101" s="153"/>
      <c r="D101" s="140" t="s">
        <v>147</v>
      </c>
      <c r="E101" s="154" t="s">
        <v>19</v>
      </c>
      <c r="F101" s="155" t="s">
        <v>162</v>
      </c>
      <c r="H101" s="154" t="s">
        <v>19</v>
      </c>
      <c r="I101" s="156"/>
      <c r="L101" s="153"/>
      <c r="M101" s="157"/>
      <c r="T101" s="158"/>
      <c r="AT101" s="154" t="s">
        <v>147</v>
      </c>
      <c r="AU101" s="154" t="s">
        <v>82</v>
      </c>
      <c r="AV101" s="13" t="s">
        <v>80</v>
      </c>
      <c r="AW101" s="13" t="s">
        <v>33</v>
      </c>
      <c r="AX101" s="13" t="s">
        <v>72</v>
      </c>
      <c r="AY101" s="154" t="s">
        <v>130</v>
      </c>
    </row>
    <row r="102" spans="2:65" s="13" customFormat="1" ht="11.25">
      <c r="B102" s="153"/>
      <c r="D102" s="140" t="s">
        <v>147</v>
      </c>
      <c r="E102" s="154" t="s">
        <v>19</v>
      </c>
      <c r="F102" s="155" t="s">
        <v>163</v>
      </c>
      <c r="H102" s="154" t="s">
        <v>19</v>
      </c>
      <c r="I102" s="156"/>
      <c r="L102" s="153"/>
      <c r="M102" s="157"/>
      <c r="T102" s="158"/>
      <c r="AT102" s="154" t="s">
        <v>147</v>
      </c>
      <c r="AU102" s="154" t="s">
        <v>82</v>
      </c>
      <c r="AV102" s="13" t="s">
        <v>80</v>
      </c>
      <c r="AW102" s="13" t="s">
        <v>33</v>
      </c>
      <c r="AX102" s="13" t="s">
        <v>72</v>
      </c>
      <c r="AY102" s="154" t="s">
        <v>130</v>
      </c>
    </row>
    <row r="103" spans="2:65" s="13" customFormat="1" ht="11.25">
      <c r="B103" s="153"/>
      <c r="D103" s="140" t="s">
        <v>147</v>
      </c>
      <c r="E103" s="154" t="s">
        <v>19</v>
      </c>
      <c r="F103" s="155" t="s">
        <v>164</v>
      </c>
      <c r="H103" s="154" t="s">
        <v>19</v>
      </c>
      <c r="I103" s="156"/>
      <c r="L103" s="153"/>
      <c r="M103" s="157"/>
      <c r="T103" s="158"/>
      <c r="AT103" s="154" t="s">
        <v>147</v>
      </c>
      <c r="AU103" s="154" t="s">
        <v>82</v>
      </c>
      <c r="AV103" s="13" t="s">
        <v>80</v>
      </c>
      <c r="AW103" s="13" t="s">
        <v>33</v>
      </c>
      <c r="AX103" s="13" t="s">
        <v>72</v>
      </c>
      <c r="AY103" s="154" t="s">
        <v>130</v>
      </c>
    </row>
    <row r="104" spans="2:65" s="12" customFormat="1" ht="11.25">
      <c r="B104" s="146"/>
      <c r="D104" s="140" t="s">
        <v>147</v>
      </c>
      <c r="E104" s="147" t="s">
        <v>19</v>
      </c>
      <c r="F104" s="148" t="s">
        <v>80</v>
      </c>
      <c r="H104" s="149">
        <v>1</v>
      </c>
      <c r="I104" s="150"/>
      <c r="L104" s="146"/>
      <c r="M104" s="151"/>
      <c r="T104" s="152"/>
      <c r="AT104" s="147" t="s">
        <v>147</v>
      </c>
      <c r="AU104" s="147" t="s">
        <v>82</v>
      </c>
      <c r="AV104" s="12" t="s">
        <v>82</v>
      </c>
      <c r="AW104" s="12" t="s">
        <v>33</v>
      </c>
      <c r="AX104" s="12" t="s">
        <v>72</v>
      </c>
      <c r="AY104" s="147" t="s">
        <v>130</v>
      </c>
    </row>
    <row r="105" spans="2:65" s="14" customFormat="1" ht="11.25">
      <c r="B105" s="159"/>
      <c r="D105" s="140" t="s">
        <v>147</v>
      </c>
      <c r="E105" s="160" t="s">
        <v>19</v>
      </c>
      <c r="F105" s="161" t="s">
        <v>165</v>
      </c>
      <c r="H105" s="162">
        <v>1</v>
      </c>
      <c r="I105" s="163"/>
      <c r="L105" s="159"/>
      <c r="M105" s="164"/>
      <c r="T105" s="165"/>
      <c r="AT105" s="160" t="s">
        <v>147</v>
      </c>
      <c r="AU105" s="160" t="s">
        <v>82</v>
      </c>
      <c r="AV105" s="14" t="s">
        <v>157</v>
      </c>
      <c r="AW105" s="14" t="s">
        <v>33</v>
      </c>
      <c r="AX105" s="14" t="s">
        <v>80</v>
      </c>
      <c r="AY105" s="160" t="s">
        <v>130</v>
      </c>
    </row>
    <row r="106" spans="2:65" s="1" customFormat="1" ht="16.5" customHeight="1">
      <c r="B106" s="32"/>
      <c r="C106" s="166" t="s">
        <v>129</v>
      </c>
      <c r="D106" s="166" t="s">
        <v>166</v>
      </c>
      <c r="E106" s="167" t="s">
        <v>167</v>
      </c>
      <c r="F106" s="168" t="s">
        <v>168</v>
      </c>
      <c r="G106" s="169" t="s">
        <v>169</v>
      </c>
      <c r="H106" s="170">
        <v>3</v>
      </c>
      <c r="I106" s="171"/>
      <c r="J106" s="172">
        <f>ROUND(I106*H106,2)</f>
        <v>0</v>
      </c>
      <c r="K106" s="168" t="s">
        <v>137</v>
      </c>
      <c r="L106" s="173"/>
      <c r="M106" s="174" t="s">
        <v>19</v>
      </c>
      <c r="N106" s="175" t="s">
        <v>43</v>
      </c>
      <c r="P106" s="136">
        <f>O106*H106</f>
        <v>0</v>
      </c>
      <c r="Q106" s="136">
        <v>1.2E-2</v>
      </c>
      <c r="R106" s="136">
        <f>Q106*H106</f>
        <v>3.6000000000000004E-2</v>
      </c>
      <c r="S106" s="136">
        <v>0</v>
      </c>
      <c r="T106" s="137">
        <f>S106*H106</f>
        <v>0</v>
      </c>
      <c r="AR106" s="138" t="s">
        <v>170</v>
      </c>
      <c r="AT106" s="138" t="s">
        <v>166</v>
      </c>
      <c r="AU106" s="138" t="s">
        <v>82</v>
      </c>
      <c r="AY106" s="17" t="s">
        <v>130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80</v>
      </c>
      <c r="BK106" s="139">
        <f>ROUND(I106*H106,2)</f>
        <v>0</v>
      </c>
      <c r="BL106" s="17" t="s">
        <v>170</v>
      </c>
      <c r="BM106" s="138" t="s">
        <v>171</v>
      </c>
    </row>
    <row r="107" spans="2:65" s="1" customFormat="1" ht="11.25">
      <c r="B107" s="32"/>
      <c r="D107" s="140" t="s">
        <v>140</v>
      </c>
      <c r="F107" s="141" t="s">
        <v>168</v>
      </c>
      <c r="I107" s="142"/>
      <c r="L107" s="32"/>
      <c r="M107" s="143"/>
      <c r="T107" s="53"/>
      <c r="AT107" s="17" t="s">
        <v>140</v>
      </c>
      <c r="AU107" s="17" t="s">
        <v>82</v>
      </c>
    </row>
    <row r="108" spans="2:65" s="12" customFormat="1" ht="11.25">
      <c r="B108" s="146"/>
      <c r="D108" s="140" t="s">
        <v>147</v>
      </c>
      <c r="E108" s="147" t="s">
        <v>19</v>
      </c>
      <c r="F108" s="148" t="s">
        <v>172</v>
      </c>
      <c r="H108" s="149">
        <v>2</v>
      </c>
      <c r="I108" s="150"/>
      <c r="L108" s="146"/>
      <c r="M108" s="151"/>
      <c r="T108" s="152"/>
      <c r="AT108" s="147" t="s">
        <v>147</v>
      </c>
      <c r="AU108" s="147" t="s">
        <v>82</v>
      </c>
      <c r="AV108" s="12" t="s">
        <v>82</v>
      </c>
      <c r="AW108" s="12" t="s">
        <v>33</v>
      </c>
      <c r="AX108" s="12" t="s">
        <v>72</v>
      </c>
      <c r="AY108" s="147" t="s">
        <v>130</v>
      </c>
    </row>
    <row r="109" spans="2:65" s="12" customFormat="1" ht="11.25">
      <c r="B109" s="146"/>
      <c r="D109" s="140" t="s">
        <v>147</v>
      </c>
      <c r="E109" s="147" t="s">
        <v>19</v>
      </c>
      <c r="F109" s="148" t="s">
        <v>173</v>
      </c>
      <c r="H109" s="149">
        <v>1</v>
      </c>
      <c r="I109" s="150"/>
      <c r="L109" s="146"/>
      <c r="M109" s="151"/>
      <c r="T109" s="152"/>
      <c r="AT109" s="147" t="s">
        <v>147</v>
      </c>
      <c r="AU109" s="147" t="s">
        <v>82</v>
      </c>
      <c r="AV109" s="12" t="s">
        <v>82</v>
      </c>
      <c r="AW109" s="12" t="s">
        <v>33</v>
      </c>
      <c r="AX109" s="12" t="s">
        <v>72</v>
      </c>
      <c r="AY109" s="147" t="s">
        <v>130</v>
      </c>
    </row>
    <row r="110" spans="2:65" s="14" customFormat="1" ht="11.25">
      <c r="B110" s="159"/>
      <c r="D110" s="140" t="s">
        <v>147</v>
      </c>
      <c r="E110" s="160" t="s">
        <v>19</v>
      </c>
      <c r="F110" s="161" t="s">
        <v>165</v>
      </c>
      <c r="H110" s="162">
        <v>3</v>
      </c>
      <c r="I110" s="163"/>
      <c r="L110" s="159"/>
      <c r="M110" s="176"/>
      <c r="N110" s="177"/>
      <c r="O110" s="177"/>
      <c r="P110" s="177"/>
      <c r="Q110" s="177"/>
      <c r="R110" s="177"/>
      <c r="S110" s="177"/>
      <c r="T110" s="178"/>
      <c r="AT110" s="160" t="s">
        <v>147</v>
      </c>
      <c r="AU110" s="160" t="s">
        <v>82</v>
      </c>
      <c r="AV110" s="14" t="s">
        <v>157</v>
      </c>
      <c r="AW110" s="14" t="s">
        <v>33</v>
      </c>
      <c r="AX110" s="14" t="s">
        <v>80</v>
      </c>
      <c r="AY110" s="160" t="s">
        <v>130</v>
      </c>
    </row>
    <row r="111" spans="2:65" s="1" customFormat="1" ht="6.95" customHeight="1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2"/>
    </row>
  </sheetData>
  <sheetProtection algorithmName="SHA-512" hashValue="kyD/TQ7K+lnUvG6zXBfYbyL+lqT+ljkKBkqX5MZbbQmO5Ub1ScRGYG08nB7a+i4S0b+FaMCn9s8rCtQU9cNcVg==" saltValue="yHVbyFTdhhyU/9dgdlesfnLvNGPsPvR6ED3pwiQDHnzSLQrzBv4Mn1Tv0U4lgLa4zGwt17Gn7U9oMC0otn0qZg==" spinCount="100000" sheet="1" objects="1" scenarios="1" formatColumns="0" formatRows="0" autoFilter="0"/>
  <autoFilter ref="C82:K110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100-000000000000}"/>
    <hyperlink ref="F91" r:id="rId2" xr:uid="{00000000-0004-0000-0100-000001000000}"/>
    <hyperlink ref="F96" r:id="rId3" xr:uid="{00000000-0004-0000-0100-000002000000}"/>
    <hyperlink ref="F100" r:id="rId4" xr:uid="{00000000-0004-0000-01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8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Zázemí pro dětskou skupinu - Kynšperk</v>
      </c>
      <c r="F7" s="309"/>
      <c r="G7" s="309"/>
      <c r="H7" s="309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71" t="s">
        <v>174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28. 1. 2024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7" t="s">
        <v>19</v>
      </c>
      <c r="F27" s="297"/>
      <c r="G27" s="297"/>
      <c r="H27" s="29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ROUND(J98,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ROUND((SUM(BE98:BE983)),  2)</f>
        <v>0</v>
      </c>
      <c r="I33" s="89">
        <v>0.21</v>
      </c>
      <c r="J33" s="88">
        <f>ROUND(((SUM(BE98:BE983))*I33),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ROUND((SUM(BF98:BF983)),  2)</f>
        <v>0</v>
      </c>
      <c r="I34" s="89">
        <v>0.15</v>
      </c>
      <c r="J34" s="88">
        <f>ROUND(((SUM(BF98:BF983))*I34),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ROUND((SUM(BG98:BG983)),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ROUND((SUM(BH98:BH983)),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ROUND((SUM(BI98:BI983)),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107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Zázemí pro dětskou skupinu - Kynšperk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271" t="str">
        <f>E9</f>
        <v>10 - Stavební část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Kynšperk nad Ohří</v>
      </c>
      <c r="I52" s="27" t="s">
        <v>23</v>
      </c>
      <c r="J52" s="49" t="str">
        <f>IF(J12="","",J12)</f>
        <v>28. 1. 2024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 Kynšperk nad Ohří</v>
      </c>
      <c r="I54" s="27" t="s">
        <v>31</v>
      </c>
      <c r="J54" s="30" t="str">
        <f>E21</f>
        <v>Nováček Jiří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Milan Hájek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108</v>
      </c>
      <c r="D57" s="90"/>
      <c r="E57" s="90"/>
      <c r="F57" s="90"/>
      <c r="G57" s="90"/>
      <c r="H57" s="90"/>
      <c r="I57" s="90"/>
      <c r="J57" s="97" t="s">
        <v>109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J98</f>
        <v>0</v>
      </c>
      <c r="L59" s="32"/>
      <c r="AU59" s="17" t="s">
        <v>110</v>
      </c>
    </row>
    <row r="60" spans="2:47" s="8" customFormat="1" ht="24.95" customHeight="1">
      <c r="B60" s="99"/>
      <c r="D60" s="100" t="s">
        <v>175</v>
      </c>
      <c r="E60" s="101"/>
      <c r="F60" s="101"/>
      <c r="G60" s="101"/>
      <c r="H60" s="101"/>
      <c r="I60" s="101"/>
      <c r="J60" s="102">
        <f>J99</f>
        <v>0</v>
      </c>
      <c r="L60" s="99"/>
    </row>
    <row r="61" spans="2:47" s="9" customFormat="1" ht="19.899999999999999" customHeight="1">
      <c r="B61" s="103"/>
      <c r="D61" s="104" t="s">
        <v>176</v>
      </c>
      <c r="E61" s="105"/>
      <c r="F61" s="105"/>
      <c r="G61" s="105"/>
      <c r="H61" s="105"/>
      <c r="I61" s="105"/>
      <c r="J61" s="106">
        <f>J100</f>
        <v>0</v>
      </c>
      <c r="L61" s="103"/>
    </row>
    <row r="62" spans="2:47" s="9" customFormat="1" ht="19.899999999999999" customHeight="1">
      <c r="B62" s="103"/>
      <c r="D62" s="104" t="s">
        <v>177</v>
      </c>
      <c r="E62" s="105"/>
      <c r="F62" s="105"/>
      <c r="G62" s="105"/>
      <c r="H62" s="105"/>
      <c r="I62" s="105"/>
      <c r="J62" s="106">
        <f>J137</f>
        <v>0</v>
      </c>
      <c r="L62" s="103"/>
    </row>
    <row r="63" spans="2:47" s="9" customFormat="1" ht="19.899999999999999" customHeight="1">
      <c r="B63" s="103"/>
      <c r="D63" s="104" t="s">
        <v>178</v>
      </c>
      <c r="E63" s="105"/>
      <c r="F63" s="105"/>
      <c r="G63" s="105"/>
      <c r="H63" s="105"/>
      <c r="I63" s="105"/>
      <c r="J63" s="106">
        <f>J174</f>
        <v>0</v>
      </c>
      <c r="L63" s="103"/>
    </row>
    <row r="64" spans="2:47" s="9" customFormat="1" ht="19.899999999999999" customHeight="1">
      <c r="B64" s="103"/>
      <c r="D64" s="104" t="s">
        <v>179</v>
      </c>
      <c r="E64" s="105"/>
      <c r="F64" s="105"/>
      <c r="G64" s="105"/>
      <c r="H64" s="105"/>
      <c r="I64" s="105"/>
      <c r="J64" s="106">
        <f>J280</f>
        <v>0</v>
      </c>
      <c r="L64" s="103"/>
    </row>
    <row r="65" spans="2:12" s="9" customFormat="1" ht="19.899999999999999" customHeight="1">
      <c r="B65" s="103"/>
      <c r="D65" s="104" t="s">
        <v>180</v>
      </c>
      <c r="E65" s="105"/>
      <c r="F65" s="105"/>
      <c r="G65" s="105"/>
      <c r="H65" s="105"/>
      <c r="I65" s="105"/>
      <c r="J65" s="106">
        <f>J321</f>
        <v>0</v>
      </c>
      <c r="L65" s="103"/>
    </row>
    <row r="66" spans="2:12" s="9" customFormat="1" ht="19.899999999999999" customHeight="1">
      <c r="B66" s="103"/>
      <c r="D66" s="104" t="s">
        <v>181</v>
      </c>
      <c r="E66" s="105"/>
      <c r="F66" s="105"/>
      <c r="G66" s="105"/>
      <c r="H66" s="105"/>
      <c r="I66" s="105"/>
      <c r="J66" s="106">
        <f>J501</f>
        <v>0</v>
      </c>
      <c r="L66" s="103"/>
    </row>
    <row r="67" spans="2:12" s="9" customFormat="1" ht="19.899999999999999" customHeight="1">
      <c r="B67" s="103"/>
      <c r="D67" s="104" t="s">
        <v>182</v>
      </c>
      <c r="E67" s="105"/>
      <c r="F67" s="105"/>
      <c r="G67" s="105"/>
      <c r="H67" s="105"/>
      <c r="I67" s="105"/>
      <c r="J67" s="106">
        <f>J540</f>
        <v>0</v>
      </c>
      <c r="L67" s="103"/>
    </row>
    <row r="68" spans="2:12" s="8" customFormat="1" ht="24.95" customHeight="1">
      <c r="B68" s="99"/>
      <c r="D68" s="100" t="s">
        <v>183</v>
      </c>
      <c r="E68" s="101"/>
      <c r="F68" s="101"/>
      <c r="G68" s="101"/>
      <c r="H68" s="101"/>
      <c r="I68" s="101"/>
      <c r="J68" s="102">
        <f>J544</f>
        <v>0</v>
      </c>
      <c r="L68" s="99"/>
    </row>
    <row r="69" spans="2:12" s="9" customFormat="1" ht="19.899999999999999" customHeight="1">
      <c r="B69" s="103"/>
      <c r="D69" s="104" t="s">
        <v>184</v>
      </c>
      <c r="E69" s="105"/>
      <c r="F69" s="105"/>
      <c r="G69" s="105"/>
      <c r="H69" s="105"/>
      <c r="I69" s="105"/>
      <c r="J69" s="106">
        <f>J545</f>
        <v>0</v>
      </c>
      <c r="L69" s="103"/>
    </row>
    <row r="70" spans="2:12" s="9" customFormat="1" ht="19.899999999999999" customHeight="1">
      <c r="B70" s="103"/>
      <c r="D70" s="104" t="s">
        <v>185</v>
      </c>
      <c r="E70" s="105"/>
      <c r="F70" s="105"/>
      <c r="G70" s="105"/>
      <c r="H70" s="105"/>
      <c r="I70" s="105"/>
      <c r="J70" s="106">
        <f>J567</f>
        <v>0</v>
      </c>
      <c r="L70" s="103"/>
    </row>
    <row r="71" spans="2:12" s="9" customFormat="1" ht="19.899999999999999" customHeight="1">
      <c r="B71" s="103"/>
      <c r="D71" s="104" t="s">
        <v>186</v>
      </c>
      <c r="E71" s="105"/>
      <c r="F71" s="105"/>
      <c r="G71" s="105"/>
      <c r="H71" s="105"/>
      <c r="I71" s="105"/>
      <c r="J71" s="106">
        <f>J647</f>
        <v>0</v>
      </c>
      <c r="L71" s="103"/>
    </row>
    <row r="72" spans="2:12" s="9" customFormat="1" ht="19.899999999999999" customHeight="1">
      <c r="B72" s="103"/>
      <c r="D72" s="104" t="s">
        <v>187</v>
      </c>
      <c r="E72" s="105"/>
      <c r="F72" s="105"/>
      <c r="G72" s="105"/>
      <c r="H72" s="105"/>
      <c r="I72" s="105"/>
      <c r="J72" s="106">
        <f>J726</f>
        <v>0</v>
      </c>
      <c r="L72" s="103"/>
    </row>
    <row r="73" spans="2:12" s="9" customFormat="1" ht="19.899999999999999" customHeight="1">
      <c r="B73" s="103"/>
      <c r="D73" s="104" t="s">
        <v>188</v>
      </c>
      <c r="E73" s="105"/>
      <c r="F73" s="105"/>
      <c r="G73" s="105"/>
      <c r="H73" s="105"/>
      <c r="I73" s="105"/>
      <c r="J73" s="106">
        <f>J751</f>
        <v>0</v>
      </c>
      <c r="L73" s="103"/>
    </row>
    <row r="74" spans="2:12" s="9" customFormat="1" ht="19.899999999999999" customHeight="1">
      <c r="B74" s="103"/>
      <c r="D74" s="104" t="s">
        <v>189</v>
      </c>
      <c r="E74" s="105"/>
      <c r="F74" s="105"/>
      <c r="G74" s="105"/>
      <c r="H74" s="105"/>
      <c r="I74" s="105"/>
      <c r="J74" s="106">
        <f>J827</f>
        <v>0</v>
      </c>
      <c r="L74" s="103"/>
    </row>
    <row r="75" spans="2:12" s="9" customFormat="1" ht="19.899999999999999" customHeight="1">
      <c r="B75" s="103"/>
      <c r="D75" s="104" t="s">
        <v>190</v>
      </c>
      <c r="E75" s="105"/>
      <c r="F75" s="105"/>
      <c r="G75" s="105"/>
      <c r="H75" s="105"/>
      <c r="I75" s="105"/>
      <c r="J75" s="106">
        <f>J875</f>
        <v>0</v>
      </c>
      <c r="L75" s="103"/>
    </row>
    <row r="76" spans="2:12" s="9" customFormat="1" ht="19.899999999999999" customHeight="1">
      <c r="B76" s="103"/>
      <c r="D76" s="104" t="s">
        <v>191</v>
      </c>
      <c r="E76" s="105"/>
      <c r="F76" s="105"/>
      <c r="G76" s="105"/>
      <c r="H76" s="105"/>
      <c r="I76" s="105"/>
      <c r="J76" s="106">
        <f>J905</f>
        <v>0</v>
      </c>
      <c r="L76" s="103"/>
    </row>
    <row r="77" spans="2:12" s="9" customFormat="1" ht="19.899999999999999" customHeight="1">
      <c r="B77" s="103"/>
      <c r="D77" s="104" t="s">
        <v>192</v>
      </c>
      <c r="E77" s="105"/>
      <c r="F77" s="105"/>
      <c r="G77" s="105"/>
      <c r="H77" s="105"/>
      <c r="I77" s="105"/>
      <c r="J77" s="106">
        <f>J945</f>
        <v>0</v>
      </c>
      <c r="L77" s="103"/>
    </row>
    <row r="78" spans="2:12" s="9" customFormat="1" ht="19.899999999999999" customHeight="1">
      <c r="B78" s="103"/>
      <c r="D78" s="104" t="s">
        <v>193</v>
      </c>
      <c r="E78" s="105"/>
      <c r="F78" s="105"/>
      <c r="G78" s="105"/>
      <c r="H78" s="105"/>
      <c r="I78" s="105"/>
      <c r="J78" s="106">
        <f>J965</f>
        <v>0</v>
      </c>
      <c r="L78" s="103"/>
    </row>
    <row r="79" spans="2:12" s="1" customFormat="1" ht="21.75" customHeight="1">
      <c r="B79" s="32"/>
      <c r="L79" s="32"/>
    </row>
    <row r="80" spans="2:12" s="1" customFormat="1" ht="6.95" customHeight="1"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32"/>
    </row>
    <row r="84" spans="2:12" s="1" customFormat="1" ht="6.95" customHeight="1"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32"/>
    </row>
    <row r="85" spans="2:12" s="1" customFormat="1" ht="24.95" customHeight="1">
      <c r="B85" s="32"/>
      <c r="C85" s="21" t="s">
        <v>115</v>
      </c>
      <c r="L85" s="32"/>
    </row>
    <row r="86" spans="2:12" s="1" customFormat="1" ht="6.95" customHeight="1">
      <c r="B86" s="32"/>
      <c r="L86" s="32"/>
    </row>
    <row r="87" spans="2:12" s="1" customFormat="1" ht="12" customHeight="1">
      <c r="B87" s="32"/>
      <c r="C87" s="27" t="s">
        <v>16</v>
      </c>
      <c r="L87" s="32"/>
    </row>
    <row r="88" spans="2:12" s="1" customFormat="1" ht="16.5" customHeight="1">
      <c r="B88" s="32"/>
      <c r="E88" s="308" t="str">
        <f>E7</f>
        <v>Zázemí pro dětskou skupinu - Kynšperk</v>
      </c>
      <c r="F88" s="309"/>
      <c r="G88" s="309"/>
      <c r="H88" s="309"/>
      <c r="L88" s="32"/>
    </row>
    <row r="89" spans="2:12" s="1" customFormat="1" ht="12" customHeight="1">
      <c r="B89" s="32"/>
      <c r="C89" s="27" t="s">
        <v>105</v>
      </c>
      <c r="L89" s="32"/>
    </row>
    <row r="90" spans="2:12" s="1" customFormat="1" ht="16.5" customHeight="1">
      <c r="B90" s="32"/>
      <c r="E90" s="271" t="str">
        <f>E9</f>
        <v>10 - Stavební část</v>
      </c>
      <c r="F90" s="310"/>
      <c r="G90" s="310"/>
      <c r="H90" s="310"/>
      <c r="L90" s="32"/>
    </row>
    <row r="91" spans="2:12" s="1" customFormat="1" ht="6.95" customHeight="1">
      <c r="B91" s="32"/>
      <c r="L91" s="32"/>
    </row>
    <row r="92" spans="2:12" s="1" customFormat="1" ht="12" customHeight="1">
      <c r="B92" s="32"/>
      <c r="C92" s="27" t="s">
        <v>21</v>
      </c>
      <c r="F92" s="25" t="str">
        <f>F12</f>
        <v>Kynšperk nad Ohří</v>
      </c>
      <c r="I92" s="27" t="s">
        <v>23</v>
      </c>
      <c r="J92" s="49" t="str">
        <f>IF(J12="","",J12)</f>
        <v>28. 1. 2024</v>
      </c>
      <c r="L92" s="32"/>
    </row>
    <row r="93" spans="2:12" s="1" customFormat="1" ht="6.95" customHeight="1">
      <c r="B93" s="32"/>
      <c r="L93" s="32"/>
    </row>
    <row r="94" spans="2:12" s="1" customFormat="1" ht="15.2" customHeight="1">
      <c r="B94" s="32"/>
      <c r="C94" s="27" t="s">
        <v>25</v>
      </c>
      <c r="F94" s="25" t="str">
        <f>E15</f>
        <v>Měst Kynšperk nad Ohří</v>
      </c>
      <c r="I94" s="27" t="s">
        <v>31</v>
      </c>
      <c r="J94" s="30" t="str">
        <f>E21</f>
        <v>Nováček Jiří</v>
      </c>
      <c r="L94" s="32"/>
    </row>
    <row r="95" spans="2:12" s="1" customFormat="1" ht="15.2" customHeight="1">
      <c r="B95" s="32"/>
      <c r="C95" s="27" t="s">
        <v>29</v>
      </c>
      <c r="F95" s="25" t="str">
        <f>IF(E18="","",E18)</f>
        <v>Vyplň údaj</v>
      </c>
      <c r="I95" s="27" t="s">
        <v>34</v>
      </c>
      <c r="J95" s="30" t="str">
        <f>E24</f>
        <v>Milan Hájek</v>
      </c>
      <c r="L95" s="32"/>
    </row>
    <row r="96" spans="2:12" s="1" customFormat="1" ht="10.35" customHeight="1">
      <c r="B96" s="32"/>
      <c r="L96" s="32"/>
    </row>
    <row r="97" spans="2:65" s="10" customFormat="1" ht="29.25" customHeight="1">
      <c r="B97" s="107"/>
      <c r="C97" s="108" t="s">
        <v>116</v>
      </c>
      <c r="D97" s="109" t="s">
        <v>57</v>
      </c>
      <c r="E97" s="109" t="s">
        <v>53</v>
      </c>
      <c r="F97" s="109" t="s">
        <v>54</v>
      </c>
      <c r="G97" s="109" t="s">
        <v>117</v>
      </c>
      <c r="H97" s="109" t="s">
        <v>118</v>
      </c>
      <c r="I97" s="109" t="s">
        <v>119</v>
      </c>
      <c r="J97" s="109" t="s">
        <v>109</v>
      </c>
      <c r="K97" s="110" t="s">
        <v>120</v>
      </c>
      <c r="L97" s="107"/>
      <c r="M97" s="56" t="s">
        <v>19</v>
      </c>
      <c r="N97" s="57" t="s">
        <v>42</v>
      </c>
      <c r="O97" s="57" t="s">
        <v>121</v>
      </c>
      <c r="P97" s="57" t="s">
        <v>122</v>
      </c>
      <c r="Q97" s="57" t="s">
        <v>123</v>
      </c>
      <c r="R97" s="57" t="s">
        <v>124</v>
      </c>
      <c r="S97" s="57" t="s">
        <v>125</v>
      </c>
      <c r="T97" s="58" t="s">
        <v>126</v>
      </c>
    </row>
    <row r="98" spans="2:65" s="1" customFormat="1" ht="22.9" customHeight="1">
      <c r="B98" s="32"/>
      <c r="C98" s="61" t="s">
        <v>127</v>
      </c>
      <c r="J98" s="111">
        <f>BK98</f>
        <v>0</v>
      </c>
      <c r="L98" s="32"/>
      <c r="M98" s="59"/>
      <c r="N98" s="50"/>
      <c r="O98" s="50"/>
      <c r="P98" s="112">
        <f>P99+P544</f>
        <v>0</v>
      </c>
      <c r="Q98" s="50"/>
      <c r="R98" s="112">
        <f>R99+R544</f>
        <v>372.35810534920461</v>
      </c>
      <c r="S98" s="50"/>
      <c r="T98" s="113">
        <f>T99+T544</f>
        <v>0.11381699999999999</v>
      </c>
      <c r="AT98" s="17" t="s">
        <v>71</v>
      </c>
      <c r="AU98" s="17" t="s">
        <v>110</v>
      </c>
      <c r="BK98" s="114">
        <f>BK99+BK544</f>
        <v>0</v>
      </c>
    </row>
    <row r="99" spans="2:65" s="11" customFormat="1" ht="25.9" customHeight="1">
      <c r="B99" s="115"/>
      <c r="D99" s="116" t="s">
        <v>71</v>
      </c>
      <c r="E99" s="117" t="s">
        <v>194</v>
      </c>
      <c r="F99" s="117" t="s">
        <v>195</v>
      </c>
      <c r="I99" s="118"/>
      <c r="J99" s="119">
        <f>BK99</f>
        <v>0</v>
      </c>
      <c r="L99" s="115"/>
      <c r="M99" s="120"/>
      <c r="P99" s="121">
        <f>P100+P137+P174+P280+P321+P501+P540</f>
        <v>0</v>
      </c>
      <c r="R99" s="121">
        <f>R100+R137+R174+R280+R321+R501+R540</f>
        <v>355.1741987832346</v>
      </c>
      <c r="T99" s="122">
        <f>T100+T137+T174+T280+T321+T501+T540</f>
        <v>0.11381699999999999</v>
      </c>
      <c r="AR99" s="116" t="s">
        <v>80</v>
      </c>
      <c r="AT99" s="123" t="s">
        <v>71</v>
      </c>
      <c r="AU99" s="123" t="s">
        <v>72</v>
      </c>
      <c r="AY99" s="116" t="s">
        <v>130</v>
      </c>
      <c r="BK99" s="124">
        <f>BK100+BK137+BK174+BK280+BK321+BK501+BK540</f>
        <v>0</v>
      </c>
    </row>
    <row r="100" spans="2:65" s="11" customFormat="1" ht="22.9" customHeight="1">
      <c r="B100" s="115"/>
      <c r="D100" s="116" t="s">
        <v>71</v>
      </c>
      <c r="E100" s="125" t="s">
        <v>80</v>
      </c>
      <c r="F100" s="125" t="s">
        <v>196</v>
      </c>
      <c r="I100" s="118"/>
      <c r="J100" s="126">
        <f>BK100</f>
        <v>0</v>
      </c>
      <c r="L100" s="115"/>
      <c r="M100" s="120"/>
      <c r="P100" s="121">
        <f>SUM(P101:P136)</f>
        <v>0</v>
      </c>
      <c r="R100" s="121">
        <f>SUM(R101:R136)</f>
        <v>0</v>
      </c>
      <c r="T100" s="122">
        <f>SUM(T101:T136)</f>
        <v>0</v>
      </c>
      <c r="AR100" s="116" t="s">
        <v>80</v>
      </c>
      <c r="AT100" s="123" t="s">
        <v>71</v>
      </c>
      <c r="AU100" s="123" t="s">
        <v>80</v>
      </c>
      <c r="AY100" s="116" t="s">
        <v>130</v>
      </c>
      <c r="BK100" s="124">
        <f>SUM(BK101:BK136)</f>
        <v>0</v>
      </c>
    </row>
    <row r="101" spans="2:65" s="1" customFormat="1" ht="16.5" customHeight="1">
      <c r="B101" s="32"/>
      <c r="C101" s="127" t="s">
        <v>80</v>
      </c>
      <c r="D101" s="127" t="s">
        <v>133</v>
      </c>
      <c r="E101" s="128" t="s">
        <v>197</v>
      </c>
      <c r="F101" s="129" t="s">
        <v>198</v>
      </c>
      <c r="G101" s="130" t="s">
        <v>199</v>
      </c>
      <c r="H101" s="131">
        <v>170.506</v>
      </c>
      <c r="I101" s="132"/>
      <c r="J101" s="133">
        <f>ROUND(I101*H101,2)</f>
        <v>0</v>
      </c>
      <c r="K101" s="129" t="s">
        <v>137</v>
      </c>
      <c r="L101" s="32"/>
      <c r="M101" s="134" t="s">
        <v>19</v>
      </c>
      <c r="N101" s="135" t="s">
        <v>43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157</v>
      </c>
      <c r="AT101" s="138" t="s">
        <v>133</v>
      </c>
      <c r="AU101" s="138" t="s">
        <v>82</v>
      </c>
      <c r="AY101" s="17" t="s">
        <v>130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80</v>
      </c>
      <c r="BK101" s="139">
        <f>ROUND(I101*H101,2)</f>
        <v>0</v>
      </c>
      <c r="BL101" s="17" t="s">
        <v>157</v>
      </c>
      <c r="BM101" s="138" t="s">
        <v>200</v>
      </c>
    </row>
    <row r="102" spans="2:65" s="1" customFormat="1" ht="11.25">
      <c r="B102" s="32"/>
      <c r="D102" s="140" t="s">
        <v>140</v>
      </c>
      <c r="F102" s="141" t="s">
        <v>201</v>
      </c>
      <c r="I102" s="142"/>
      <c r="L102" s="32"/>
      <c r="M102" s="143"/>
      <c r="T102" s="53"/>
      <c r="AT102" s="17" t="s">
        <v>140</v>
      </c>
      <c r="AU102" s="17" t="s">
        <v>82</v>
      </c>
    </row>
    <row r="103" spans="2:65" s="1" customFormat="1" ht="11.25">
      <c r="B103" s="32"/>
      <c r="D103" s="144" t="s">
        <v>141</v>
      </c>
      <c r="F103" s="145" t="s">
        <v>202</v>
      </c>
      <c r="I103" s="142"/>
      <c r="L103" s="32"/>
      <c r="M103" s="143"/>
      <c r="T103" s="53"/>
      <c r="AT103" s="17" t="s">
        <v>141</v>
      </c>
      <c r="AU103" s="17" t="s">
        <v>82</v>
      </c>
    </row>
    <row r="104" spans="2:65" s="12" customFormat="1" ht="11.25">
      <c r="B104" s="146"/>
      <c r="D104" s="140" t="s">
        <v>147</v>
      </c>
      <c r="E104" s="147" t="s">
        <v>19</v>
      </c>
      <c r="F104" s="148" t="s">
        <v>203</v>
      </c>
      <c r="H104" s="149">
        <v>147.946</v>
      </c>
      <c r="I104" s="150"/>
      <c r="L104" s="146"/>
      <c r="M104" s="151"/>
      <c r="T104" s="152"/>
      <c r="AT104" s="147" t="s">
        <v>147</v>
      </c>
      <c r="AU104" s="147" t="s">
        <v>82</v>
      </c>
      <c r="AV104" s="12" t="s">
        <v>82</v>
      </c>
      <c r="AW104" s="12" t="s">
        <v>33</v>
      </c>
      <c r="AX104" s="12" t="s">
        <v>72</v>
      </c>
      <c r="AY104" s="147" t="s">
        <v>130</v>
      </c>
    </row>
    <row r="105" spans="2:65" s="12" customFormat="1" ht="11.25">
      <c r="B105" s="146"/>
      <c r="D105" s="140" t="s">
        <v>147</v>
      </c>
      <c r="E105" s="147" t="s">
        <v>19</v>
      </c>
      <c r="F105" s="148" t="s">
        <v>204</v>
      </c>
      <c r="H105" s="149">
        <v>22.56</v>
      </c>
      <c r="I105" s="150"/>
      <c r="L105" s="146"/>
      <c r="M105" s="151"/>
      <c r="T105" s="152"/>
      <c r="AT105" s="147" t="s">
        <v>147</v>
      </c>
      <c r="AU105" s="147" t="s">
        <v>82</v>
      </c>
      <c r="AV105" s="12" t="s">
        <v>82</v>
      </c>
      <c r="AW105" s="12" t="s">
        <v>33</v>
      </c>
      <c r="AX105" s="12" t="s">
        <v>72</v>
      </c>
      <c r="AY105" s="147" t="s">
        <v>130</v>
      </c>
    </row>
    <row r="106" spans="2:65" s="14" customFormat="1" ht="11.25">
      <c r="B106" s="159"/>
      <c r="D106" s="140" t="s">
        <v>147</v>
      </c>
      <c r="E106" s="160" t="s">
        <v>19</v>
      </c>
      <c r="F106" s="161" t="s">
        <v>165</v>
      </c>
      <c r="H106" s="162">
        <v>170.506</v>
      </c>
      <c r="I106" s="163"/>
      <c r="L106" s="159"/>
      <c r="M106" s="164"/>
      <c r="T106" s="165"/>
      <c r="AT106" s="160" t="s">
        <v>147</v>
      </c>
      <c r="AU106" s="160" t="s">
        <v>82</v>
      </c>
      <c r="AV106" s="14" t="s">
        <v>157</v>
      </c>
      <c r="AW106" s="14" t="s">
        <v>4</v>
      </c>
      <c r="AX106" s="14" t="s">
        <v>80</v>
      </c>
      <c r="AY106" s="160" t="s">
        <v>130</v>
      </c>
    </row>
    <row r="107" spans="2:65" s="1" customFormat="1" ht="21.75" customHeight="1">
      <c r="B107" s="32"/>
      <c r="C107" s="127" t="s">
        <v>82</v>
      </c>
      <c r="D107" s="127" t="s">
        <v>133</v>
      </c>
      <c r="E107" s="128" t="s">
        <v>205</v>
      </c>
      <c r="F107" s="129" t="s">
        <v>206</v>
      </c>
      <c r="G107" s="130" t="s">
        <v>207</v>
      </c>
      <c r="H107" s="131">
        <v>17.050999999999998</v>
      </c>
      <c r="I107" s="132"/>
      <c r="J107" s="133">
        <f>ROUND(I107*H107,2)</f>
        <v>0</v>
      </c>
      <c r="K107" s="129" t="s">
        <v>137</v>
      </c>
      <c r="L107" s="32"/>
      <c r="M107" s="134" t="s">
        <v>19</v>
      </c>
      <c r="N107" s="135" t="s">
        <v>43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157</v>
      </c>
      <c r="AT107" s="138" t="s">
        <v>133</v>
      </c>
      <c r="AU107" s="138" t="s">
        <v>82</v>
      </c>
      <c r="AY107" s="17" t="s">
        <v>130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80</v>
      </c>
      <c r="BK107" s="139">
        <f>ROUND(I107*H107,2)</f>
        <v>0</v>
      </c>
      <c r="BL107" s="17" t="s">
        <v>157</v>
      </c>
      <c r="BM107" s="138" t="s">
        <v>208</v>
      </c>
    </row>
    <row r="108" spans="2:65" s="1" customFormat="1" ht="11.25">
      <c r="B108" s="32"/>
      <c r="D108" s="140" t="s">
        <v>140</v>
      </c>
      <c r="F108" s="141" t="s">
        <v>209</v>
      </c>
      <c r="I108" s="142"/>
      <c r="L108" s="32"/>
      <c r="M108" s="143"/>
      <c r="T108" s="53"/>
      <c r="AT108" s="17" t="s">
        <v>140</v>
      </c>
      <c r="AU108" s="17" t="s">
        <v>82</v>
      </c>
    </row>
    <row r="109" spans="2:65" s="1" customFormat="1" ht="11.25">
      <c r="B109" s="32"/>
      <c r="D109" s="144" t="s">
        <v>141</v>
      </c>
      <c r="F109" s="145" t="s">
        <v>210</v>
      </c>
      <c r="I109" s="142"/>
      <c r="L109" s="32"/>
      <c r="M109" s="143"/>
      <c r="T109" s="53"/>
      <c r="AT109" s="17" t="s">
        <v>141</v>
      </c>
      <c r="AU109" s="17" t="s">
        <v>82</v>
      </c>
    </row>
    <row r="110" spans="2:65" s="12" customFormat="1" ht="11.25">
      <c r="B110" s="146"/>
      <c r="D110" s="140" t="s">
        <v>147</v>
      </c>
      <c r="E110" s="147" t="s">
        <v>19</v>
      </c>
      <c r="F110" s="148" t="s">
        <v>211</v>
      </c>
      <c r="H110" s="149">
        <v>14.795</v>
      </c>
      <c r="I110" s="150"/>
      <c r="L110" s="146"/>
      <c r="M110" s="151"/>
      <c r="T110" s="152"/>
      <c r="AT110" s="147" t="s">
        <v>147</v>
      </c>
      <c r="AU110" s="147" t="s">
        <v>82</v>
      </c>
      <c r="AV110" s="12" t="s">
        <v>82</v>
      </c>
      <c r="AW110" s="12" t="s">
        <v>33</v>
      </c>
      <c r="AX110" s="12" t="s">
        <v>72</v>
      </c>
      <c r="AY110" s="147" t="s">
        <v>130</v>
      </c>
    </row>
    <row r="111" spans="2:65" s="12" customFormat="1" ht="11.25">
      <c r="B111" s="146"/>
      <c r="D111" s="140" t="s">
        <v>147</v>
      </c>
      <c r="E111" s="147" t="s">
        <v>19</v>
      </c>
      <c r="F111" s="148" t="s">
        <v>212</v>
      </c>
      <c r="H111" s="149">
        <v>2.2559999999999998</v>
      </c>
      <c r="I111" s="150"/>
      <c r="L111" s="146"/>
      <c r="M111" s="151"/>
      <c r="T111" s="152"/>
      <c r="AT111" s="147" t="s">
        <v>147</v>
      </c>
      <c r="AU111" s="147" t="s">
        <v>82</v>
      </c>
      <c r="AV111" s="12" t="s">
        <v>82</v>
      </c>
      <c r="AW111" s="12" t="s">
        <v>33</v>
      </c>
      <c r="AX111" s="12" t="s">
        <v>72</v>
      </c>
      <c r="AY111" s="147" t="s">
        <v>130</v>
      </c>
    </row>
    <row r="112" spans="2:65" s="14" customFormat="1" ht="11.25">
      <c r="B112" s="159"/>
      <c r="D112" s="140" t="s">
        <v>147</v>
      </c>
      <c r="E112" s="160" t="s">
        <v>19</v>
      </c>
      <c r="F112" s="161" t="s">
        <v>165</v>
      </c>
      <c r="H112" s="162">
        <v>17.050999999999998</v>
      </c>
      <c r="I112" s="163"/>
      <c r="L112" s="159"/>
      <c r="M112" s="164"/>
      <c r="T112" s="165"/>
      <c r="AT112" s="160" t="s">
        <v>147</v>
      </c>
      <c r="AU112" s="160" t="s">
        <v>82</v>
      </c>
      <c r="AV112" s="14" t="s">
        <v>157</v>
      </c>
      <c r="AW112" s="14" t="s">
        <v>4</v>
      </c>
      <c r="AX112" s="14" t="s">
        <v>80</v>
      </c>
      <c r="AY112" s="160" t="s">
        <v>130</v>
      </c>
    </row>
    <row r="113" spans="2:65" s="1" customFormat="1" ht="21.75" customHeight="1">
      <c r="B113" s="32"/>
      <c r="C113" s="127" t="s">
        <v>151</v>
      </c>
      <c r="D113" s="127" t="s">
        <v>133</v>
      </c>
      <c r="E113" s="128" t="s">
        <v>213</v>
      </c>
      <c r="F113" s="129" t="s">
        <v>214</v>
      </c>
      <c r="G113" s="130" t="s">
        <v>207</v>
      </c>
      <c r="H113" s="131">
        <v>35.326000000000001</v>
      </c>
      <c r="I113" s="132"/>
      <c r="J113" s="133">
        <f>ROUND(I113*H113,2)</f>
        <v>0</v>
      </c>
      <c r="K113" s="129" t="s">
        <v>137</v>
      </c>
      <c r="L113" s="32"/>
      <c r="M113" s="134" t="s">
        <v>19</v>
      </c>
      <c r="N113" s="135" t="s">
        <v>43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157</v>
      </c>
      <c r="AT113" s="138" t="s">
        <v>133</v>
      </c>
      <c r="AU113" s="138" t="s">
        <v>82</v>
      </c>
      <c r="AY113" s="17" t="s">
        <v>130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80</v>
      </c>
      <c r="BK113" s="139">
        <f>ROUND(I113*H113,2)</f>
        <v>0</v>
      </c>
      <c r="BL113" s="17" t="s">
        <v>157</v>
      </c>
      <c r="BM113" s="138" t="s">
        <v>215</v>
      </c>
    </row>
    <row r="114" spans="2:65" s="1" customFormat="1" ht="19.5">
      <c r="B114" s="32"/>
      <c r="D114" s="140" t="s">
        <v>140</v>
      </c>
      <c r="F114" s="141" t="s">
        <v>216</v>
      </c>
      <c r="I114" s="142"/>
      <c r="L114" s="32"/>
      <c r="M114" s="143"/>
      <c r="T114" s="53"/>
      <c r="AT114" s="17" t="s">
        <v>140</v>
      </c>
      <c r="AU114" s="17" t="s">
        <v>82</v>
      </c>
    </row>
    <row r="115" spans="2:65" s="1" customFormat="1" ht="11.25">
      <c r="B115" s="32"/>
      <c r="D115" s="144" t="s">
        <v>141</v>
      </c>
      <c r="F115" s="145" t="s">
        <v>217</v>
      </c>
      <c r="I115" s="142"/>
      <c r="L115" s="32"/>
      <c r="M115" s="143"/>
      <c r="T115" s="53"/>
      <c r="AT115" s="17" t="s">
        <v>141</v>
      </c>
      <c r="AU115" s="17" t="s">
        <v>82</v>
      </c>
    </row>
    <row r="116" spans="2:65" s="12" customFormat="1" ht="11.25">
      <c r="B116" s="146"/>
      <c r="D116" s="140" t="s">
        <v>147</v>
      </c>
      <c r="E116" s="147" t="s">
        <v>19</v>
      </c>
      <c r="F116" s="148" t="s">
        <v>218</v>
      </c>
      <c r="H116" s="149">
        <v>27.035</v>
      </c>
      <c r="I116" s="150"/>
      <c r="L116" s="146"/>
      <c r="M116" s="151"/>
      <c r="T116" s="152"/>
      <c r="AT116" s="147" t="s">
        <v>147</v>
      </c>
      <c r="AU116" s="147" t="s">
        <v>82</v>
      </c>
      <c r="AV116" s="12" t="s">
        <v>82</v>
      </c>
      <c r="AW116" s="12" t="s">
        <v>33</v>
      </c>
      <c r="AX116" s="12" t="s">
        <v>72</v>
      </c>
      <c r="AY116" s="147" t="s">
        <v>130</v>
      </c>
    </row>
    <row r="117" spans="2:65" s="12" customFormat="1" ht="11.25">
      <c r="B117" s="146"/>
      <c r="D117" s="140" t="s">
        <v>147</v>
      </c>
      <c r="E117" s="147" t="s">
        <v>19</v>
      </c>
      <c r="F117" s="148" t="s">
        <v>219</v>
      </c>
      <c r="H117" s="149">
        <v>2.0379999999999998</v>
      </c>
      <c r="I117" s="150"/>
      <c r="L117" s="146"/>
      <c r="M117" s="151"/>
      <c r="T117" s="152"/>
      <c r="AT117" s="147" t="s">
        <v>147</v>
      </c>
      <c r="AU117" s="147" t="s">
        <v>82</v>
      </c>
      <c r="AV117" s="12" t="s">
        <v>82</v>
      </c>
      <c r="AW117" s="12" t="s">
        <v>33</v>
      </c>
      <c r="AX117" s="12" t="s">
        <v>72</v>
      </c>
      <c r="AY117" s="147" t="s">
        <v>130</v>
      </c>
    </row>
    <row r="118" spans="2:65" s="12" customFormat="1" ht="11.25">
      <c r="B118" s="146"/>
      <c r="D118" s="140" t="s">
        <v>147</v>
      </c>
      <c r="E118" s="147" t="s">
        <v>19</v>
      </c>
      <c r="F118" s="148" t="s">
        <v>220</v>
      </c>
      <c r="H118" s="149">
        <v>6.2530000000000001</v>
      </c>
      <c r="I118" s="150"/>
      <c r="L118" s="146"/>
      <c r="M118" s="151"/>
      <c r="T118" s="152"/>
      <c r="AT118" s="147" t="s">
        <v>147</v>
      </c>
      <c r="AU118" s="147" t="s">
        <v>82</v>
      </c>
      <c r="AV118" s="12" t="s">
        <v>82</v>
      </c>
      <c r="AW118" s="12" t="s">
        <v>33</v>
      </c>
      <c r="AX118" s="12" t="s">
        <v>72</v>
      </c>
      <c r="AY118" s="147" t="s">
        <v>130</v>
      </c>
    </row>
    <row r="119" spans="2:65" s="14" customFormat="1" ht="11.25">
      <c r="B119" s="159"/>
      <c r="D119" s="140" t="s">
        <v>147</v>
      </c>
      <c r="E119" s="160" t="s">
        <v>19</v>
      </c>
      <c r="F119" s="161" t="s">
        <v>165</v>
      </c>
      <c r="H119" s="162">
        <v>35.326000000000001</v>
      </c>
      <c r="I119" s="163"/>
      <c r="L119" s="159"/>
      <c r="M119" s="164"/>
      <c r="T119" s="165"/>
      <c r="AT119" s="160" t="s">
        <v>147</v>
      </c>
      <c r="AU119" s="160" t="s">
        <v>82</v>
      </c>
      <c r="AV119" s="14" t="s">
        <v>157</v>
      </c>
      <c r="AW119" s="14" t="s">
        <v>4</v>
      </c>
      <c r="AX119" s="14" t="s">
        <v>80</v>
      </c>
      <c r="AY119" s="160" t="s">
        <v>130</v>
      </c>
    </row>
    <row r="120" spans="2:65" s="1" customFormat="1" ht="21.75" customHeight="1">
      <c r="B120" s="32"/>
      <c r="C120" s="127" t="s">
        <v>157</v>
      </c>
      <c r="D120" s="127" t="s">
        <v>133</v>
      </c>
      <c r="E120" s="128" t="s">
        <v>221</v>
      </c>
      <c r="F120" s="129" t="s">
        <v>222</v>
      </c>
      <c r="G120" s="130" t="s">
        <v>207</v>
      </c>
      <c r="H120" s="131">
        <v>52.377000000000002</v>
      </c>
      <c r="I120" s="132"/>
      <c r="J120" s="133">
        <f>ROUND(I120*H120,2)</f>
        <v>0</v>
      </c>
      <c r="K120" s="129" t="s">
        <v>137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157</v>
      </c>
      <c r="AT120" s="138" t="s">
        <v>133</v>
      </c>
      <c r="AU120" s="138" t="s">
        <v>82</v>
      </c>
      <c r="AY120" s="17" t="s">
        <v>130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157</v>
      </c>
      <c r="BM120" s="138" t="s">
        <v>223</v>
      </c>
    </row>
    <row r="121" spans="2:65" s="1" customFormat="1" ht="19.5">
      <c r="B121" s="32"/>
      <c r="D121" s="140" t="s">
        <v>140</v>
      </c>
      <c r="F121" s="141" t="s">
        <v>224</v>
      </c>
      <c r="I121" s="142"/>
      <c r="L121" s="32"/>
      <c r="M121" s="143"/>
      <c r="T121" s="53"/>
      <c r="AT121" s="17" t="s">
        <v>140</v>
      </c>
      <c r="AU121" s="17" t="s">
        <v>82</v>
      </c>
    </row>
    <row r="122" spans="2:65" s="1" customFormat="1" ht="11.25">
      <c r="B122" s="32"/>
      <c r="D122" s="144" t="s">
        <v>141</v>
      </c>
      <c r="F122" s="145" t="s">
        <v>225</v>
      </c>
      <c r="I122" s="142"/>
      <c r="L122" s="32"/>
      <c r="M122" s="143"/>
      <c r="T122" s="53"/>
      <c r="AT122" s="17" t="s">
        <v>141</v>
      </c>
      <c r="AU122" s="17" t="s">
        <v>82</v>
      </c>
    </row>
    <row r="123" spans="2:65" s="12" customFormat="1" ht="11.25">
      <c r="B123" s="146"/>
      <c r="D123" s="140" t="s">
        <v>147</v>
      </c>
      <c r="E123" s="147" t="s">
        <v>19</v>
      </c>
      <c r="F123" s="148" t="s">
        <v>226</v>
      </c>
      <c r="H123" s="149">
        <v>52.377000000000002</v>
      </c>
      <c r="I123" s="150"/>
      <c r="L123" s="146"/>
      <c r="M123" s="151"/>
      <c r="T123" s="152"/>
      <c r="AT123" s="147" t="s">
        <v>147</v>
      </c>
      <c r="AU123" s="147" t="s">
        <v>82</v>
      </c>
      <c r="AV123" s="12" t="s">
        <v>82</v>
      </c>
      <c r="AW123" s="12" t="s">
        <v>33</v>
      </c>
      <c r="AX123" s="12" t="s">
        <v>80</v>
      </c>
      <c r="AY123" s="147" t="s">
        <v>130</v>
      </c>
    </row>
    <row r="124" spans="2:65" s="1" customFormat="1" ht="16.5" customHeight="1">
      <c r="B124" s="32"/>
      <c r="C124" s="127" t="s">
        <v>129</v>
      </c>
      <c r="D124" s="127" t="s">
        <v>133</v>
      </c>
      <c r="E124" s="128" t="s">
        <v>227</v>
      </c>
      <c r="F124" s="129" t="s">
        <v>228</v>
      </c>
      <c r="G124" s="130" t="s">
        <v>229</v>
      </c>
      <c r="H124" s="131">
        <v>104.754</v>
      </c>
      <c r="I124" s="132"/>
      <c r="J124" s="133">
        <f>ROUND(I124*H124,2)</f>
        <v>0</v>
      </c>
      <c r="K124" s="129" t="s">
        <v>137</v>
      </c>
      <c r="L124" s="32"/>
      <c r="M124" s="134" t="s">
        <v>19</v>
      </c>
      <c r="N124" s="135" t="s">
        <v>43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157</v>
      </c>
      <c r="AT124" s="138" t="s">
        <v>133</v>
      </c>
      <c r="AU124" s="138" t="s">
        <v>82</v>
      </c>
      <c r="AY124" s="17" t="s">
        <v>130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80</v>
      </c>
      <c r="BK124" s="139">
        <f>ROUND(I124*H124,2)</f>
        <v>0</v>
      </c>
      <c r="BL124" s="17" t="s">
        <v>157</v>
      </c>
      <c r="BM124" s="138" t="s">
        <v>230</v>
      </c>
    </row>
    <row r="125" spans="2:65" s="1" customFormat="1" ht="19.5">
      <c r="B125" s="32"/>
      <c r="D125" s="140" t="s">
        <v>140</v>
      </c>
      <c r="F125" s="141" t="s">
        <v>231</v>
      </c>
      <c r="I125" s="142"/>
      <c r="L125" s="32"/>
      <c r="M125" s="143"/>
      <c r="T125" s="53"/>
      <c r="AT125" s="17" t="s">
        <v>140</v>
      </c>
      <c r="AU125" s="17" t="s">
        <v>82</v>
      </c>
    </row>
    <row r="126" spans="2:65" s="1" customFormat="1" ht="11.25">
      <c r="B126" s="32"/>
      <c r="D126" s="144" t="s">
        <v>141</v>
      </c>
      <c r="F126" s="145" t="s">
        <v>232</v>
      </c>
      <c r="I126" s="142"/>
      <c r="L126" s="32"/>
      <c r="M126" s="143"/>
      <c r="T126" s="53"/>
      <c r="AT126" s="17" t="s">
        <v>141</v>
      </c>
      <c r="AU126" s="17" t="s">
        <v>82</v>
      </c>
    </row>
    <row r="127" spans="2:65" s="12" customFormat="1" ht="11.25">
      <c r="B127" s="146"/>
      <c r="D127" s="140" t="s">
        <v>147</v>
      </c>
      <c r="E127" s="147" t="s">
        <v>19</v>
      </c>
      <c r="F127" s="148" t="s">
        <v>233</v>
      </c>
      <c r="H127" s="149">
        <v>104.754</v>
      </c>
      <c r="I127" s="150"/>
      <c r="L127" s="146"/>
      <c r="M127" s="151"/>
      <c r="T127" s="152"/>
      <c r="AT127" s="147" t="s">
        <v>147</v>
      </c>
      <c r="AU127" s="147" t="s">
        <v>82</v>
      </c>
      <c r="AV127" s="12" t="s">
        <v>82</v>
      </c>
      <c r="AW127" s="12" t="s">
        <v>33</v>
      </c>
      <c r="AX127" s="12" t="s">
        <v>80</v>
      </c>
      <c r="AY127" s="147" t="s">
        <v>130</v>
      </c>
    </row>
    <row r="128" spans="2:65" s="1" customFormat="1" ht="16.5" customHeight="1">
      <c r="B128" s="32"/>
      <c r="C128" s="127" t="s">
        <v>234</v>
      </c>
      <c r="D128" s="127" t="s">
        <v>133</v>
      </c>
      <c r="E128" s="128" t="s">
        <v>235</v>
      </c>
      <c r="F128" s="129" t="s">
        <v>236</v>
      </c>
      <c r="G128" s="130" t="s">
        <v>207</v>
      </c>
      <c r="H128" s="131">
        <v>52.377000000000002</v>
      </c>
      <c r="I128" s="132"/>
      <c r="J128" s="133">
        <f>ROUND(I128*H128,2)</f>
        <v>0</v>
      </c>
      <c r="K128" s="129" t="s">
        <v>137</v>
      </c>
      <c r="L128" s="32"/>
      <c r="M128" s="134" t="s">
        <v>19</v>
      </c>
      <c r="N128" s="135" t="s">
        <v>43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157</v>
      </c>
      <c r="AT128" s="138" t="s">
        <v>133</v>
      </c>
      <c r="AU128" s="138" t="s">
        <v>82</v>
      </c>
      <c r="AY128" s="17" t="s">
        <v>130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80</v>
      </c>
      <c r="BK128" s="139">
        <f>ROUND(I128*H128,2)</f>
        <v>0</v>
      </c>
      <c r="BL128" s="17" t="s">
        <v>157</v>
      </c>
      <c r="BM128" s="138" t="s">
        <v>237</v>
      </c>
    </row>
    <row r="129" spans="2:65" s="1" customFormat="1" ht="11.25">
      <c r="B129" s="32"/>
      <c r="D129" s="140" t="s">
        <v>140</v>
      </c>
      <c r="F129" s="141" t="s">
        <v>238</v>
      </c>
      <c r="I129" s="142"/>
      <c r="L129" s="32"/>
      <c r="M129" s="143"/>
      <c r="T129" s="53"/>
      <c r="AT129" s="17" t="s">
        <v>140</v>
      </c>
      <c r="AU129" s="17" t="s">
        <v>82</v>
      </c>
    </row>
    <row r="130" spans="2:65" s="1" customFormat="1" ht="11.25">
      <c r="B130" s="32"/>
      <c r="D130" s="144" t="s">
        <v>141</v>
      </c>
      <c r="F130" s="145" t="s">
        <v>239</v>
      </c>
      <c r="I130" s="142"/>
      <c r="L130" s="32"/>
      <c r="M130" s="143"/>
      <c r="T130" s="53"/>
      <c r="AT130" s="17" t="s">
        <v>141</v>
      </c>
      <c r="AU130" s="17" t="s">
        <v>82</v>
      </c>
    </row>
    <row r="131" spans="2:65" s="1" customFormat="1" ht="16.5" customHeight="1">
      <c r="B131" s="32"/>
      <c r="C131" s="127" t="s">
        <v>240</v>
      </c>
      <c r="D131" s="127" t="s">
        <v>133</v>
      </c>
      <c r="E131" s="128" t="s">
        <v>241</v>
      </c>
      <c r="F131" s="129" t="s">
        <v>242</v>
      </c>
      <c r="G131" s="130" t="s">
        <v>199</v>
      </c>
      <c r="H131" s="131">
        <v>139.27600000000001</v>
      </c>
      <c r="I131" s="132"/>
      <c r="J131" s="133">
        <f>ROUND(I131*H131,2)</f>
        <v>0</v>
      </c>
      <c r="K131" s="129" t="s">
        <v>137</v>
      </c>
      <c r="L131" s="32"/>
      <c r="M131" s="134" t="s">
        <v>19</v>
      </c>
      <c r="N131" s="135" t="s">
        <v>43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157</v>
      </c>
      <c r="AT131" s="138" t="s">
        <v>133</v>
      </c>
      <c r="AU131" s="138" t="s">
        <v>82</v>
      </c>
      <c r="AY131" s="17" t="s">
        <v>130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80</v>
      </c>
      <c r="BK131" s="139">
        <f>ROUND(I131*H131,2)</f>
        <v>0</v>
      </c>
      <c r="BL131" s="17" t="s">
        <v>157</v>
      </c>
      <c r="BM131" s="138" t="s">
        <v>243</v>
      </c>
    </row>
    <row r="132" spans="2:65" s="1" customFormat="1" ht="11.25">
      <c r="B132" s="32"/>
      <c r="D132" s="140" t="s">
        <v>140</v>
      </c>
      <c r="F132" s="141" t="s">
        <v>244</v>
      </c>
      <c r="I132" s="142"/>
      <c r="L132" s="32"/>
      <c r="M132" s="143"/>
      <c r="T132" s="53"/>
      <c r="AT132" s="17" t="s">
        <v>140</v>
      </c>
      <c r="AU132" s="17" t="s">
        <v>82</v>
      </c>
    </row>
    <row r="133" spans="2:65" s="1" customFormat="1" ht="11.25">
      <c r="B133" s="32"/>
      <c r="D133" s="144" t="s">
        <v>141</v>
      </c>
      <c r="F133" s="145" t="s">
        <v>245</v>
      </c>
      <c r="I133" s="142"/>
      <c r="L133" s="32"/>
      <c r="M133" s="143"/>
      <c r="T133" s="53"/>
      <c r="AT133" s="17" t="s">
        <v>141</v>
      </c>
      <c r="AU133" s="17" t="s">
        <v>82</v>
      </c>
    </row>
    <row r="134" spans="2:65" s="12" customFormat="1" ht="11.25">
      <c r="B134" s="146"/>
      <c r="D134" s="140" t="s">
        <v>147</v>
      </c>
      <c r="E134" s="147" t="s">
        <v>19</v>
      </c>
      <c r="F134" s="148" t="s">
        <v>246</v>
      </c>
      <c r="H134" s="149">
        <v>123.76600000000001</v>
      </c>
      <c r="I134" s="150"/>
      <c r="L134" s="146"/>
      <c r="M134" s="151"/>
      <c r="T134" s="152"/>
      <c r="AT134" s="147" t="s">
        <v>147</v>
      </c>
      <c r="AU134" s="147" t="s">
        <v>82</v>
      </c>
      <c r="AV134" s="12" t="s">
        <v>82</v>
      </c>
      <c r="AW134" s="12" t="s">
        <v>33</v>
      </c>
      <c r="AX134" s="12" t="s">
        <v>72</v>
      </c>
      <c r="AY134" s="147" t="s">
        <v>130</v>
      </c>
    </row>
    <row r="135" spans="2:65" s="12" customFormat="1" ht="11.25">
      <c r="B135" s="146"/>
      <c r="D135" s="140" t="s">
        <v>147</v>
      </c>
      <c r="E135" s="147" t="s">
        <v>19</v>
      </c>
      <c r="F135" s="148" t="s">
        <v>247</v>
      </c>
      <c r="H135" s="149">
        <v>15.51</v>
      </c>
      <c r="I135" s="150"/>
      <c r="L135" s="146"/>
      <c r="M135" s="151"/>
      <c r="T135" s="152"/>
      <c r="AT135" s="147" t="s">
        <v>147</v>
      </c>
      <c r="AU135" s="147" t="s">
        <v>82</v>
      </c>
      <c r="AV135" s="12" t="s">
        <v>82</v>
      </c>
      <c r="AW135" s="12" t="s">
        <v>33</v>
      </c>
      <c r="AX135" s="12" t="s">
        <v>72</v>
      </c>
      <c r="AY135" s="147" t="s">
        <v>130</v>
      </c>
    </row>
    <row r="136" spans="2:65" s="14" customFormat="1" ht="11.25">
      <c r="B136" s="159"/>
      <c r="D136" s="140" t="s">
        <v>147</v>
      </c>
      <c r="E136" s="160" t="s">
        <v>19</v>
      </c>
      <c r="F136" s="161" t="s">
        <v>165</v>
      </c>
      <c r="H136" s="162">
        <v>139.27600000000001</v>
      </c>
      <c r="I136" s="163"/>
      <c r="L136" s="159"/>
      <c r="M136" s="164"/>
      <c r="T136" s="165"/>
      <c r="AT136" s="160" t="s">
        <v>147</v>
      </c>
      <c r="AU136" s="160" t="s">
        <v>82</v>
      </c>
      <c r="AV136" s="14" t="s">
        <v>157</v>
      </c>
      <c r="AW136" s="14" t="s">
        <v>4</v>
      </c>
      <c r="AX136" s="14" t="s">
        <v>80</v>
      </c>
      <c r="AY136" s="160" t="s">
        <v>130</v>
      </c>
    </row>
    <row r="137" spans="2:65" s="11" customFormat="1" ht="22.9" customHeight="1">
      <c r="B137" s="115"/>
      <c r="D137" s="116" t="s">
        <v>71</v>
      </c>
      <c r="E137" s="125" t="s">
        <v>82</v>
      </c>
      <c r="F137" s="125" t="s">
        <v>248</v>
      </c>
      <c r="I137" s="118"/>
      <c r="J137" s="126">
        <f>BK137</f>
        <v>0</v>
      </c>
      <c r="L137" s="115"/>
      <c r="M137" s="120"/>
      <c r="P137" s="121">
        <f>SUM(P138:P173)</f>
        <v>0</v>
      </c>
      <c r="R137" s="121">
        <f>SUM(R138:R173)</f>
        <v>182.19707124228</v>
      </c>
      <c r="T137" s="122">
        <f>SUM(T138:T173)</f>
        <v>0</v>
      </c>
      <c r="AR137" s="116" t="s">
        <v>80</v>
      </c>
      <c r="AT137" s="123" t="s">
        <v>71</v>
      </c>
      <c r="AU137" s="123" t="s">
        <v>80</v>
      </c>
      <c r="AY137" s="116" t="s">
        <v>130</v>
      </c>
      <c r="BK137" s="124">
        <f>SUM(BK138:BK173)</f>
        <v>0</v>
      </c>
    </row>
    <row r="138" spans="2:65" s="1" customFormat="1" ht="16.5" customHeight="1">
      <c r="B138" s="32"/>
      <c r="C138" s="127" t="s">
        <v>249</v>
      </c>
      <c r="D138" s="127" t="s">
        <v>133</v>
      </c>
      <c r="E138" s="128" t="s">
        <v>250</v>
      </c>
      <c r="F138" s="129" t="s">
        <v>251</v>
      </c>
      <c r="G138" s="130" t="s">
        <v>207</v>
      </c>
      <c r="H138" s="131">
        <v>18.934000000000001</v>
      </c>
      <c r="I138" s="132"/>
      <c r="J138" s="133">
        <f>ROUND(I138*H138,2)</f>
        <v>0</v>
      </c>
      <c r="K138" s="129" t="s">
        <v>137</v>
      </c>
      <c r="L138" s="32"/>
      <c r="M138" s="134" t="s">
        <v>19</v>
      </c>
      <c r="N138" s="135" t="s">
        <v>43</v>
      </c>
      <c r="P138" s="136">
        <f>O138*H138</f>
        <v>0</v>
      </c>
      <c r="Q138" s="136">
        <v>2.16</v>
      </c>
      <c r="R138" s="136">
        <f>Q138*H138</f>
        <v>40.897440000000003</v>
      </c>
      <c r="S138" s="136">
        <v>0</v>
      </c>
      <c r="T138" s="137">
        <f>S138*H138</f>
        <v>0</v>
      </c>
      <c r="AR138" s="138" t="s">
        <v>157</v>
      </c>
      <c r="AT138" s="138" t="s">
        <v>133</v>
      </c>
      <c r="AU138" s="138" t="s">
        <v>82</v>
      </c>
      <c r="AY138" s="17" t="s">
        <v>130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80</v>
      </c>
      <c r="BK138" s="139">
        <f>ROUND(I138*H138,2)</f>
        <v>0</v>
      </c>
      <c r="BL138" s="17" t="s">
        <v>157</v>
      </c>
      <c r="BM138" s="138" t="s">
        <v>252</v>
      </c>
    </row>
    <row r="139" spans="2:65" s="1" customFormat="1" ht="11.25">
      <c r="B139" s="32"/>
      <c r="D139" s="140" t="s">
        <v>140</v>
      </c>
      <c r="F139" s="141" t="s">
        <v>253</v>
      </c>
      <c r="I139" s="142"/>
      <c r="L139" s="32"/>
      <c r="M139" s="143"/>
      <c r="T139" s="53"/>
      <c r="AT139" s="17" t="s">
        <v>140</v>
      </c>
      <c r="AU139" s="17" t="s">
        <v>82</v>
      </c>
    </row>
    <row r="140" spans="2:65" s="1" customFormat="1" ht="11.25">
      <c r="B140" s="32"/>
      <c r="D140" s="144" t="s">
        <v>141</v>
      </c>
      <c r="F140" s="145" t="s">
        <v>254</v>
      </c>
      <c r="I140" s="142"/>
      <c r="L140" s="32"/>
      <c r="M140" s="143"/>
      <c r="T140" s="53"/>
      <c r="AT140" s="17" t="s">
        <v>141</v>
      </c>
      <c r="AU140" s="17" t="s">
        <v>82</v>
      </c>
    </row>
    <row r="141" spans="2:65" s="12" customFormat="1" ht="11.25">
      <c r="B141" s="146"/>
      <c r="D141" s="140" t="s">
        <v>147</v>
      </c>
      <c r="E141" s="147" t="s">
        <v>19</v>
      </c>
      <c r="F141" s="148" t="s">
        <v>255</v>
      </c>
      <c r="H141" s="149">
        <v>2.6379999999999999</v>
      </c>
      <c r="I141" s="150"/>
      <c r="L141" s="146"/>
      <c r="M141" s="151"/>
      <c r="T141" s="152"/>
      <c r="AT141" s="147" t="s">
        <v>147</v>
      </c>
      <c r="AU141" s="147" t="s">
        <v>82</v>
      </c>
      <c r="AV141" s="12" t="s">
        <v>82</v>
      </c>
      <c r="AW141" s="12" t="s">
        <v>33</v>
      </c>
      <c r="AX141" s="12" t="s">
        <v>72</v>
      </c>
      <c r="AY141" s="147" t="s">
        <v>130</v>
      </c>
    </row>
    <row r="142" spans="2:65" s="12" customFormat="1" ht="11.25">
      <c r="B142" s="146"/>
      <c r="D142" s="140" t="s">
        <v>147</v>
      </c>
      <c r="E142" s="147" t="s">
        <v>19</v>
      </c>
      <c r="F142" s="148" t="s">
        <v>256</v>
      </c>
      <c r="H142" s="149">
        <v>0.38800000000000001</v>
      </c>
      <c r="I142" s="150"/>
      <c r="L142" s="146"/>
      <c r="M142" s="151"/>
      <c r="T142" s="152"/>
      <c r="AT142" s="147" t="s">
        <v>147</v>
      </c>
      <c r="AU142" s="147" t="s">
        <v>82</v>
      </c>
      <c r="AV142" s="12" t="s">
        <v>82</v>
      </c>
      <c r="AW142" s="12" t="s">
        <v>33</v>
      </c>
      <c r="AX142" s="12" t="s">
        <v>72</v>
      </c>
      <c r="AY142" s="147" t="s">
        <v>130</v>
      </c>
    </row>
    <row r="143" spans="2:65" s="12" customFormat="1" ht="11.25">
      <c r="B143" s="146"/>
      <c r="D143" s="140" t="s">
        <v>147</v>
      </c>
      <c r="E143" s="147" t="s">
        <v>19</v>
      </c>
      <c r="F143" s="148" t="s">
        <v>257</v>
      </c>
      <c r="H143" s="149">
        <v>0.67600000000000005</v>
      </c>
      <c r="I143" s="150"/>
      <c r="L143" s="146"/>
      <c r="M143" s="151"/>
      <c r="T143" s="152"/>
      <c r="AT143" s="147" t="s">
        <v>147</v>
      </c>
      <c r="AU143" s="147" t="s">
        <v>82</v>
      </c>
      <c r="AV143" s="12" t="s">
        <v>82</v>
      </c>
      <c r="AW143" s="12" t="s">
        <v>33</v>
      </c>
      <c r="AX143" s="12" t="s">
        <v>72</v>
      </c>
      <c r="AY143" s="147" t="s">
        <v>130</v>
      </c>
    </row>
    <row r="144" spans="2:65" s="12" customFormat="1" ht="11.25">
      <c r="B144" s="146"/>
      <c r="D144" s="140" t="s">
        <v>147</v>
      </c>
      <c r="E144" s="147" t="s">
        <v>19</v>
      </c>
      <c r="F144" s="148" t="s">
        <v>258</v>
      </c>
      <c r="H144" s="149">
        <v>1.3129999999999999</v>
      </c>
      <c r="I144" s="150"/>
      <c r="L144" s="146"/>
      <c r="M144" s="151"/>
      <c r="T144" s="152"/>
      <c r="AT144" s="147" t="s">
        <v>147</v>
      </c>
      <c r="AU144" s="147" t="s">
        <v>82</v>
      </c>
      <c r="AV144" s="12" t="s">
        <v>82</v>
      </c>
      <c r="AW144" s="12" t="s">
        <v>33</v>
      </c>
      <c r="AX144" s="12" t="s">
        <v>72</v>
      </c>
      <c r="AY144" s="147" t="s">
        <v>130</v>
      </c>
    </row>
    <row r="145" spans="2:65" s="12" customFormat="1" ht="11.25">
      <c r="B145" s="146"/>
      <c r="D145" s="140" t="s">
        <v>147</v>
      </c>
      <c r="E145" s="147" t="s">
        <v>19</v>
      </c>
      <c r="F145" s="148" t="s">
        <v>259</v>
      </c>
      <c r="H145" s="149">
        <v>13.919</v>
      </c>
      <c r="I145" s="150"/>
      <c r="L145" s="146"/>
      <c r="M145" s="151"/>
      <c r="T145" s="152"/>
      <c r="AT145" s="147" t="s">
        <v>147</v>
      </c>
      <c r="AU145" s="147" t="s">
        <v>82</v>
      </c>
      <c r="AV145" s="12" t="s">
        <v>82</v>
      </c>
      <c r="AW145" s="12" t="s">
        <v>33</v>
      </c>
      <c r="AX145" s="12" t="s">
        <v>72</v>
      </c>
      <c r="AY145" s="147" t="s">
        <v>130</v>
      </c>
    </row>
    <row r="146" spans="2:65" s="14" customFormat="1" ht="11.25">
      <c r="B146" s="159"/>
      <c r="D146" s="140" t="s">
        <v>147</v>
      </c>
      <c r="E146" s="160" t="s">
        <v>19</v>
      </c>
      <c r="F146" s="161" t="s">
        <v>165</v>
      </c>
      <c r="H146" s="162">
        <v>18.934000000000001</v>
      </c>
      <c r="I146" s="163"/>
      <c r="L146" s="159"/>
      <c r="M146" s="164"/>
      <c r="T146" s="165"/>
      <c r="AT146" s="160" t="s">
        <v>147</v>
      </c>
      <c r="AU146" s="160" t="s">
        <v>82</v>
      </c>
      <c r="AV146" s="14" t="s">
        <v>157</v>
      </c>
      <c r="AW146" s="14" t="s">
        <v>4</v>
      </c>
      <c r="AX146" s="14" t="s">
        <v>80</v>
      </c>
      <c r="AY146" s="160" t="s">
        <v>130</v>
      </c>
    </row>
    <row r="147" spans="2:65" s="1" customFormat="1" ht="16.5" customHeight="1">
      <c r="B147" s="32"/>
      <c r="C147" s="127" t="s">
        <v>260</v>
      </c>
      <c r="D147" s="127" t="s">
        <v>133</v>
      </c>
      <c r="E147" s="128" t="s">
        <v>261</v>
      </c>
      <c r="F147" s="129" t="s">
        <v>262</v>
      </c>
      <c r="G147" s="130" t="s">
        <v>207</v>
      </c>
      <c r="H147" s="131">
        <v>12.693</v>
      </c>
      <c r="I147" s="132"/>
      <c r="J147" s="133">
        <f>ROUND(I147*H147,2)</f>
        <v>0</v>
      </c>
      <c r="K147" s="129" t="s">
        <v>137</v>
      </c>
      <c r="L147" s="32"/>
      <c r="M147" s="134" t="s">
        <v>19</v>
      </c>
      <c r="N147" s="135" t="s">
        <v>43</v>
      </c>
      <c r="P147" s="136">
        <f>O147*H147</f>
        <v>0</v>
      </c>
      <c r="Q147" s="136">
        <v>2.5018722040000001</v>
      </c>
      <c r="R147" s="136">
        <f>Q147*H147</f>
        <v>31.756263885372</v>
      </c>
      <c r="S147" s="136">
        <v>0</v>
      </c>
      <c r="T147" s="137">
        <f>S147*H147</f>
        <v>0</v>
      </c>
      <c r="AR147" s="138" t="s">
        <v>157</v>
      </c>
      <c r="AT147" s="138" t="s">
        <v>133</v>
      </c>
      <c r="AU147" s="138" t="s">
        <v>82</v>
      </c>
      <c r="AY147" s="17" t="s">
        <v>130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80</v>
      </c>
      <c r="BK147" s="139">
        <f>ROUND(I147*H147,2)</f>
        <v>0</v>
      </c>
      <c r="BL147" s="17" t="s">
        <v>157</v>
      </c>
      <c r="BM147" s="138" t="s">
        <v>263</v>
      </c>
    </row>
    <row r="148" spans="2:65" s="1" customFormat="1" ht="11.25">
      <c r="B148" s="32"/>
      <c r="D148" s="140" t="s">
        <v>140</v>
      </c>
      <c r="F148" s="141" t="s">
        <v>264</v>
      </c>
      <c r="I148" s="142"/>
      <c r="L148" s="32"/>
      <c r="M148" s="143"/>
      <c r="T148" s="53"/>
      <c r="AT148" s="17" t="s">
        <v>140</v>
      </c>
      <c r="AU148" s="17" t="s">
        <v>82</v>
      </c>
    </row>
    <row r="149" spans="2:65" s="1" customFormat="1" ht="11.25">
      <c r="B149" s="32"/>
      <c r="D149" s="144" t="s">
        <v>141</v>
      </c>
      <c r="F149" s="145" t="s">
        <v>265</v>
      </c>
      <c r="I149" s="142"/>
      <c r="L149" s="32"/>
      <c r="M149" s="143"/>
      <c r="T149" s="53"/>
      <c r="AT149" s="17" t="s">
        <v>141</v>
      </c>
      <c r="AU149" s="17" t="s">
        <v>82</v>
      </c>
    </row>
    <row r="150" spans="2:65" s="12" customFormat="1" ht="11.25">
      <c r="B150" s="146"/>
      <c r="D150" s="140" t="s">
        <v>147</v>
      </c>
      <c r="E150" s="147" t="s">
        <v>19</v>
      </c>
      <c r="F150" s="148" t="s">
        <v>266</v>
      </c>
      <c r="H150" s="149">
        <v>1.0940000000000001</v>
      </c>
      <c r="I150" s="150"/>
      <c r="L150" s="146"/>
      <c r="M150" s="151"/>
      <c r="T150" s="152"/>
      <c r="AT150" s="147" t="s">
        <v>147</v>
      </c>
      <c r="AU150" s="147" t="s">
        <v>82</v>
      </c>
      <c r="AV150" s="12" t="s">
        <v>82</v>
      </c>
      <c r="AW150" s="12" t="s">
        <v>33</v>
      </c>
      <c r="AX150" s="12" t="s">
        <v>72</v>
      </c>
      <c r="AY150" s="147" t="s">
        <v>130</v>
      </c>
    </row>
    <row r="151" spans="2:65" s="12" customFormat="1" ht="11.25">
      <c r="B151" s="146"/>
      <c r="D151" s="140" t="s">
        <v>147</v>
      </c>
      <c r="E151" s="147" t="s">
        <v>19</v>
      </c>
      <c r="F151" s="148" t="s">
        <v>267</v>
      </c>
      <c r="H151" s="149">
        <v>11.599</v>
      </c>
      <c r="I151" s="150"/>
      <c r="L151" s="146"/>
      <c r="M151" s="151"/>
      <c r="T151" s="152"/>
      <c r="AT151" s="147" t="s">
        <v>147</v>
      </c>
      <c r="AU151" s="147" t="s">
        <v>82</v>
      </c>
      <c r="AV151" s="12" t="s">
        <v>82</v>
      </c>
      <c r="AW151" s="12" t="s">
        <v>33</v>
      </c>
      <c r="AX151" s="12" t="s">
        <v>72</v>
      </c>
      <c r="AY151" s="147" t="s">
        <v>130</v>
      </c>
    </row>
    <row r="152" spans="2:65" s="14" customFormat="1" ht="11.25">
      <c r="B152" s="159"/>
      <c r="D152" s="140" t="s">
        <v>147</v>
      </c>
      <c r="E152" s="160" t="s">
        <v>19</v>
      </c>
      <c r="F152" s="161" t="s">
        <v>165</v>
      </c>
      <c r="H152" s="162">
        <v>12.693</v>
      </c>
      <c r="I152" s="163"/>
      <c r="L152" s="159"/>
      <c r="M152" s="164"/>
      <c r="T152" s="165"/>
      <c r="AT152" s="160" t="s">
        <v>147</v>
      </c>
      <c r="AU152" s="160" t="s">
        <v>82</v>
      </c>
      <c r="AV152" s="14" t="s">
        <v>157</v>
      </c>
      <c r="AW152" s="14" t="s">
        <v>4</v>
      </c>
      <c r="AX152" s="14" t="s">
        <v>80</v>
      </c>
      <c r="AY152" s="160" t="s">
        <v>130</v>
      </c>
    </row>
    <row r="153" spans="2:65" s="1" customFormat="1" ht="16.5" customHeight="1">
      <c r="B153" s="32"/>
      <c r="C153" s="127" t="s">
        <v>83</v>
      </c>
      <c r="D153" s="127" t="s">
        <v>133</v>
      </c>
      <c r="E153" s="128" t="s">
        <v>268</v>
      </c>
      <c r="F153" s="129" t="s">
        <v>269</v>
      </c>
      <c r="G153" s="130" t="s">
        <v>207</v>
      </c>
      <c r="H153" s="131">
        <v>42.277000000000001</v>
      </c>
      <c r="I153" s="132"/>
      <c r="J153" s="133">
        <f>ROUND(I153*H153,2)</f>
        <v>0</v>
      </c>
      <c r="K153" s="129" t="s">
        <v>137</v>
      </c>
      <c r="L153" s="32"/>
      <c r="M153" s="134" t="s">
        <v>19</v>
      </c>
      <c r="N153" s="135" t="s">
        <v>43</v>
      </c>
      <c r="P153" s="136">
        <f>O153*H153</f>
        <v>0</v>
      </c>
      <c r="Q153" s="136">
        <v>2.5018722040000001</v>
      </c>
      <c r="R153" s="136">
        <f>Q153*H153</f>
        <v>105.771651168508</v>
      </c>
      <c r="S153" s="136">
        <v>0</v>
      </c>
      <c r="T153" s="137">
        <f>S153*H153</f>
        <v>0</v>
      </c>
      <c r="AR153" s="138" t="s">
        <v>157</v>
      </c>
      <c r="AT153" s="138" t="s">
        <v>133</v>
      </c>
      <c r="AU153" s="138" t="s">
        <v>82</v>
      </c>
      <c r="AY153" s="17" t="s">
        <v>130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80</v>
      </c>
      <c r="BK153" s="139">
        <f>ROUND(I153*H153,2)</f>
        <v>0</v>
      </c>
      <c r="BL153" s="17" t="s">
        <v>157</v>
      </c>
      <c r="BM153" s="138" t="s">
        <v>270</v>
      </c>
    </row>
    <row r="154" spans="2:65" s="1" customFormat="1" ht="11.25">
      <c r="B154" s="32"/>
      <c r="D154" s="140" t="s">
        <v>140</v>
      </c>
      <c r="F154" s="141" t="s">
        <v>271</v>
      </c>
      <c r="I154" s="142"/>
      <c r="L154" s="32"/>
      <c r="M154" s="143"/>
      <c r="T154" s="53"/>
      <c r="AT154" s="17" t="s">
        <v>140</v>
      </c>
      <c r="AU154" s="17" t="s">
        <v>82</v>
      </c>
    </row>
    <row r="155" spans="2:65" s="1" customFormat="1" ht="11.25">
      <c r="B155" s="32"/>
      <c r="D155" s="144" t="s">
        <v>141</v>
      </c>
      <c r="F155" s="145" t="s">
        <v>272</v>
      </c>
      <c r="I155" s="142"/>
      <c r="L155" s="32"/>
      <c r="M155" s="143"/>
      <c r="T155" s="53"/>
      <c r="AT155" s="17" t="s">
        <v>141</v>
      </c>
      <c r="AU155" s="17" t="s">
        <v>82</v>
      </c>
    </row>
    <row r="156" spans="2:65" s="12" customFormat="1" ht="11.25">
      <c r="B156" s="146"/>
      <c r="D156" s="140" t="s">
        <v>147</v>
      </c>
      <c r="E156" s="147" t="s">
        <v>19</v>
      </c>
      <c r="F156" s="148" t="s">
        <v>273</v>
      </c>
      <c r="H156" s="149">
        <v>31.651</v>
      </c>
      <c r="I156" s="150"/>
      <c r="L156" s="146"/>
      <c r="M156" s="151"/>
      <c r="T156" s="152"/>
      <c r="AT156" s="147" t="s">
        <v>147</v>
      </c>
      <c r="AU156" s="147" t="s">
        <v>82</v>
      </c>
      <c r="AV156" s="12" t="s">
        <v>82</v>
      </c>
      <c r="AW156" s="12" t="s">
        <v>33</v>
      </c>
      <c r="AX156" s="12" t="s">
        <v>72</v>
      </c>
      <c r="AY156" s="147" t="s">
        <v>130</v>
      </c>
    </row>
    <row r="157" spans="2:65" s="12" customFormat="1" ht="11.25">
      <c r="B157" s="146"/>
      <c r="D157" s="140" t="s">
        <v>147</v>
      </c>
      <c r="E157" s="147" t="s">
        <v>19</v>
      </c>
      <c r="F157" s="148" t="s">
        <v>274</v>
      </c>
      <c r="H157" s="149">
        <v>2.7170000000000001</v>
      </c>
      <c r="I157" s="150"/>
      <c r="L157" s="146"/>
      <c r="M157" s="151"/>
      <c r="T157" s="152"/>
      <c r="AT157" s="147" t="s">
        <v>147</v>
      </c>
      <c r="AU157" s="147" t="s">
        <v>82</v>
      </c>
      <c r="AV157" s="12" t="s">
        <v>82</v>
      </c>
      <c r="AW157" s="12" t="s">
        <v>33</v>
      </c>
      <c r="AX157" s="12" t="s">
        <v>72</v>
      </c>
      <c r="AY157" s="147" t="s">
        <v>130</v>
      </c>
    </row>
    <row r="158" spans="2:65" s="12" customFormat="1" ht="11.25">
      <c r="B158" s="146"/>
      <c r="D158" s="140" t="s">
        <v>147</v>
      </c>
      <c r="E158" s="147" t="s">
        <v>19</v>
      </c>
      <c r="F158" s="148" t="s">
        <v>275</v>
      </c>
      <c r="H158" s="149">
        <v>7.9089999999999998</v>
      </c>
      <c r="I158" s="150"/>
      <c r="L158" s="146"/>
      <c r="M158" s="151"/>
      <c r="T158" s="152"/>
      <c r="AT158" s="147" t="s">
        <v>147</v>
      </c>
      <c r="AU158" s="147" t="s">
        <v>82</v>
      </c>
      <c r="AV158" s="12" t="s">
        <v>82</v>
      </c>
      <c r="AW158" s="12" t="s">
        <v>33</v>
      </c>
      <c r="AX158" s="12" t="s">
        <v>72</v>
      </c>
      <c r="AY158" s="147" t="s">
        <v>130</v>
      </c>
    </row>
    <row r="159" spans="2:65" s="14" customFormat="1" ht="11.25">
      <c r="B159" s="159"/>
      <c r="D159" s="140" t="s">
        <v>147</v>
      </c>
      <c r="E159" s="160" t="s">
        <v>19</v>
      </c>
      <c r="F159" s="161" t="s">
        <v>165</v>
      </c>
      <c r="H159" s="162">
        <v>42.277000000000001</v>
      </c>
      <c r="I159" s="163"/>
      <c r="L159" s="159"/>
      <c r="M159" s="164"/>
      <c r="T159" s="165"/>
      <c r="AT159" s="160" t="s">
        <v>147</v>
      </c>
      <c r="AU159" s="160" t="s">
        <v>82</v>
      </c>
      <c r="AV159" s="14" t="s">
        <v>157</v>
      </c>
      <c r="AW159" s="14" t="s">
        <v>4</v>
      </c>
      <c r="AX159" s="14" t="s">
        <v>80</v>
      </c>
      <c r="AY159" s="160" t="s">
        <v>130</v>
      </c>
    </row>
    <row r="160" spans="2:65" s="1" customFormat="1" ht="16.5" customHeight="1">
      <c r="B160" s="32"/>
      <c r="C160" s="127" t="s">
        <v>276</v>
      </c>
      <c r="D160" s="127" t="s">
        <v>133</v>
      </c>
      <c r="E160" s="128" t="s">
        <v>277</v>
      </c>
      <c r="F160" s="129" t="s">
        <v>278</v>
      </c>
      <c r="G160" s="130" t="s">
        <v>199</v>
      </c>
      <c r="H160" s="131">
        <v>68.611999999999995</v>
      </c>
      <c r="I160" s="132"/>
      <c r="J160" s="133">
        <f>ROUND(I160*H160,2)</f>
        <v>0</v>
      </c>
      <c r="K160" s="129" t="s">
        <v>137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2.6919000000000001E-3</v>
      </c>
      <c r="R160" s="136">
        <f>Q160*H160</f>
        <v>0.1846966428</v>
      </c>
      <c r="S160" s="136">
        <v>0</v>
      </c>
      <c r="T160" s="137">
        <f>S160*H160</f>
        <v>0</v>
      </c>
      <c r="AR160" s="138" t="s">
        <v>157</v>
      </c>
      <c r="AT160" s="138" t="s">
        <v>133</v>
      </c>
      <c r="AU160" s="138" t="s">
        <v>82</v>
      </c>
      <c r="AY160" s="17" t="s">
        <v>130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80</v>
      </c>
      <c r="BK160" s="139">
        <f>ROUND(I160*H160,2)</f>
        <v>0</v>
      </c>
      <c r="BL160" s="17" t="s">
        <v>157</v>
      </c>
      <c r="BM160" s="138" t="s">
        <v>279</v>
      </c>
    </row>
    <row r="161" spans="2:65" s="1" customFormat="1" ht="11.25">
      <c r="B161" s="32"/>
      <c r="D161" s="140" t="s">
        <v>140</v>
      </c>
      <c r="F161" s="141" t="s">
        <v>280</v>
      </c>
      <c r="I161" s="142"/>
      <c r="L161" s="32"/>
      <c r="M161" s="143"/>
      <c r="T161" s="53"/>
      <c r="AT161" s="17" t="s">
        <v>140</v>
      </c>
      <c r="AU161" s="17" t="s">
        <v>82</v>
      </c>
    </row>
    <row r="162" spans="2:65" s="1" customFormat="1" ht="11.25">
      <c r="B162" s="32"/>
      <c r="D162" s="144" t="s">
        <v>141</v>
      </c>
      <c r="F162" s="145" t="s">
        <v>281</v>
      </c>
      <c r="I162" s="142"/>
      <c r="L162" s="32"/>
      <c r="M162" s="143"/>
      <c r="T162" s="53"/>
      <c r="AT162" s="17" t="s">
        <v>141</v>
      </c>
      <c r="AU162" s="17" t="s">
        <v>82</v>
      </c>
    </row>
    <row r="163" spans="2:65" s="12" customFormat="1" ht="11.25">
      <c r="B163" s="146"/>
      <c r="D163" s="140" t="s">
        <v>147</v>
      </c>
      <c r="E163" s="147" t="s">
        <v>19</v>
      </c>
      <c r="F163" s="148" t="s">
        <v>282</v>
      </c>
      <c r="H163" s="149">
        <v>43.56</v>
      </c>
      <c r="I163" s="150"/>
      <c r="L163" s="146"/>
      <c r="M163" s="151"/>
      <c r="T163" s="152"/>
      <c r="AT163" s="147" t="s">
        <v>147</v>
      </c>
      <c r="AU163" s="147" t="s">
        <v>82</v>
      </c>
      <c r="AV163" s="12" t="s">
        <v>82</v>
      </c>
      <c r="AW163" s="12" t="s">
        <v>33</v>
      </c>
      <c r="AX163" s="12" t="s">
        <v>72</v>
      </c>
      <c r="AY163" s="147" t="s">
        <v>130</v>
      </c>
    </row>
    <row r="164" spans="2:65" s="12" customFormat="1" ht="11.25">
      <c r="B164" s="146"/>
      <c r="D164" s="140" t="s">
        <v>147</v>
      </c>
      <c r="E164" s="147" t="s">
        <v>19</v>
      </c>
      <c r="F164" s="148" t="s">
        <v>283</v>
      </c>
      <c r="H164" s="149">
        <v>10.352</v>
      </c>
      <c r="I164" s="150"/>
      <c r="L164" s="146"/>
      <c r="M164" s="151"/>
      <c r="T164" s="152"/>
      <c r="AT164" s="147" t="s">
        <v>147</v>
      </c>
      <c r="AU164" s="147" t="s">
        <v>82</v>
      </c>
      <c r="AV164" s="12" t="s">
        <v>82</v>
      </c>
      <c r="AW164" s="12" t="s">
        <v>33</v>
      </c>
      <c r="AX164" s="12" t="s">
        <v>72</v>
      </c>
      <c r="AY164" s="147" t="s">
        <v>130</v>
      </c>
    </row>
    <row r="165" spans="2:65" s="12" customFormat="1" ht="11.25">
      <c r="B165" s="146"/>
      <c r="D165" s="140" t="s">
        <v>147</v>
      </c>
      <c r="E165" s="147" t="s">
        <v>19</v>
      </c>
      <c r="F165" s="148" t="s">
        <v>284</v>
      </c>
      <c r="H165" s="149">
        <v>14.7</v>
      </c>
      <c r="I165" s="150"/>
      <c r="L165" s="146"/>
      <c r="M165" s="151"/>
      <c r="T165" s="152"/>
      <c r="AT165" s="147" t="s">
        <v>147</v>
      </c>
      <c r="AU165" s="147" t="s">
        <v>82</v>
      </c>
      <c r="AV165" s="12" t="s">
        <v>82</v>
      </c>
      <c r="AW165" s="12" t="s">
        <v>33</v>
      </c>
      <c r="AX165" s="12" t="s">
        <v>72</v>
      </c>
      <c r="AY165" s="147" t="s">
        <v>130</v>
      </c>
    </row>
    <row r="166" spans="2:65" s="14" customFormat="1" ht="11.25">
      <c r="B166" s="159"/>
      <c r="D166" s="140" t="s">
        <v>147</v>
      </c>
      <c r="E166" s="160" t="s">
        <v>19</v>
      </c>
      <c r="F166" s="161" t="s">
        <v>165</v>
      </c>
      <c r="H166" s="162">
        <v>68.611999999999995</v>
      </c>
      <c r="I166" s="163"/>
      <c r="L166" s="159"/>
      <c r="M166" s="164"/>
      <c r="T166" s="165"/>
      <c r="AT166" s="160" t="s">
        <v>147</v>
      </c>
      <c r="AU166" s="160" t="s">
        <v>82</v>
      </c>
      <c r="AV166" s="14" t="s">
        <v>157</v>
      </c>
      <c r="AW166" s="14" t="s">
        <v>4</v>
      </c>
      <c r="AX166" s="14" t="s">
        <v>80</v>
      </c>
      <c r="AY166" s="160" t="s">
        <v>130</v>
      </c>
    </row>
    <row r="167" spans="2:65" s="1" customFormat="1" ht="16.5" customHeight="1">
      <c r="B167" s="32"/>
      <c r="C167" s="127" t="s">
        <v>285</v>
      </c>
      <c r="D167" s="127" t="s">
        <v>133</v>
      </c>
      <c r="E167" s="128" t="s">
        <v>286</v>
      </c>
      <c r="F167" s="129" t="s">
        <v>287</v>
      </c>
      <c r="G167" s="130" t="s">
        <v>199</v>
      </c>
      <c r="H167" s="131">
        <v>68.611999999999995</v>
      </c>
      <c r="I167" s="132"/>
      <c r="J167" s="133">
        <f>ROUND(I167*H167,2)</f>
        <v>0</v>
      </c>
      <c r="K167" s="129" t="s">
        <v>137</v>
      </c>
      <c r="L167" s="32"/>
      <c r="M167" s="134" t="s">
        <v>19</v>
      </c>
      <c r="N167" s="135" t="s">
        <v>43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157</v>
      </c>
      <c r="AT167" s="138" t="s">
        <v>133</v>
      </c>
      <c r="AU167" s="138" t="s">
        <v>82</v>
      </c>
      <c r="AY167" s="17" t="s">
        <v>130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80</v>
      </c>
      <c r="BK167" s="139">
        <f>ROUND(I167*H167,2)</f>
        <v>0</v>
      </c>
      <c r="BL167" s="17" t="s">
        <v>157</v>
      </c>
      <c r="BM167" s="138" t="s">
        <v>288</v>
      </c>
    </row>
    <row r="168" spans="2:65" s="1" customFormat="1" ht="11.25">
      <c r="B168" s="32"/>
      <c r="D168" s="140" t="s">
        <v>140</v>
      </c>
      <c r="F168" s="141" t="s">
        <v>289</v>
      </c>
      <c r="I168" s="142"/>
      <c r="L168" s="32"/>
      <c r="M168" s="143"/>
      <c r="T168" s="53"/>
      <c r="AT168" s="17" t="s">
        <v>140</v>
      </c>
      <c r="AU168" s="17" t="s">
        <v>82</v>
      </c>
    </row>
    <row r="169" spans="2:65" s="1" customFormat="1" ht="11.25">
      <c r="B169" s="32"/>
      <c r="D169" s="144" t="s">
        <v>141</v>
      </c>
      <c r="F169" s="145" t="s">
        <v>290</v>
      </c>
      <c r="I169" s="142"/>
      <c r="L169" s="32"/>
      <c r="M169" s="143"/>
      <c r="T169" s="53"/>
      <c r="AT169" s="17" t="s">
        <v>141</v>
      </c>
      <c r="AU169" s="17" t="s">
        <v>82</v>
      </c>
    </row>
    <row r="170" spans="2:65" s="1" customFormat="1" ht="16.5" customHeight="1">
      <c r="B170" s="32"/>
      <c r="C170" s="127" t="s">
        <v>291</v>
      </c>
      <c r="D170" s="127" t="s">
        <v>133</v>
      </c>
      <c r="E170" s="128" t="s">
        <v>292</v>
      </c>
      <c r="F170" s="129" t="s">
        <v>293</v>
      </c>
      <c r="G170" s="130" t="s">
        <v>229</v>
      </c>
      <c r="H170" s="131">
        <v>3.3820000000000001</v>
      </c>
      <c r="I170" s="132"/>
      <c r="J170" s="133">
        <f>ROUND(I170*H170,2)</f>
        <v>0</v>
      </c>
      <c r="K170" s="129" t="s">
        <v>137</v>
      </c>
      <c r="L170" s="32"/>
      <c r="M170" s="134" t="s">
        <v>19</v>
      </c>
      <c r="N170" s="135" t="s">
        <v>43</v>
      </c>
      <c r="P170" s="136">
        <f>O170*H170</f>
        <v>0</v>
      </c>
      <c r="Q170" s="136">
        <v>1.0606207999999999</v>
      </c>
      <c r="R170" s="136">
        <f>Q170*H170</f>
        <v>3.5870195456</v>
      </c>
      <c r="S170" s="136">
        <v>0</v>
      </c>
      <c r="T170" s="137">
        <f>S170*H170</f>
        <v>0</v>
      </c>
      <c r="AR170" s="138" t="s">
        <v>157</v>
      </c>
      <c r="AT170" s="138" t="s">
        <v>133</v>
      </c>
      <c r="AU170" s="138" t="s">
        <v>82</v>
      </c>
      <c r="AY170" s="17" t="s">
        <v>130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80</v>
      </c>
      <c r="BK170" s="139">
        <f>ROUND(I170*H170,2)</f>
        <v>0</v>
      </c>
      <c r="BL170" s="17" t="s">
        <v>157</v>
      </c>
      <c r="BM170" s="138" t="s">
        <v>294</v>
      </c>
    </row>
    <row r="171" spans="2:65" s="1" customFormat="1" ht="11.25">
      <c r="B171" s="32"/>
      <c r="D171" s="140" t="s">
        <v>140</v>
      </c>
      <c r="F171" s="141" t="s">
        <v>295</v>
      </c>
      <c r="I171" s="142"/>
      <c r="L171" s="32"/>
      <c r="M171" s="143"/>
      <c r="T171" s="53"/>
      <c r="AT171" s="17" t="s">
        <v>140</v>
      </c>
      <c r="AU171" s="17" t="s">
        <v>82</v>
      </c>
    </row>
    <row r="172" spans="2:65" s="1" customFormat="1" ht="11.25">
      <c r="B172" s="32"/>
      <c r="D172" s="144" t="s">
        <v>141</v>
      </c>
      <c r="F172" s="145" t="s">
        <v>296</v>
      </c>
      <c r="I172" s="142"/>
      <c r="L172" s="32"/>
      <c r="M172" s="143"/>
      <c r="T172" s="53"/>
      <c r="AT172" s="17" t="s">
        <v>141</v>
      </c>
      <c r="AU172" s="17" t="s">
        <v>82</v>
      </c>
    </row>
    <row r="173" spans="2:65" s="12" customFormat="1" ht="11.25">
      <c r="B173" s="146"/>
      <c r="D173" s="140" t="s">
        <v>147</v>
      </c>
      <c r="E173" s="147" t="s">
        <v>19</v>
      </c>
      <c r="F173" s="148" t="s">
        <v>297</v>
      </c>
      <c r="H173" s="149">
        <v>3.3820000000000001</v>
      </c>
      <c r="I173" s="150"/>
      <c r="L173" s="146"/>
      <c r="M173" s="151"/>
      <c r="T173" s="152"/>
      <c r="AT173" s="147" t="s">
        <v>147</v>
      </c>
      <c r="AU173" s="147" t="s">
        <v>82</v>
      </c>
      <c r="AV173" s="12" t="s">
        <v>82</v>
      </c>
      <c r="AW173" s="12" t="s">
        <v>33</v>
      </c>
      <c r="AX173" s="12" t="s">
        <v>80</v>
      </c>
      <c r="AY173" s="147" t="s">
        <v>130</v>
      </c>
    </row>
    <row r="174" spans="2:65" s="11" customFormat="1" ht="22.9" customHeight="1">
      <c r="B174" s="115"/>
      <c r="D174" s="116" t="s">
        <v>71</v>
      </c>
      <c r="E174" s="125" t="s">
        <v>151</v>
      </c>
      <c r="F174" s="125" t="s">
        <v>298</v>
      </c>
      <c r="I174" s="118"/>
      <c r="J174" s="126">
        <f>BK174</f>
        <v>0</v>
      </c>
      <c r="L174" s="115"/>
      <c r="M174" s="120"/>
      <c r="P174" s="121">
        <f>SUM(P175:P279)</f>
        <v>0</v>
      </c>
      <c r="R174" s="121">
        <f>SUM(R175:R279)</f>
        <v>78.272112135324988</v>
      </c>
      <c r="T174" s="122">
        <f>SUM(T175:T279)</f>
        <v>0</v>
      </c>
      <c r="AR174" s="116" t="s">
        <v>80</v>
      </c>
      <c r="AT174" s="123" t="s">
        <v>71</v>
      </c>
      <c r="AU174" s="123" t="s">
        <v>80</v>
      </c>
      <c r="AY174" s="116" t="s">
        <v>130</v>
      </c>
      <c r="BK174" s="124">
        <f>SUM(BK175:BK279)</f>
        <v>0</v>
      </c>
    </row>
    <row r="175" spans="2:65" s="1" customFormat="1" ht="21.75" customHeight="1">
      <c r="B175" s="32"/>
      <c r="C175" s="127" t="s">
        <v>299</v>
      </c>
      <c r="D175" s="127" t="s">
        <v>133</v>
      </c>
      <c r="E175" s="128" t="s">
        <v>300</v>
      </c>
      <c r="F175" s="129" t="s">
        <v>301</v>
      </c>
      <c r="G175" s="130" t="s">
        <v>302</v>
      </c>
      <c r="H175" s="131">
        <v>0.6</v>
      </c>
      <c r="I175" s="132"/>
      <c r="J175" s="133">
        <f>ROUND(I175*H175,2)</f>
        <v>0</v>
      </c>
      <c r="K175" s="129" t="s">
        <v>137</v>
      </c>
      <c r="L175" s="32"/>
      <c r="M175" s="134" t="s">
        <v>19</v>
      </c>
      <c r="N175" s="135" t="s">
        <v>43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157</v>
      </c>
      <c r="AT175" s="138" t="s">
        <v>133</v>
      </c>
      <c r="AU175" s="138" t="s">
        <v>82</v>
      </c>
      <c r="AY175" s="17" t="s">
        <v>130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80</v>
      </c>
      <c r="BK175" s="139">
        <f>ROUND(I175*H175,2)</f>
        <v>0</v>
      </c>
      <c r="BL175" s="17" t="s">
        <v>157</v>
      </c>
      <c r="BM175" s="138" t="s">
        <v>303</v>
      </c>
    </row>
    <row r="176" spans="2:65" s="1" customFormat="1" ht="29.25">
      <c r="B176" s="32"/>
      <c r="D176" s="140" t="s">
        <v>140</v>
      </c>
      <c r="F176" s="141" t="s">
        <v>304</v>
      </c>
      <c r="I176" s="142"/>
      <c r="L176" s="32"/>
      <c r="M176" s="143"/>
      <c r="T176" s="53"/>
      <c r="AT176" s="17" t="s">
        <v>140</v>
      </c>
      <c r="AU176" s="17" t="s">
        <v>82</v>
      </c>
    </row>
    <row r="177" spans="2:65" s="1" customFormat="1" ht="11.25">
      <c r="B177" s="32"/>
      <c r="D177" s="144" t="s">
        <v>141</v>
      </c>
      <c r="F177" s="145" t="s">
        <v>305</v>
      </c>
      <c r="I177" s="142"/>
      <c r="L177" s="32"/>
      <c r="M177" s="143"/>
      <c r="T177" s="53"/>
      <c r="AT177" s="17" t="s">
        <v>141</v>
      </c>
      <c r="AU177" s="17" t="s">
        <v>82</v>
      </c>
    </row>
    <row r="178" spans="2:65" s="12" customFormat="1" ht="11.25">
      <c r="B178" s="146"/>
      <c r="D178" s="140" t="s">
        <v>147</v>
      </c>
      <c r="E178" s="147" t="s">
        <v>19</v>
      </c>
      <c r="F178" s="148" t="s">
        <v>306</v>
      </c>
      <c r="H178" s="149">
        <v>0.6</v>
      </c>
      <c r="I178" s="150"/>
      <c r="L178" s="146"/>
      <c r="M178" s="151"/>
      <c r="T178" s="152"/>
      <c r="AT178" s="147" t="s">
        <v>147</v>
      </c>
      <c r="AU178" s="147" t="s">
        <v>82</v>
      </c>
      <c r="AV178" s="12" t="s">
        <v>82</v>
      </c>
      <c r="AW178" s="12" t="s">
        <v>33</v>
      </c>
      <c r="AX178" s="12" t="s">
        <v>80</v>
      </c>
      <c r="AY178" s="147" t="s">
        <v>130</v>
      </c>
    </row>
    <row r="179" spans="2:65" s="1" customFormat="1" ht="16.5" customHeight="1">
      <c r="B179" s="32"/>
      <c r="C179" s="166" t="s">
        <v>8</v>
      </c>
      <c r="D179" s="166" t="s">
        <v>166</v>
      </c>
      <c r="E179" s="167" t="s">
        <v>307</v>
      </c>
      <c r="F179" s="168" t="s">
        <v>308</v>
      </c>
      <c r="G179" s="169" t="s">
        <v>302</v>
      </c>
      <c r="H179" s="170">
        <v>0.63</v>
      </c>
      <c r="I179" s="171"/>
      <c r="J179" s="172">
        <f>ROUND(I179*H179,2)</f>
        <v>0</v>
      </c>
      <c r="K179" s="168" t="s">
        <v>137</v>
      </c>
      <c r="L179" s="173"/>
      <c r="M179" s="174" t="s">
        <v>19</v>
      </c>
      <c r="N179" s="175" t="s">
        <v>43</v>
      </c>
      <c r="P179" s="136">
        <f>O179*H179</f>
        <v>0</v>
      </c>
      <c r="Q179" s="136">
        <v>1.052E-2</v>
      </c>
      <c r="R179" s="136">
        <f>Q179*H179</f>
        <v>6.6276E-3</v>
      </c>
      <c r="S179" s="136">
        <v>0</v>
      </c>
      <c r="T179" s="137">
        <f>S179*H179</f>
        <v>0</v>
      </c>
      <c r="AR179" s="138" t="s">
        <v>249</v>
      </c>
      <c r="AT179" s="138" t="s">
        <v>166</v>
      </c>
      <c r="AU179" s="138" t="s">
        <v>82</v>
      </c>
      <c r="AY179" s="17" t="s">
        <v>130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80</v>
      </c>
      <c r="BK179" s="139">
        <f>ROUND(I179*H179,2)</f>
        <v>0</v>
      </c>
      <c r="BL179" s="17" t="s">
        <v>157</v>
      </c>
      <c r="BM179" s="138" t="s">
        <v>309</v>
      </c>
    </row>
    <row r="180" spans="2:65" s="1" customFormat="1" ht="11.25">
      <c r="B180" s="32"/>
      <c r="D180" s="140" t="s">
        <v>140</v>
      </c>
      <c r="F180" s="141" t="s">
        <v>308</v>
      </c>
      <c r="I180" s="142"/>
      <c r="L180" s="32"/>
      <c r="M180" s="143"/>
      <c r="T180" s="53"/>
      <c r="AT180" s="17" t="s">
        <v>140</v>
      </c>
      <c r="AU180" s="17" t="s">
        <v>82</v>
      </c>
    </row>
    <row r="181" spans="2:65" s="12" customFormat="1" ht="11.25">
      <c r="B181" s="146"/>
      <c r="D181" s="140" t="s">
        <v>147</v>
      </c>
      <c r="E181" s="147" t="s">
        <v>19</v>
      </c>
      <c r="F181" s="148" t="s">
        <v>310</v>
      </c>
      <c r="H181" s="149">
        <v>0.63</v>
      </c>
      <c r="I181" s="150"/>
      <c r="L181" s="146"/>
      <c r="M181" s="151"/>
      <c r="T181" s="152"/>
      <c r="AT181" s="147" t="s">
        <v>147</v>
      </c>
      <c r="AU181" s="147" t="s">
        <v>82</v>
      </c>
      <c r="AV181" s="12" t="s">
        <v>82</v>
      </c>
      <c r="AW181" s="12" t="s">
        <v>33</v>
      </c>
      <c r="AX181" s="12" t="s">
        <v>80</v>
      </c>
      <c r="AY181" s="147" t="s">
        <v>130</v>
      </c>
    </row>
    <row r="182" spans="2:65" s="1" customFormat="1" ht="16.5" customHeight="1">
      <c r="B182" s="32"/>
      <c r="C182" s="127" t="s">
        <v>311</v>
      </c>
      <c r="D182" s="127" t="s">
        <v>133</v>
      </c>
      <c r="E182" s="128" t="s">
        <v>312</v>
      </c>
      <c r="F182" s="129" t="s">
        <v>313</v>
      </c>
      <c r="G182" s="130" t="s">
        <v>199</v>
      </c>
      <c r="H182" s="131">
        <v>82.33</v>
      </c>
      <c r="I182" s="132"/>
      <c r="J182" s="133">
        <f>ROUND(I182*H182,2)</f>
        <v>0</v>
      </c>
      <c r="K182" s="129" t="s">
        <v>137</v>
      </c>
      <c r="L182" s="32"/>
      <c r="M182" s="134" t="s">
        <v>19</v>
      </c>
      <c r="N182" s="135" t="s">
        <v>43</v>
      </c>
      <c r="P182" s="136">
        <f>O182*H182</f>
        <v>0</v>
      </c>
      <c r="Q182" s="136">
        <v>0.26904800000000001</v>
      </c>
      <c r="R182" s="136">
        <f>Q182*H182</f>
        <v>22.150721839999999</v>
      </c>
      <c r="S182" s="136">
        <v>0</v>
      </c>
      <c r="T182" s="137">
        <f>S182*H182</f>
        <v>0</v>
      </c>
      <c r="AR182" s="138" t="s">
        <v>157</v>
      </c>
      <c r="AT182" s="138" t="s">
        <v>133</v>
      </c>
      <c r="AU182" s="138" t="s">
        <v>82</v>
      </c>
      <c r="AY182" s="17" t="s">
        <v>130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80</v>
      </c>
      <c r="BK182" s="139">
        <f>ROUND(I182*H182,2)</f>
        <v>0</v>
      </c>
      <c r="BL182" s="17" t="s">
        <v>157</v>
      </c>
      <c r="BM182" s="138" t="s">
        <v>314</v>
      </c>
    </row>
    <row r="183" spans="2:65" s="1" customFormat="1" ht="11.25">
      <c r="B183" s="32"/>
      <c r="D183" s="140" t="s">
        <v>140</v>
      </c>
      <c r="F183" s="141" t="s">
        <v>315</v>
      </c>
      <c r="I183" s="142"/>
      <c r="L183" s="32"/>
      <c r="M183" s="143"/>
      <c r="T183" s="53"/>
      <c r="AT183" s="17" t="s">
        <v>140</v>
      </c>
      <c r="AU183" s="17" t="s">
        <v>82</v>
      </c>
    </row>
    <row r="184" spans="2:65" s="1" customFormat="1" ht="11.25">
      <c r="B184" s="32"/>
      <c r="D184" s="144" t="s">
        <v>141</v>
      </c>
      <c r="F184" s="145" t="s">
        <v>316</v>
      </c>
      <c r="I184" s="142"/>
      <c r="L184" s="32"/>
      <c r="M184" s="143"/>
      <c r="T184" s="53"/>
      <c r="AT184" s="17" t="s">
        <v>141</v>
      </c>
      <c r="AU184" s="17" t="s">
        <v>82</v>
      </c>
    </row>
    <row r="185" spans="2:65" s="12" customFormat="1" ht="11.25">
      <c r="B185" s="146"/>
      <c r="D185" s="140" t="s">
        <v>147</v>
      </c>
      <c r="E185" s="147" t="s">
        <v>19</v>
      </c>
      <c r="F185" s="148" t="s">
        <v>317</v>
      </c>
      <c r="H185" s="149">
        <v>42.96</v>
      </c>
      <c r="I185" s="150"/>
      <c r="L185" s="146"/>
      <c r="M185" s="151"/>
      <c r="T185" s="152"/>
      <c r="AT185" s="147" t="s">
        <v>147</v>
      </c>
      <c r="AU185" s="147" t="s">
        <v>82</v>
      </c>
      <c r="AV185" s="12" t="s">
        <v>82</v>
      </c>
      <c r="AW185" s="12" t="s">
        <v>33</v>
      </c>
      <c r="AX185" s="12" t="s">
        <v>72</v>
      </c>
      <c r="AY185" s="147" t="s">
        <v>130</v>
      </c>
    </row>
    <row r="186" spans="2:65" s="12" customFormat="1" ht="11.25">
      <c r="B186" s="146"/>
      <c r="D186" s="140" t="s">
        <v>147</v>
      </c>
      <c r="E186" s="147" t="s">
        <v>19</v>
      </c>
      <c r="F186" s="148" t="s">
        <v>318</v>
      </c>
      <c r="H186" s="149">
        <v>-5.6</v>
      </c>
      <c r="I186" s="150"/>
      <c r="L186" s="146"/>
      <c r="M186" s="151"/>
      <c r="T186" s="152"/>
      <c r="AT186" s="147" t="s">
        <v>147</v>
      </c>
      <c r="AU186" s="147" t="s">
        <v>82</v>
      </c>
      <c r="AV186" s="12" t="s">
        <v>82</v>
      </c>
      <c r="AW186" s="12" t="s">
        <v>33</v>
      </c>
      <c r="AX186" s="12" t="s">
        <v>72</v>
      </c>
      <c r="AY186" s="147" t="s">
        <v>130</v>
      </c>
    </row>
    <row r="187" spans="2:65" s="12" customFormat="1" ht="11.25">
      <c r="B187" s="146"/>
      <c r="D187" s="140" t="s">
        <v>147</v>
      </c>
      <c r="E187" s="147" t="s">
        <v>19</v>
      </c>
      <c r="F187" s="148" t="s">
        <v>319</v>
      </c>
      <c r="H187" s="149">
        <v>33.39</v>
      </c>
      <c r="I187" s="150"/>
      <c r="L187" s="146"/>
      <c r="M187" s="151"/>
      <c r="T187" s="152"/>
      <c r="AT187" s="147" t="s">
        <v>147</v>
      </c>
      <c r="AU187" s="147" t="s">
        <v>82</v>
      </c>
      <c r="AV187" s="12" t="s">
        <v>82</v>
      </c>
      <c r="AW187" s="12" t="s">
        <v>33</v>
      </c>
      <c r="AX187" s="12" t="s">
        <v>72</v>
      </c>
      <c r="AY187" s="147" t="s">
        <v>130</v>
      </c>
    </row>
    <row r="188" spans="2:65" s="12" customFormat="1" ht="11.25">
      <c r="B188" s="146"/>
      <c r="D188" s="140" t="s">
        <v>147</v>
      </c>
      <c r="E188" s="147" t="s">
        <v>19</v>
      </c>
      <c r="F188" s="148" t="s">
        <v>320</v>
      </c>
      <c r="H188" s="149">
        <v>10.74</v>
      </c>
      <c r="I188" s="150"/>
      <c r="L188" s="146"/>
      <c r="M188" s="151"/>
      <c r="T188" s="152"/>
      <c r="AT188" s="147" t="s">
        <v>147</v>
      </c>
      <c r="AU188" s="147" t="s">
        <v>82</v>
      </c>
      <c r="AV188" s="12" t="s">
        <v>82</v>
      </c>
      <c r="AW188" s="12" t="s">
        <v>33</v>
      </c>
      <c r="AX188" s="12" t="s">
        <v>72</v>
      </c>
      <c r="AY188" s="147" t="s">
        <v>130</v>
      </c>
    </row>
    <row r="189" spans="2:65" s="12" customFormat="1" ht="11.25">
      <c r="B189" s="146"/>
      <c r="D189" s="140" t="s">
        <v>147</v>
      </c>
      <c r="E189" s="147" t="s">
        <v>19</v>
      </c>
      <c r="F189" s="148" t="s">
        <v>321</v>
      </c>
      <c r="H189" s="149">
        <v>0.84</v>
      </c>
      <c r="I189" s="150"/>
      <c r="L189" s="146"/>
      <c r="M189" s="151"/>
      <c r="T189" s="152"/>
      <c r="AT189" s="147" t="s">
        <v>147</v>
      </c>
      <c r="AU189" s="147" t="s">
        <v>82</v>
      </c>
      <c r="AV189" s="12" t="s">
        <v>82</v>
      </c>
      <c r="AW189" s="12" t="s">
        <v>33</v>
      </c>
      <c r="AX189" s="12" t="s">
        <v>72</v>
      </c>
      <c r="AY189" s="147" t="s">
        <v>130</v>
      </c>
    </row>
    <row r="190" spans="2:65" s="14" customFormat="1" ht="11.25">
      <c r="B190" s="159"/>
      <c r="D190" s="140" t="s">
        <v>147</v>
      </c>
      <c r="E190" s="160" t="s">
        <v>19</v>
      </c>
      <c r="F190" s="161" t="s">
        <v>165</v>
      </c>
      <c r="H190" s="162">
        <v>82.33</v>
      </c>
      <c r="I190" s="163"/>
      <c r="L190" s="159"/>
      <c r="M190" s="164"/>
      <c r="T190" s="165"/>
      <c r="AT190" s="160" t="s">
        <v>147</v>
      </c>
      <c r="AU190" s="160" t="s">
        <v>82</v>
      </c>
      <c r="AV190" s="14" t="s">
        <v>157</v>
      </c>
      <c r="AW190" s="14" t="s">
        <v>4</v>
      </c>
      <c r="AX190" s="14" t="s">
        <v>80</v>
      </c>
      <c r="AY190" s="160" t="s">
        <v>130</v>
      </c>
    </row>
    <row r="191" spans="2:65" s="1" customFormat="1" ht="16.5" customHeight="1">
      <c r="B191" s="32"/>
      <c r="C191" s="127" t="s">
        <v>322</v>
      </c>
      <c r="D191" s="127" t="s">
        <v>133</v>
      </c>
      <c r="E191" s="128" t="s">
        <v>323</v>
      </c>
      <c r="F191" s="129" t="s">
        <v>324</v>
      </c>
      <c r="G191" s="130" t="s">
        <v>199</v>
      </c>
      <c r="H191" s="131">
        <v>107.61499999999999</v>
      </c>
      <c r="I191" s="132"/>
      <c r="J191" s="133">
        <f>ROUND(I191*H191,2)</f>
        <v>0</v>
      </c>
      <c r="K191" s="129" t="s">
        <v>137</v>
      </c>
      <c r="L191" s="32"/>
      <c r="M191" s="134" t="s">
        <v>19</v>
      </c>
      <c r="N191" s="135" t="s">
        <v>43</v>
      </c>
      <c r="P191" s="136">
        <f>O191*H191</f>
        <v>0</v>
      </c>
      <c r="Q191" s="136">
        <v>0.349248</v>
      </c>
      <c r="R191" s="136">
        <f>Q191*H191</f>
        <v>37.584323519999998</v>
      </c>
      <c r="S191" s="136">
        <v>0</v>
      </c>
      <c r="T191" s="137">
        <f>S191*H191</f>
        <v>0</v>
      </c>
      <c r="AR191" s="138" t="s">
        <v>157</v>
      </c>
      <c r="AT191" s="138" t="s">
        <v>133</v>
      </c>
      <c r="AU191" s="138" t="s">
        <v>82</v>
      </c>
      <c r="AY191" s="17" t="s">
        <v>130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80</v>
      </c>
      <c r="BK191" s="139">
        <f>ROUND(I191*H191,2)</f>
        <v>0</v>
      </c>
      <c r="BL191" s="17" t="s">
        <v>157</v>
      </c>
      <c r="BM191" s="138" t="s">
        <v>325</v>
      </c>
    </row>
    <row r="192" spans="2:65" s="1" customFormat="1" ht="11.25">
      <c r="B192" s="32"/>
      <c r="D192" s="140" t="s">
        <v>140</v>
      </c>
      <c r="F192" s="141" t="s">
        <v>326</v>
      </c>
      <c r="I192" s="142"/>
      <c r="L192" s="32"/>
      <c r="M192" s="143"/>
      <c r="T192" s="53"/>
      <c r="AT192" s="17" t="s">
        <v>140</v>
      </c>
      <c r="AU192" s="17" t="s">
        <v>82</v>
      </c>
    </row>
    <row r="193" spans="2:65" s="1" customFormat="1" ht="11.25">
      <c r="B193" s="32"/>
      <c r="D193" s="144" t="s">
        <v>141</v>
      </c>
      <c r="F193" s="145" t="s">
        <v>327</v>
      </c>
      <c r="I193" s="142"/>
      <c r="L193" s="32"/>
      <c r="M193" s="143"/>
      <c r="T193" s="53"/>
      <c r="AT193" s="17" t="s">
        <v>141</v>
      </c>
      <c r="AU193" s="17" t="s">
        <v>82</v>
      </c>
    </row>
    <row r="194" spans="2:65" s="12" customFormat="1" ht="11.25">
      <c r="B194" s="146"/>
      <c r="D194" s="140" t="s">
        <v>147</v>
      </c>
      <c r="E194" s="147" t="s">
        <v>19</v>
      </c>
      <c r="F194" s="148" t="s">
        <v>328</v>
      </c>
      <c r="H194" s="149">
        <v>131.88</v>
      </c>
      <c r="I194" s="150"/>
      <c r="L194" s="146"/>
      <c r="M194" s="151"/>
      <c r="T194" s="152"/>
      <c r="AT194" s="147" t="s">
        <v>147</v>
      </c>
      <c r="AU194" s="147" t="s">
        <v>82</v>
      </c>
      <c r="AV194" s="12" t="s">
        <v>82</v>
      </c>
      <c r="AW194" s="12" t="s">
        <v>33</v>
      </c>
      <c r="AX194" s="12" t="s">
        <v>72</v>
      </c>
      <c r="AY194" s="147" t="s">
        <v>130</v>
      </c>
    </row>
    <row r="195" spans="2:65" s="12" customFormat="1" ht="11.25">
      <c r="B195" s="146"/>
      <c r="D195" s="140" t="s">
        <v>147</v>
      </c>
      <c r="E195" s="147" t="s">
        <v>19</v>
      </c>
      <c r="F195" s="148" t="s">
        <v>329</v>
      </c>
      <c r="H195" s="149">
        <v>-2.4750000000000001</v>
      </c>
      <c r="I195" s="150"/>
      <c r="L195" s="146"/>
      <c r="M195" s="151"/>
      <c r="T195" s="152"/>
      <c r="AT195" s="147" t="s">
        <v>147</v>
      </c>
      <c r="AU195" s="147" t="s">
        <v>82</v>
      </c>
      <c r="AV195" s="12" t="s">
        <v>82</v>
      </c>
      <c r="AW195" s="12" t="s">
        <v>33</v>
      </c>
      <c r="AX195" s="12" t="s">
        <v>72</v>
      </c>
      <c r="AY195" s="147" t="s">
        <v>130</v>
      </c>
    </row>
    <row r="196" spans="2:65" s="12" customFormat="1" ht="11.25">
      <c r="B196" s="146"/>
      <c r="D196" s="140" t="s">
        <v>147</v>
      </c>
      <c r="E196" s="147" t="s">
        <v>19</v>
      </c>
      <c r="F196" s="148" t="s">
        <v>330</v>
      </c>
      <c r="H196" s="149">
        <v>-2.75</v>
      </c>
      <c r="I196" s="150"/>
      <c r="L196" s="146"/>
      <c r="M196" s="151"/>
      <c r="T196" s="152"/>
      <c r="AT196" s="147" t="s">
        <v>147</v>
      </c>
      <c r="AU196" s="147" t="s">
        <v>82</v>
      </c>
      <c r="AV196" s="12" t="s">
        <v>82</v>
      </c>
      <c r="AW196" s="12" t="s">
        <v>33</v>
      </c>
      <c r="AX196" s="12" t="s">
        <v>72</v>
      </c>
      <c r="AY196" s="147" t="s">
        <v>130</v>
      </c>
    </row>
    <row r="197" spans="2:65" s="12" customFormat="1" ht="11.25">
      <c r="B197" s="146"/>
      <c r="D197" s="140" t="s">
        <v>147</v>
      </c>
      <c r="E197" s="147" t="s">
        <v>19</v>
      </c>
      <c r="F197" s="148" t="s">
        <v>331</v>
      </c>
      <c r="H197" s="149">
        <v>-0.96</v>
      </c>
      <c r="I197" s="150"/>
      <c r="L197" s="146"/>
      <c r="M197" s="151"/>
      <c r="T197" s="152"/>
      <c r="AT197" s="147" t="s">
        <v>147</v>
      </c>
      <c r="AU197" s="147" t="s">
        <v>82</v>
      </c>
      <c r="AV197" s="12" t="s">
        <v>82</v>
      </c>
      <c r="AW197" s="12" t="s">
        <v>33</v>
      </c>
      <c r="AX197" s="12" t="s">
        <v>72</v>
      </c>
      <c r="AY197" s="147" t="s">
        <v>130</v>
      </c>
    </row>
    <row r="198" spans="2:65" s="12" customFormat="1" ht="11.25">
      <c r="B198" s="146"/>
      <c r="D198" s="140" t="s">
        <v>147</v>
      </c>
      <c r="E198" s="147" t="s">
        <v>19</v>
      </c>
      <c r="F198" s="148" t="s">
        <v>332</v>
      </c>
      <c r="H198" s="149">
        <v>-1.6</v>
      </c>
      <c r="I198" s="150"/>
      <c r="L198" s="146"/>
      <c r="M198" s="151"/>
      <c r="T198" s="152"/>
      <c r="AT198" s="147" t="s">
        <v>147</v>
      </c>
      <c r="AU198" s="147" t="s">
        <v>82</v>
      </c>
      <c r="AV198" s="12" t="s">
        <v>82</v>
      </c>
      <c r="AW198" s="12" t="s">
        <v>33</v>
      </c>
      <c r="AX198" s="12" t="s">
        <v>72</v>
      </c>
      <c r="AY198" s="147" t="s">
        <v>130</v>
      </c>
    </row>
    <row r="199" spans="2:65" s="12" customFormat="1" ht="11.25">
      <c r="B199" s="146"/>
      <c r="D199" s="140" t="s">
        <v>147</v>
      </c>
      <c r="E199" s="147" t="s">
        <v>19</v>
      </c>
      <c r="F199" s="148" t="s">
        <v>333</v>
      </c>
      <c r="H199" s="149">
        <v>-11.2</v>
      </c>
      <c r="I199" s="150"/>
      <c r="L199" s="146"/>
      <c r="M199" s="151"/>
      <c r="T199" s="152"/>
      <c r="AT199" s="147" t="s">
        <v>147</v>
      </c>
      <c r="AU199" s="147" t="s">
        <v>82</v>
      </c>
      <c r="AV199" s="12" t="s">
        <v>82</v>
      </c>
      <c r="AW199" s="12" t="s">
        <v>33</v>
      </c>
      <c r="AX199" s="12" t="s">
        <v>72</v>
      </c>
      <c r="AY199" s="147" t="s">
        <v>130</v>
      </c>
    </row>
    <row r="200" spans="2:65" s="12" customFormat="1" ht="11.25">
      <c r="B200" s="146"/>
      <c r="D200" s="140" t="s">
        <v>147</v>
      </c>
      <c r="E200" s="147" t="s">
        <v>19</v>
      </c>
      <c r="F200" s="148" t="s">
        <v>334</v>
      </c>
      <c r="H200" s="149">
        <v>-4</v>
      </c>
      <c r="I200" s="150"/>
      <c r="L200" s="146"/>
      <c r="M200" s="151"/>
      <c r="T200" s="152"/>
      <c r="AT200" s="147" t="s">
        <v>147</v>
      </c>
      <c r="AU200" s="147" t="s">
        <v>82</v>
      </c>
      <c r="AV200" s="12" t="s">
        <v>82</v>
      </c>
      <c r="AW200" s="12" t="s">
        <v>33</v>
      </c>
      <c r="AX200" s="12" t="s">
        <v>72</v>
      </c>
      <c r="AY200" s="147" t="s">
        <v>130</v>
      </c>
    </row>
    <row r="201" spans="2:65" s="12" customFormat="1" ht="11.25">
      <c r="B201" s="146"/>
      <c r="D201" s="140" t="s">
        <v>147</v>
      </c>
      <c r="E201" s="147" t="s">
        <v>19</v>
      </c>
      <c r="F201" s="148" t="s">
        <v>335</v>
      </c>
      <c r="H201" s="149">
        <v>-1.28</v>
      </c>
      <c r="I201" s="150"/>
      <c r="L201" s="146"/>
      <c r="M201" s="151"/>
      <c r="T201" s="152"/>
      <c r="AT201" s="147" t="s">
        <v>147</v>
      </c>
      <c r="AU201" s="147" t="s">
        <v>82</v>
      </c>
      <c r="AV201" s="12" t="s">
        <v>82</v>
      </c>
      <c r="AW201" s="12" t="s">
        <v>33</v>
      </c>
      <c r="AX201" s="12" t="s">
        <v>72</v>
      </c>
      <c r="AY201" s="147" t="s">
        <v>130</v>
      </c>
    </row>
    <row r="202" spans="2:65" s="14" customFormat="1" ht="11.25">
      <c r="B202" s="159"/>
      <c r="D202" s="140" t="s">
        <v>147</v>
      </c>
      <c r="E202" s="160" t="s">
        <v>19</v>
      </c>
      <c r="F202" s="161" t="s">
        <v>165</v>
      </c>
      <c r="H202" s="162">
        <v>107.61499999999999</v>
      </c>
      <c r="I202" s="163"/>
      <c r="L202" s="159"/>
      <c r="M202" s="164"/>
      <c r="T202" s="165"/>
      <c r="AT202" s="160" t="s">
        <v>147</v>
      </c>
      <c r="AU202" s="160" t="s">
        <v>82</v>
      </c>
      <c r="AV202" s="14" t="s">
        <v>157</v>
      </c>
      <c r="AW202" s="14" t="s">
        <v>4</v>
      </c>
      <c r="AX202" s="14" t="s">
        <v>80</v>
      </c>
      <c r="AY202" s="160" t="s">
        <v>130</v>
      </c>
    </row>
    <row r="203" spans="2:65" s="1" customFormat="1" ht="16.5" customHeight="1">
      <c r="B203" s="32"/>
      <c r="C203" s="127" t="s">
        <v>336</v>
      </c>
      <c r="D203" s="127" t="s">
        <v>133</v>
      </c>
      <c r="E203" s="128" t="s">
        <v>337</v>
      </c>
      <c r="F203" s="129" t="s">
        <v>338</v>
      </c>
      <c r="G203" s="130" t="s">
        <v>302</v>
      </c>
      <c r="H203" s="131">
        <v>14.32</v>
      </c>
      <c r="I203" s="132"/>
      <c r="J203" s="133">
        <f>ROUND(I203*H203,2)</f>
        <v>0</v>
      </c>
      <c r="K203" s="129" t="s">
        <v>137</v>
      </c>
      <c r="L203" s="32"/>
      <c r="M203" s="134" t="s">
        <v>19</v>
      </c>
      <c r="N203" s="135" t="s">
        <v>43</v>
      </c>
      <c r="P203" s="136">
        <f>O203*H203</f>
        <v>0</v>
      </c>
      <c r="Q203" s="136">
        <v>1.856E-2</v>
      </c>
      <c r="R203" s="136">
        <f>Q203*H203</f>
        <v>0.26577919999999999</v>
      </c>
      <c r="S203" s="136">
        <v>0</v>
      </c>
      <c r="T203" s="137">
        <f>S203*H203</f>
        <v>0</v>
      </c>
      <c r="AR203" s="138" t="s">
        <v>157</v>
      </c>
      <c r="AT203" s="138" t="s">
        <v>133</v>
      </c>
      <c r="AU203" s="138" t="s">
        <v>82</v>
      </c>
      <c r="AY203" s="17" t="s">
        <v>130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7" t="s">
        <v>80</v>
      </c>
      <c r="BK203" s="139">
        <f>ROUND(I203*H203,2)</f>
        <v>0</v>
      </c>
      <c r="BL203" s="17" t="s">
        <v>157</v>
      </c>
      <c r="BM203" s="138" t="s">
        <v>339</v>
      </c>
    </row>
    <row r="204" spans="2:65" s="1" customFormat="1" ht="11.25">
      <c r="B204" s="32"/>
      <c r="D204" s="140" t="s">
        <v>140</v>
      </c>
      <c r="F204" s="141" t="s">
        <v>340</v>
      </c>
      <c r="I204" s="142"/>
      <c r="L204" s="32"/>
      <c r="M204" s="143"/>
      <c r="T204" s="53"/>
      <c r="AT204" s="17" t="s">
        <v>140</v>
      </c>
      <c r="AU204" s="17" t="s">
        <v>82</v>
      </c>
    </row>
    <row r="205" spans="2:65" s="1" customFormat="1" ht="11.25">
      <c r="B205" s="32"/>
      <c r="D205" s="144" t="s">
        <v>141</v>
      </c>
      <c r="F205" s="145" t="s">
        <v>341</v>
      </c>
      <c r="I205" s="142"/>
      <c r="L205" s="32"/>
      <c r="M205" s="143"/>
      <c r="T205" s="53"/>
      <c r="AT205" s="17" t="s">
        <v>141</v>
      </c>
      <c r="AU205" s="17" t="s">
        <v>82</v>
      </c>
    </row>
    <row r="206" spans="2:65" s="12" customFormat="1" ht="11.25">
      <c r="B206" s="146"/>
      <c r="D206" s="140" t="s">
        <v>147</v>
      </c>
      <c r="E206" s="147" t="s">
        <v>19</v>
      </c>
      <c r="F206" s="148" t="s">
        <v>342</v>
      </c>
      <c r="H206" s="149">
        <v>14.32</v>
      </c>
      <c r="I206" s="150"/>
      <c r="L206" s="146"/>
      <c r="M206" s="151"/>
      <c r="T206" s="152"/>
      <c r="AT206" s="147" t="s">
        <v>147</v>
      </c>
      <c r="AU206" s="147" t="s">
        <v>82</v>
      </c>
      <c r="AV206" s="12" t="s">
        <v>82</v>
      </c>
      <c r="AW206" s="12" t="s">
        <v>33</v>
      </c>
      <c r="AX206" s="12" t="s">
        <v>80</v>
      </c>
      <c r="AY206" s="147" t="s">
        <v>130</v>
      </c>
    </row>
    <row r="207" spans="2:65" s="1" customFormat="1" ht="16.5" customHeight="1">
      <c r="B207" s="32"/>
      <c r="C207" s="127" t="s">
        <v>343</v>
      </c>
      <c r="D207" s="127" t="s">
        <v>133</v>
      </c>
      <c r="E207" s="128" t="s">
        <v>344</v>
      </c>
      <c r="F207" s="129" t="s">
        <v>345</v>
      </c>
      <c r="G207" s="130" t="s">
        <v>302</v>
      </c>
      <c r="H207" s="131">
        <v>43.96</v>
      </c>
      <c r="I207" s="132"/>
      <c r="J207" s="133">
        <f>ROUND(I207*H207,2)</f>
        <v>0</v>
      </c>
      <c r="K207" s="129" t="s">
        <v>137</v>
      </c>
      <c r="L207" s="32"/>
      <c r="M207" s="134" t="s">
        <v>19</v>
      </c>
      <c r="N207" s="135" t="s">
        <v>43</v>
      </c>
      <c r="P207" s="136">
        <f>O207*H207</f>
        <v>0</v>
      </c>
      <c r="Q207" s="136">
        <v>2.725E-2</v>
      </c>
      <c r="R207" s="136">
        <f>Q207*H207</f>
        <v>1.19791</v>
      </c>
      <c r="S207" s="136">
        <v>0</v>
      </c>
      <c r="T207" s="137">
        <f>S207*H207</f>
        <v>0</v>
      </c>
      <c r="AR207" s="138" t="s">
        <v>157</v>
      </c>
      <c r="AT207" s="138" t="s">
        <v>133</v>
      </c>
      <c r="AU207" s="138" t="s">
        <v>82</v>
      </c>
      <c r="AY207" s="17" t="s">
        <v>130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80</v>
      </c>
      <c r="BK207" s="139">
        <f>ROUND(I207*H207,2)</f>
        <v>0</v>
      </c>
      <c r="BL207" s="17" t="s">
        <v>157</v>
      </c>
      <c r="BM207" s="138" t="s">
        <v>346</v>
      </c>
    </row>
    <row r="208" spans="2:65" s="1" customFormat="1" ht="11.25">
      <c r="B208" s="32"/>
      <c r="D208" s="140" t="s">
        <v>140</v>
      </c>
      <c r="F208" s="141" t="s">
        <v>347</v>
      </c>
      <c r="I208" s="142"/>
      <c r="L208" s="32"/>
      <c r="M208" s="143"/>
      <c r="T208" s="53"/>
      <c r="AT208" s="17" t="s">
        <v>140</v>
      </c>
      <c r="AU208" s="17" t="s">
        <v>82</v>
      </c>
    </row>
    <row r="209" spans="2:65" s="1" customFormat="1" ht="11.25">
      <c r="B209" s="32"/>
      <c r="D209" s="144" t="s">
        <v>141</v>
      </c>
      <c r="F209" s="145" t="s">
        <v>348</v>
      </c>
      <c r="I209" s="142"/>
      <c r="L209" s="32"/>
      <c r="M209" s="143"/>
      <c r="T209" s="53"/>
      <c r="AT209" s="17" t="s">
        <v>141</v>
      </c>
      <c r="AU209" s="17" t="s">
        <v>82</v>
      </c>
    </row>
    <row r="210" spans="2:65" s="12" customFormat="1" ht="11.25">
      <c r="B210" s="146"/>
      <c r="D210" s="140" t="s">
        <v>147</v>
      </c>
      <c r="E210" s="147" t="s">
        <v>19</v>
      </c>
      <c r="F210" s="148" t="s">
        <v>349</v>
      </c>
      <c r="H210" s="149">
        <v>43.96</v>
      </c>
      <c r="I210" s="150"/>
      <c r="L210" s="146"/>
      <c r="M210" s="151"/>
      <c r="T210" s="152"/>
      <c r="AT210" s="147" t="s">
        <v>147</v>
      </c>
      <c r="AU210" s="147" t="s">
        <v>82</v>
      </c>
      <c r="AV210" s="12" t="s">
        <v>82</v>
      </c>
      <c r="AW210" s="12" t="s">
        <v>33</v>
      </c>
      <c r="AX210" s="12" t="s">
        <v>80</v>
      </c>
      <c r="AY210" s="147" t="s">
        <v>130</v>
      </c>
    </row>
    <row r="211" spans="2:65" s="1" customFormat="1" ht="16.5" customHeight="1">
      <c r="B211" s="32"/>
      <c r="C211" s="127" t="s">
        <v>86</v>
      </c>
      <c r="D211" s="127" t="s">
        <v>133</v>
      </c>
      <c r="E211" s="128" t="s">
        <v>350</v>
      </c>
      <c r="F211" s="129" t="s">
        <v>351</v>
      </c>
      <c r="G211" s="130" t="s">
        <v>169</v>
      </c>
      <c r="H211" s="131">
        <v>3</v>
      </c>
      <c r="I211" s="132"/>
      <c r="J211" s="133">
        <f>ROUND(I211*H211,2)</f>
        <v>0</v>
      </c>
      <c r="K211" s="129" t="s">
        <v>137</v>
      </c>
      <c r="L211" s="32"/>
      <c r="M211" s="134" t="s">
        <v>19</v>
      </c>
      <c r="N211" s="135" t="s">
        <v>43</v>
      </c>
      <c r="P211" s="136">
        <f>O211*H211</f>
        <v>0</v>
      </c>
      <c r="Q211" s="136">
        <v>2.2783500000000002E-2</v>
      </c>
      <c r="R211" s="136">
        <f>Q211*H211</f>
        <v>6.8350500000000008E-2</v>
      </c>
      <c r="S211" s="136">
        <v>0</v>
      </c>
      <c r="T211" s="137">
        <f>S211*H211</f>
        <v>0</v>
      </c>
      <c r="AR211" s="138" t="s">
        <v>157</v>
      </c>
      <c r="AT211" s="138" t="s">
        <v>133</v>
      </c>
      <c r="AU211" s="138" t="s">
        <v>82</v>
      </c>
      <c r="AY211" s="17" t="s">
        <v>130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80</v>
      </c>
      <c r="BK211" s="139">
        <f>ROUND(I211*H211,2)</f>
        <v>0</v>
      </c>
      <c r="BL211" s="17" t="s">
        <v>157</v>
      </c>
      <c r="BM211" s="138" t="s">
        <v>352</v>
      </c>
    </row>
    <row r="212" spans="2:65" s="1" customFormat="1" ht="11.25">
      <c r="B212" s="32"/>
      <c r="D212" s="140" t="s">
        <v>140</v>
      </c>
      <c r="F212" s="141" t="s">
        <v>353</v>
      </c>
      <c r="I212" s="142"/>
      <c r="L212" s="32"/>
      <c r="M212" s="143"/>
      <c r="T212" s="53"/>
      <c r="AT212" s="17" t="s">
        <v>140</v>
      </c>
      <c r="AU212" s="17" t="s">
        <v>82</v>
      </c>
    </row>
    <row r="213" spans="2:65" s="1" customFormat="1" ht="11.25">
      <c r="B213" s="32"/>
      <c r="D213" s="144" t="s">
        <v>141</v>
      </c>
      <c r="F213" s="145" t="s">
        <v>354</v>
      </c>
      <c r="I213" s="142"/>
      <c r="L213" s="32"/>
      <c r="M213" s="143"/>
      <c r="T213" s="53"/>
      <c r="AT213" s="17" t="s">
        <v>141</v>
      </c>
      <c r="AU213" s="17" t="s">
        <v>82</v>
      </c>
    </row>
    <row r="214" spans="2:65" s="1" customFormat="1" ht="16.5" customHeight="1">
      <c r="B214" s="32"/>
      <c r="C214" s="127" t="s">
        <v>7</v>
      </c>
      <c r="D214" s="127" t="s">
        <v>133</v>
      </c>
      <c r="E214" s="128" t="s">
        <v>355</v>
      </c>
      <c r="F214" s="129" t="s">
        <v>356</v>
      </c>
      <c r="G214" s="130" t="s">
        <v>169</v>
      </c>
      <c r="H214" s="131">
        <v>6</v>
      </c>
      <c r="I214" s="132"/>
      <c r="J214" s="133">
        <f>ROUND(I214*H214,2)</f>
        <v>0</v>
      </c>
      <c r="K214" s="129" t="s">
        <v>137</v>
      </c>
      <c r="L214" s="32"/>
      <c r="M214" s="134" t="s">
        <v>19</v>
      </c>
      <c r="N214" s="135" t="s">
        <v>43</v>
      </c>
      <c r="P214" s="136">
        <f>O214*H214</f>
        <v>0</v>
      </c>
      <c r="Q214" s="136">
        <v>2.6931E-2</v>
      </c>
      <c r="R214" s="136">
        <f>Q214*H214</f>
        <v>0.16158600000000001</v>
      </c>
      <c r="S214" s="136">
        <v>0</v>
      </c>
      <c r="T214" s="137">
        <f>S214*H214</f>
        <v>0</v>
      </c>
      <c r="AR214" s="138" t="s">
        <v>157</v>
      </c>
      <c r="AT214" s="138" t="s">
        <v>133</v>
      </c>
      <c r="AU214" s="138" t="s">
        <v>82</v>
      </c>
      <c r="AY214" s="17" t="s">
        <v>130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80</v>
      </c>
      <c r="BK214" s="139">
        <f>ROUND(I214*H214,2)</f>
        <v>0</v>
      </c>
      <c r="BL214" s="17" t="s">
        <v>157</v>
      </c>
      <c r="BM214" s="138" t="s">
        <v>357</v>
      </c>
    </row>
    <row r="215" spans="2:65" s="1" customFormat="1" ht="11.25">
      <c r="B215" s="32"/>
      <c r="D215" s="140" t="s">
        <v>140</v>
      </c>
      <c r="F215" s="141" t="s">
        <v>358</v>
      </c>
      <c r="I215" s="142"/>
      <c r="L215" s="32"/>
      <c r="M215" s="143"/>
      <c r="T215" s="53"/>
      <c r="AT215" s="17" t="s">
        <v>140</v>
      </c>
      <c r="AU215" s="17" t="s">
        <v>82</v>
      </c>
    </row>
    <row r="216" spans="2:65" s="1" customFormat="1" ht="11.25">
      <c r="B216" s="32"/>
      <c r="D216" s="144" t="s">
        <v>141</v>
      </c>
      <c r="F216" s="145" t="s">
        <v>359</v>
      </c>
      <c r="I216" s="142"/>
      <c r="L216" s="32"/>
      <c r="M216" s="143"/>
      <c r="T216" s="53"/>
      <c r="AT216" s="17" t="s">
        <v>141</v>
      </c>
      <c r="AU216" s="17" t="s">
        <v>82</v>
      </c>
    </row>
    <row r="217" spans="2:65" s="1" customFormat="1" ht="16.5" customHeight="1">
      <c r="B217" s="32"/>
      <c r="C217" s="127" t="s">
        <v>360</v>
      </c>
      <c r="D217" s="127" t="s">
        <v>133</v>
      </c>
      <c r="E217" s="128" t="s">
        <v>361</v>
      </c>
      <c r="F217" s="129" t="s">
        <v>362</v>
      </c>
      <c r="G217" s="130" t="s">
        <v>169</v>
      </c>
      <c r="H217" s="131">
        <v>1</v>
      </c>
      <c r="I217" s="132"/>
      <c r="J217" s="133">
        <f>ROUND(I217*H217,2)</f>
        <v>0</v>
      </c>
      <c r="K217" s="129" t="s">
        <v>137</v>
      </c>
      <c r="L217" s="32"/>
      <c r="M217" s="134" t="s">
        <v>19</v>
      </c>
      <c r="N217" s="135" t="s">
        <v>43</v>
      </c>
      <c r="P217" s="136">
        <f>O217*H217</f>
        <v>0</v>
      </c>
      <c r="Q217" s="136">
        <v>5.2791999999999999E-2</v>
      </c>
      <c r="R217" s="136">
        <f>Q217*H217</f>
        <v>5.2791999999999999E-2</v>
      </c>
      <c r="S217" s="136">
        <v>0</v>
      </c>
      <c r="T217" s="137">
        <f>S217*H217</f>
        <v>0</v>
      </c>
      <c r="AR217" s="138" t="s">
        <v>157</v>
      </c>
      <c r="AT217" s="138" t="s">
        <v>133</v>
      </c>
      <c r="AU217" s="138" t="s">
        <v>82</v>
      </c>
      <c r="AY217" s="17" t="s">
        <v>130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7" t="s">
        <v>80</v>
      </c>
      <c r="BK217" s="139">
        <f>ROUND(I217*H217,2)</f>
        <v>0</v>
      </c>
      <c r="BL217" s="17" t="s">
        <v>157</v>
      </c>
      <c r="BM217" s="138" t="s">
        <v>363</v>
      </c>
    </row>
    <row r="218" spans="2:65" s="1" customFormat="1" ht="11.25">
      <c r="B218" s="32"/>
      <c r="D218" s="140" t="s">
        <v>140</v>
      </c>
      <c r="F218" s="141" t="s">
        <v>364</v>
      </c>
      <c r="I218" s="142"/>
      <c r="L218" s="32"/>
      <c r="M218" s="143"/>
      <c r="T218" s="53"/>
      <c r="AT218" s="17" t="s">
        <v>140</v>
      </c>
      <c r="AU218" s="17" t="s">
        <v>82</v>
      </c>
    </row>
    <row r="219" spans="2:65" s="1" customFormat="1" ht="11.25">
      <c r="B219" s="32"/>
      <c r="D219" s="144" t="s">
        <v>141</v>
      </c>
      <c r="F219" s="145" t="s">
        <v>365</v>
      </c>
      <c r="I219" s="142"/>
      <c r="L219" s="32"/>
      <c r="M219" s="143"/>
      <c r="T219" s="53"/>
      <c r="AT219" s="17" t="s">
        <v>141</v>
      </c>
      <c r="AU219" s="17" t="s">
        <v>82</v>
      </c>
    </row>
    <row r="220" spans="2:65" s="1" customFormat="1" ht="16.5" customHeight="1">
      <c r="B220" s="32"/>
      <c r="C220" s="127" t="s">
        <v>366</v>
      </c>
      <c r="D220" s="127" t="s">
        <v>133</v>
      </c>
      <c r="E220" s="128" t="s">
        <v>367</v>
      </c>
      <c r="F220" s="129" t="s">
        <v>368</v>
      </c>
      <c r="G220" s="130" t="s">
        <v>169</v>
      </c>
      <c r="H220" s="131">
        <v>8</v>
      </c>
      <c r="I220" s="132"/>
      <c r="J220" s="133">
        <f>ROUND(I220*H220,2)</f>
        <v>0</v>
      </c>
      <c r="K220" s="129" t="s">
        <v>137</v>
      </c>
      <c r="L220" s="32"/>
      <c r="M220" s="134" t="s">
        <v>19</v>
      </c>
      <c r="N220" s="135" t="s">
        <v>43</v>
      </c>
      <c r="P220" s="136">
        <f>O220*H220</f>
        <v>0</v>
      </c>
      <c r="Q220" s="136">
        <v>3.6547999999999997E-2</v>
      </c>
      <c r="R220" s="136">
        <f>Q220*H220</f>
        <v>0.29238399999999998</v>
      </c>
      <c r="S220" s="136">
        <v>0</v>
      </c>
      <c r="T220" s="137">
        <f>S220*H220</f>
        <v>0</v>
      </c>
      <c r="AR220" s="138" t="s">
        <v>157</v>
      </c>
      <c r="AT220" s="138" t="s">
        <v>133</v>
      </c>
      <c r="AU220" s="138" t="s">
        <v>82</v>
      </c>
      <c r="AY220" s="17" t="s">
        <v>130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80</v>
      </c>
      <c r="BK220" s="139">
        <f>ROUND(I220*H220,2)</f>
        <v>0</v>
      </c>
      <c r="BL220" s="17" t="s">
        <v>157</v>
      </c>
      <c r="BM220" s="138" t="s">
        <v>369</v>
      </c>
    </row>
    <row r="221" spans="2:65" s="1" customFormat="1" ht="11.25">
      <c r="B221" s="32"/>
      <c r="D221" s="140" t="s">
        <v>140</v>
      </c>
      <c r="F221" s="141" t="s">
        <v>370</v>
      </c>
      <c r="I221" s="142"/>
      <c r="L221" s="32"/>
      <c r="M221" s="143"/>
      <c r="T221" s="53"/>
      <c r="AT221" s="17" t="s">
        <v>140</v>
      </c>
      <c r="AU221" s="17" t="s">
        <v>82</v>
      </c>
    </row>
    <row r="222" spans="2:65" s="1" customFormat="1" ht="11.25">
      <c r="B222" s="32"/>
      <c r="D222" s="144" t="s">
        <v>141</v>
      </c>
      <c r="F222" s="145" t="s">
        <v>371</v>
      </c>
      <c r="I222" s="142"/>
      <c r="L222" s="32"/>
      <c r="M222" s="143"/>
      <c r="T222" s="53"/>
      <c r="AT222" s="17" t="s">
        <v>141</v>
      </c>
      <c r="AU222" s="17" t="s">
        <v>82</v>
      </c>
    </row>
    <row r="223" spans="2:65" s="1" customFormat="1" ht="16.5" customHeight="1">
      <c r="B223" s="32"/>
      <c r="C223" s="127" t="s">
        <v>372</v>
      </c>
      <c r="D223" s="127" t="s">
        <v>133</v>
      </c>
      <c r="E223" s="128" t="s">
        <v>373</v>
      </c>
      <c r="F223" s="129" t="s">
        <v>374</v>
      </c>
      <c r="G223" s="130" t="s">
        <v>169</v>
      </c>
      <c r="H223" s="131">
        <v>10</v>
      </c>
      <c r="I223" s="132"/>
      <c r="J223" s="133">
        <f>ROUND(I223*H223,2)</f>
        <v>0</v>
      </c>
      <c r="K223" s="129" t="s">
        <v>137</v>
      </c>
      <c r="L223" s="32"/>
      <c r="M223" s="134" t="s">
        <v>19</v>
      </c>
      <c r="N223" s="135" t="s">
        <v>43</v>
      </c>
      <c r="P223" s="136">
        <f>O223*H223</f>
        <v>0</v>
      </c>
      <c r="Q223" s="136">
        <v>5.4547999999999999E-2</v>
      </c>
      <c r="R223" s="136">
        <f>Q223*H223</f>
        <v>0.54547999999999996</v>
      </c>
      <c r="S223" s="136">
        <v>0</v>
      </c>
      <c r="T223" s="137">
        <f>S223*H223</f>
        <v>0</v>
      </c>
      <c r="AR223" s="138" t="s">
        <v>157</v>
      </c>
      <c r="AT223" s="138" t="s">
        <v>133</v>
      </c>
      <c r="AU223" s="138" t="s">
        <v>82</v>
      </c>
      <c r="AY223" s="17" t="s">
        <v>130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7" t="s">
        <v>80</v>
      </c>
      <c r="BK223" s="139">
        <f>ROUND(I223*H223,2)</f>
        <v>0</v>
      </c>
      <c r="BL223" s="17" t="s">
        <v>157</v>
      </c>
      <c r="BM223" s="138" t="s">
        <v>375</v>
      </c>
    </row>
    <row r="224" spans="2:65" s="1" customFormat="1" ht="11.25">
      <c r="B224" s="32"/>
      <c r="D224" s="140" t="s">
        <v>140</v>
      </c>
      <c r="F224" s="141" t="s">
        <v>376</v>
      </c>
      <c r="I224" s="142"/>
      <c r="L224" s="32"/>
      <c r="M224" s="143"/>
      <c r="T224" s="53"/>
      <c r="AT224" s="17" t="s">
        <v>140</v>
      </c>
      <c r="AU224" s="17" t="s">
        <v>82</v>
      </c>
    </row>
    <row r="225" spans="2:65" s="1" customFormat="1" ht="11.25">
      <c r="B225" s="32"/>
      <c r="D225" s="144" t="s">
        <v>141</v>
      </c>
      <c r="F225" s="145" t="s">
        <v>377</v>
      </c>
      <c r="I225" s="142"/>
      <c r="L225" s="32"/>
      <c r="M225" s="143"/>
      <c r="T225" s="53"/>
      <c r="AT225" s="17" t="s">
        <v>141</v>
      </c>
      <c r="AU225" s="17" t="s">
        <v>82</v>
      </c>
    </row>
    <row r="226" spans="2:65" s="12" customFormat="1" ht="11.25">
      <c r="B226" s="146"/>
      <c r="D226" s="140" t="s">
        <v>147</v>
      </c>
      <c r="E226" s="147" t="s">
        <v>19</v>
      </c>
      <c r="F226" s="148" t="s">
        <v>378</v>
      </c>
      <c r="H226" s="149">
        <v>10</v>
      </c>
      <c r="I226" s="150"/>
      <c r="L226" s="146"/>
      <c r="M226" s="151"/>
      <c r="T226" s="152"/>
      <c r="AT226" s="147" t="s">
        <v>147</v>
      </c>
      <c r="AU226" s="147" t="s">
        <v>82</v>
      </c>
      <c r="AV226" s="12" t="s">
        <v>82</v>
      </c>
      <c r="AW226" s="12" t="s">
        <v>33</v>
      </c>
      <c r="AX226" s="12" t="s">
        <v>80</v>
      </c>
      <c r="AY226" s="147" t="s">
        <v>130</v>
      </c>
    </row>
    <row r="227" spans="2:65" s="1" customFormat="1" ht="16.5" customHeight="1">
      <c r="B227" s="32"/>
      <c r="C227" s="127" t="s">
        <v>379</v>
      </c>
      <c r="D227" s="127" t="s">
        <v>133</v>
      </c>
      <c r="E227" s="128" t="s">
        <v>380</v>
      </c>
      <c r="F227" s="129" t="s">
        <v>381</v>
      </c>
      <c r="G227" s="130" t="s">
        <v>169</v>
      </c>
      <c r="H227" s="131">
        <v>32</v>
      </c>
      <c r="I227" s="132"/>
      <c r="J227" s="133">
        <f>ROUND(I227*H227,2)</f>
        <v>0</v>
      </c>
      <c r="K227" s="129" t="s">
        <v>137</v>
      </c>
      <c r="L227" s="32"/>
      <c r="M227" s="134" t="s">
        <v>19</v>
      </c>
      <c r="N227" s="135" t="s">
        <v>43</v>
      </c>
      <c r="P227" s="136">
        <f>O227*H227</f>
        <v>0</v>
      </c>
      <c r="Q227" s="136">
        <v>7.2847999999999996E-2</v>
      </c>
      <c r="R227" s="136">
        <f>Q227*H227</f>
        <v>2.3311359999999999</v>
      </c>
      <c r="S227" s="136">
        <v>0</v>
      </c>
      <c r="T227" s="137">
        <f>S227*H227</f>
        <v>0</v>
      </c>
      <c r="AR227" s="138" t="s">
        <v>157</v>
      </c>
      <c r="AT227" s="138" t="s">
        <v>133</v>
      </c>
      <c r="AU227" s="138" t="s">
        <v>82</v>
      </c>
      <c r="AY227" s="17" t="s">
        <v>130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80</v>
      </c>
      <c r="BK227" s="139">
        <f>ROUND(I227*H227,2)</f>
        <v>0</v>
      </c>
      <c r="BL227" s="17" t="s">
        <v>157</v>
      </c>
      <c r="BM227" s="138" t="s">
        <v>382</v>
      </c>
    </row>
    <row r="228" spans="2:65" s="1" customFormat="1" ht="11.25">
      <c r="B228" s="32"/>
      <c r="D228" s="140" t="s">
        <v>140</v>
      </c>
      <c r="F228" s="141" t="s">
        <v>383</v>
      </c>
      <c r="I228" s="142"/>
      <c r="L228" s="32"/>
      <c r="M228" s="143"/>
      <c r="T228" s="53"/>
      <c r="AT228" s="17" t="s">
        <v>140</v>
      </c>
      <c r="AU228" s="17" t="s">
        <v>82</v>
      </c>
    </row>
    <row r="229" spans="2:65" s="1" customFormat="1" ht="11.25">
      <c r="B229" s="32"/>
      <c r="D229" s="144" t="s">
        <v>141</v>
      </c>
      <c r="F229" s="145" t="s">
        <v>384</v>
      </c>
      <c r="I229" s="142"/>
      <c r="L229" s="32"/>
      <c r="M229" s="143"/>
      <c r="T229" s="53"/>
      <c r="AT229" s="17" t="s">
        <v>141</v>
      </c>
      <c r="AU229" s="17" t="s">
        <v>82</v>
      </c>
    </row>
    <row r="230" spans="2:65" s="12" customFormat="1" ht="11.25">
      <c r="B230" s="146"/>
      <c r="D230" s="140" t="s">
        <v>147</v>
      </c>
      <c r="E230" s="147" t="s">
        <v>19</v>
      </c>
      <c r="F230" s="148" t="s">
        <v>385</v>
      </c>
      <c r="H230" s="149">
        <v>32</v>
      </c>
      <c r="I230" s="150"/>
      <c r="L230" s="146"/>
      <c r="M230" s="151"/>
      <c r="T230" s="152"/>
      <c r="AT230" s="147" t="s">
        <v>147</v>
      </c>
      <c r="AU230" s="147" t="s">
        <v>82</v>
      </c>
      <c r="AV230" s="12" t="s">
        <v>82</v>
      </c>
      <c r="AW230" s="12" t="s">
        <v>33</v>
      </c>
      <c r="AX230" s="12" t="s">
        <v>80</v>
      </c>
      <c r="AY230" s="147" t="s">
        <v>130</v>
      </c>
    </row>
    <row r="231" spans="2:65" s="1" customFormat="1" ht="16.5" customHeight="1">
      <c r="B231" s="32"/>
      <c r="C231" s="127" t="s">
        <v>386</v>
      </c>
      <c r="D231" s="127" t="s">
        <v>133</v>
      </c>
      <c r="E231" s="128" t="s">
        <v>387</v>
      </c>
      <c r="F231" s="129" t="s">
        <v>388</v>
      </c>
      <c r="G231" s="130" t="s">
        <v>169</v>
      </c>
      <c r="H231" s="131">
        <v>4</v>
      </c>
      <c r="I231" s="132"/>
      <c r="J231" s="133">
        <f>ROUND(I231*H231,2)</f>
        <v>0</v>
      </c>
      <c r="K231" s="129" t="s">
        <v>137</v>
      </c>
      <c r="L231" s="32"/>
      <c r="M231" s="134" t="s">
        <v>19</v>
      </c>
      <c r="N231" s="135" t="s">
        <v>43</v>
      </c>
      <c r="P231" s="136">
        <f>O231*H231</f>
        <v>0</v>
      </c>
      <c r="Q231" s="136">
        <v>9.1048000000000004E-2</v>
      </c>
      <c r="R231" s="136">
        <f>Q231*H231</f>
        <v>0.36419200000000002</v>
      </c>
      <c r="S231" s="136">
        <v>0</v>
      </c>
      <c r="T231" s="137">
        <f>S231*H231</f>
        <v>0</v>
      </c>
      <c r="AR231" s="138" t="s">
        <v>157</v>
      </c>
      <c r="AT231" s="138" t="s">
        <v>133</v>
      </c>
      <c r="AU231" s="138" t="s">
        <v>82</v>
      </c>
      <c r="AY231" s="17" t="s">
        <v>130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7" t="s">
        <v>80</v>
      </c>
      <c r="BK231" s="139">
        <f>ROUND(I231*H231,2)</f>
        <v>0</v>
      </c>
      <c r="BL231" s="17" t="s">
        <v>157</v>
      </c>
      <c r="BM231" s="138" t="s">
        <v>389</v>
      </c>
    </row>
    <row r="232" spans="2:65" s="1" customFormat="1" ht="11.25">
      <c r="B232" s="32"/>
      <c r="D232" s="140" t="s">
        <v>140</v>
      </c>
      <c r="F232" s="141" t="s">
        <v>390</v>
      </c>
      <c r="I232" s="142"/>
      <c r="L232" s="32"/>
      <c r="M232" s="143"/>
      <c r="T232" s="53"/>
      <c r="AT232" s="17" t="s">
        <v>140</v>
      </c>
      <c r="AU232" s="17" t="s">
        <v>82</v>
      </c>
    </row>
    <row r="233" spans="2:65" s="1" customFormat="1" ht="11.25">
      <c r="B233" s="32"/>
      <c r="D233" s="144" t="s">
        <v>141</v>
      </c>
      <c r="F233" s="145" t="s">
        <v>391</v>
      </c>
      <c r="I233" s="142"/>
      <c r="L233" s="32"/>
      <c r="M233" s="143"/>
      <c r="T233" s="53"/>
      <c r="AT233" s="17" t="s">
        <v>141</v>
      </c>
      <c r="AU233" s="17" t="s">
        <v>82</v>
      </c>
    </row>
    <row r="234" spans="2:65" s="1" customFormat="1" ht="16.5" customHeight="1">
      <c r="B234" s="32"/>
      <c r="C234" s="127" t="s">
        <v>392</v>
      </c>
      <c r="D234" s="127" t="s">
        <v>133</v>
      </c>
      <c r="E234" s="128" t="s">
        <v>393</v>
      </c>
      <c r="F234" s="129" t="s">
        <v>394</v>
      </c>
      <c r="G234" s="130" t="s">
        <v>169</v>
      </c>
      <c r="H234" s="131">
        <v>2</v>
      </c>
      <c r="I234" s="132"/>
      <c r="J234" s="133">
        <f>ROUND(I234*H234,2)</f>
        <v>0</v>
      </c>
      <c r="K234" s="129" t="s">
        <v>137</v>
      </c>
      <c r="L234" s="32"/>
      <c r="M234" s="134" t="s">
        <v>19</v>
      </c>
      <c r="N234" s="135" t="s">
        <v>43</v>
      </c>
      <c r="P234" s="136">
        <f>O234*H234</f>
        <v>0</v>
      </c>
      <c r="Q234" s="136">
        <v>0.12452000000000001</v>
      </c>
      <c r="R234" s="136">
        <f>Q234*H234</f>
        <v>0.24904000000000001</v>
      </c>
      <c r="S234" s="136">
        <v>0</v>
      </c>
      <c r="T234" s="137">
        <f>S234*H234</f>
        <v>0</v>
      </c>
      <c r="AR234" s="138" t="s">
        <v>157</v>
      </c>
      <c r="AT234" s="138" t="s">
        <v>133</v>
      </c>
      <c r="AU234" s="138" t="s">
        <v>82</v>
      </c>
      <c r="AY234" s="17" t="s">
        <v>130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7" t="s">
        <v>80</v>
      </c>
      <c r="BK234" s="139">
        <f>ROUND(I234*H234,2)</f>
        <v>0</v>
      </c>
      <c r="BL234" s="17" t="s">
        <v>157</v>
      </c>
      <c r="BM234" s="138" t="s">
        <v>395</v>
      </c>
    </row>
    <row r="235" spans="2:65" s="1" customFormat="1" ht="19.5">
      <c r="B235" s="32"/>
      <c r="D235" s="140" t="s">
        <v>140</v>
      </c>
      <c r="F235" s="141" t="s">
        <v>396</v>
      </c>
      <c r="I235" s="142"/>
      <c r="L235" s="32"/>
      <c r="M235" s="143"/>
      <c r="T235" s="53"/>
      <c r="AT235" s="17" t="s">
        <v>140</v>
      </c>
      <c r="AU235" s="17" t="s">
        <v>82</v>
      </c>
    </row>
    <row r="236" spans="2:65" s="1" customFormat="1" ht="11.25">
      <c r="B236" s="32"/>
      <c r="D236" s="144" t="s">
        <v>141</v>
      </c>
      <c r="F236" s="145" t="s">
        <v>397</v>
      </c>
      <c r="I236" s="142"/>
      <c r="L236" s="32"/>
      <c r="M236" s="143"/>
      <c r="T236" s="53"/>
      <c r="AT236" s="17" t="s">
        <v>141</v>
      </c>
      <c r="AU236" s="17" t="s">
        <v>82</v>
      </c>
    </row>
    <row r="237" spans="2:65" s="12" customFormat="1" ht="11.25">
      <c r="B237" s="146"/>
      <c r="D237" s="140" t="s">
        <v>147</v>
      </c>
      <c r="E237" s="147" t="s">
        <v>19</v>
      </c>
      <c r="F237" s="148" t="s">
        <v>398</v>
      </c>
      <c r="H237" s="149">
        <v>2</v>
      </c>
      <c r="I237" s="150"/>
      <c r="L237" s="146"/>
      <c r="M237" s="151"/>
      <c r="T237" s="152"/>
      <c r="AT237" s="147" t="s">
        <v>147</v>
      </c>
      <c r="AU237" s="147" t="s">
        <v>82</v>
      </c>
      <c r="AV237" s="12" t="s">
        <v>82</v>
      </c>
      <c r="AW237" s="12" t="s">
        <v>33</v>
      </c>
      <c r="AX237" s="12" t="s">
        <v>80</v>
      </c>
      <c r="AY237" s="147" t="s">
        <v>130</v>
      </c>
    </row>
    <row r="238" spans="2:65" s="1" customFormat="1" ht="16.5" customHeight="1">
      <c r="B238" s="32"/>
      <c r="C238" s="127" t="s">
        <v>399</v>
      </c>
      <c r="D238" s="127" t="s">
        <v>133</v>
      </c>
      <c r="E238" s="128" t="s">
        <v>400</v>
      </c>
      <c r="F238" s="129" t="s">
        <v>401</v>
      </c>
      <c r="G238" s="130" t="s">
        <v>169</v>
      </c>
      <c r="H238" s="131">
        <v>7</v>
      </c>
      <c r="I238" s="132"/>
      <c r="J238" s="133">
        <f>ROUND(I238*H238,2)</f>
        <v>0</v>
      </c>
      <c r="K238" s="129" t="s">
        <v>137</v>
      </c>
      <c r="L238" s="32"/>
      <c r="M238" s="134" t="s">
        <v>19</v>
      </c>
      <c r="N238" s="135" t="s">
        <v>43</v>
      </c>
      <c r="P238" s="136">
        <f>O238*H238</f>
        <v>0</v>
      </c>
      <c r="Q238" s="136">
        <v>0.30902000000000002</v>
      </c>
      <c r="R238" s="136">
        <f>Q238*H238</f>
        <v>2.1631400000000003</v>
      </c>
      <c r="S238" s="136">
        <v>0</v>
      </c>
      <c r="T238" s="137">
        <f>S238*H238</f>
        <v>0</v>
      </c>
      <c r="AR238" s="138" t="s">
        <v>157</v>
      </c>
      <c r="AT238" s="138" t="s">
        <v>133</v>
      </c>
      <c r="AU238" s="138" t="s">
        <v>82</v>
      </c>
      <c r="AY238" s="17" t="s">
        <v>130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80</v>
      </c>
      <c r="BK238" s="139">
        <f>ROUND(I238*H238,2)</f>
        <v>0</v>
      </c>
      <c r="BL238" s="17" t="s">
        <v>157</v>
      </c>
      <c r="BM238" s="138" t="s">
        <v>402</v>
      </c>
    </row>
    <row r="239" spans="2:65" s="1" customFormat="1" ht="19.5">
      <c r="B239" s="32"/>
      <c r="D239" s="140" t="s">
        <v>140</v>
      </c>
      <c r="F239" s="141" t="s">
        <v>403</v>
      </c>
      <c r="I239" s="142"/>
      <c r="L239" s="32"/>
      <c r="M239" s="143"/>
      <c r="T239" s="53"/>
      <c r="AT239" s="17" t="s">
        <v>140</v>
      </c>
      <c r="AU239" s="17" t="s">
        <v>82</v>
      </c>
    </row>
    <row r="240" spans="2:65" s="1" customFormat="1" ht="11.25">
      <c r="B240" s="32"/>
      <c r="D240" s="144" t="s">
        <v>141</v>
      </c>
      <c r="F240" s="145" t="s">
        <v>404</v>
      </c>
      <c r="I240" s="142"/>
      <c r="L240" s="32"/>
      <c r="M240" s="143"/>
      <c r="T240" s="53"/>
      <c r="AT240" s="17" t="s">
        <v>141</v>
      </c>
      <c r="AU240" s="17" t="s">
        <v>82</v>
      </c>
    </row>
    <row r="241" spans="2:65" s="12" customFormat="1" ht="11.25">
      <c r="B241" s="146"/>
      <c r="D241" s="140" t="s">
        <v>147</v>
      </c>
      <c r="E241" s="147" t="s">
        <v>19</v>
      </c>
      <c r="F241" s="148" t="s">
        <v>405</v>
      </c>
      <c r="H241" s="149">
        <v>7</v>
      </c>
      <c r="I241" s="150"/>
      <c r="L241" s="146"/>
      <c r="M241" s="151"/>
      <c r="T241" s="152"/>
      <c r="AT241" s="147" t="s">
        <v>147</v>
      </c>
      <c r="AU241" s="147" t="s">
        <v>82</v>
      </c>
      <c r="AV241" s="12" t="s">
        <v>82</v>
      </c>
      <c r="AW241" s="12" t="s">
        <v>33</v>
      </c>
      <c r="AX241" s="12" t="s">
        <v>80</v>
      </c>
      <c r="AY241" s="147" t="s">
        <v>130</v>
      </c>
    </row>
    <row r="242" spans="2:65" s="1" customFormat="1" ht="16.5" customHeight="1">
      <c r="B242" s="32"/>
      <c r="C242" s="127" t="s">
        <v>406</v>
      </c>
      <c r="D242" s="127" t="s">
        <v>133</v>
      </c>
      <c r="E242" s="128" t="s">
        <v>407</v>
      </c>
      <c r="F242" s="129" t="s">
        <v>408</v>
      </c>
      <c r="G242" s="130" t="s">
        <v>169</v>
      </c>
      <c r="H242" s="131">
        <v>1</v>
      </c>
      <c r="I242" s="132"/>
      <c r="J242" s="133">
        <f>ROUND(I242*H242,2)</f>
        <v>0</v>
      </c>
      <c r="K242" s="129" t="s">
        <v>137</v>
      </c>
      <c r="L242" s="32"/>
      <c r="M242" s="134" t="s">
        <v>19</v>
      </c>
      <c r="N242" s="135" t="s">
        <v>43</v>
      </c>
      <c r="P242" s="136">
        <f>O242*H242</f>
        <v>0</v>
      </c>
      <c r="Q242" s="136">
        <v>0.34366000000000002</v>
      </c>
      <c r="R242" s="136">
        <f>Q242*H242</f>
        <v>0.34366000000000002</v>
      </c>
      <c r="S242" s="136">
        <v>0</v>
      </c>
      <c r="T242" s="137">
        <f>S242*H242</f>
        <v>0</v>
      </c>
      <c r="AR242" s="138" t="s">
        <v>157</v>
      </c>
      <c r="AT242" s="138" t="s">
        <v>133</v>
      </c>
      <c r="AU242" s="138" t="s">
        <v>82</v>
      </c>
      <c r="AY242" s="17" t="s">
        <v>130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7" t="s">
        <v>80</v>
      </c>
      <c r="BK242" s="139">
        <f>ROUND(I242*H242,2)</f>
        <v>0</v>
      </c>
      <c r="BL242" s="17" t="s">
        <v>157</v>
      </c>
      <c r="BM242" s="138" t="s">
        <v>409</v>
      </c>
    </row>
    <row r="243" spans="2:65" s="1" customFormat="1" ht="19.5">
      <c r="B243" s="32"/>
      <c r="D243" s="140" t="s">
        <v>140</v>
      </c>
      <c r="F243" s="141" t="s">
        <v>410</v>
      </c>
      <c r="I243" s="142"/>
      <c r="L243" s="32"/>
      <c r="M243" s="143"/>
      <c r="T243" s="53"/>
      <c r="AT243" s="17" t="s">
        <v>140</v>
      </c>
      <c r="AU243" s="17" t="s">
        <v>82</v>
      </c>
    </row>
    <row r="244" spans="2:65" s="1" customFormat="1" ht="11.25">
      <c r="B244" s="32"/>
      <c r="D244" s="144" t="s">
        <v>141</v>
      </c>
      <c r="F244" s="145" t="s">
        <v>411</v>
      </c>
      <c r="I244" s="142"/>
      <c r="L244" s="32"/>
      <c r="M244" s="143"/>
      <c r="T244" s="53"/>
      <c r="AT244" s="17" t="s">
        <v>141</v>
      </c>
      <c r="AU244" s="17" t="s">
        <v>82</v>
      </c>
    </row>
    <row r="245" spans="2:65" s="1" customFormat="1" ht="16.5" customHeight="1">
      <c r="B245" s="32"/>
      <c r="C245" s="127" t="s">
        <v>89</v>
      </c>
      <c r="D245" s="127" t="s">
        <v>133</v>
      </c>
      <c r="E245" s="128" t="s">
        <v>412</v>
      </c>
      <c r="F245" s="129" t="s">
        <v>413</v>
      </c>
      <c r="G245" s="130" t="s">
        <v>302</v>
      </c>
      <c r="H245" s="131">
        <v>18.5</v>
      </c>
      <c r="I245" s="132"/>
      <c r="J245" s="133">
        <f>ROUND(I245*H245,2)</f>
        <v>0</v>
      </c>
      <c r="K245" s="129" t="s">
        <v>137</v>
      </c>
      <c r="L245" s="32"/>
      <c r="M245" s="134" t="s">
        <v>19</v>
      </c>
      <c r="N245" s="135" t="s">
        <v>43</v>
      </c>
      <c r="P245" s="136">
        <f>O245*H245</f>
        <v>0</v>
      </c>
      <c r="Q245" s="136">
        <v>1.875E-4</v>
      </c>
      <c r="R245" s="136">
        <f>Q245*H245</f>
        <v>3.46875E-3</v>
      </c>
      <c r="S245" s="136">
        <v>0</v>
      </c>
      <c r="T245" s="137">
        <f>S245*H245</f>
        <v>0</v>
      </c>
      <c r="AR245" s="138" t="s">
        <v>157</v>
      </c>
      <c r="AT245" s="138" t="s">
        <v>133</v>
      </c>
      <c r="AU245" s="138" t="s">
        <v>82</v>
      </c>
      <c r="AY245" s="17" t="s">
        <v>130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7" t="s">
        <v>80</v>
      </c>
      <c r="BK245" s="139">
        <f>ROUND(I245*H245,2)</f>
        <v>0</v>
      </c>
      <c r="BL245" s="17" t="s">
        <v>157</v>
      </c>
      <c r="BM245" s="138" t="s">
        <v>414</v>
      </c>
    </row>
    <row r="246" spans="2:65" s="1" customFormat="1" ht="11.25">
      <c r="B246" s="32"/>
      <c r="D246" s="140" t="s">
        <v>140</v>
      </c>
      <c r="F246" s="141" t="s">
        <v>415</v>
      </c>
      <c r="I246" s="142"/>
      <c r="L246" s="32"/>
      <c r="M246" s="143"/>
      <c r="T246" s="53"/>
      <c r="AT246" s="17" t="s">
        <v>140</v>
      </c>
      <c r="AU246" s="17" t="s">
        <v>82</v>
      </c>
    </row>
    <row r="247" spans="2:65" s="1" customFormat="1" ht="11.25">
      <c r="B247" s="32"/>
      <c r="D247" s="144" t="s">
        <v>141</v>
      </c>
      <c r="F247" s="145" t="s">
        <v>416</v>
      </c>
      <c r="I247" s="142"/>
      <c r="L247" s="32"/>
      <c r="M247" s="143"/>
      <c r="T247" s="53"/>
      <c r="AT247" s="17" t="s">
        <v>141</v>
      </c>
      <c r="AU247" s="17" t="s">
        <v>82</v>
      </c>
    </row>
    <row r="248" spans="2:65" s="12" customFormat="1" ht="11.25">
      <c r="B248" s="146"/>
      <c r="D248" s="140" t="s">
        <v>147</v>
      </c>
      <c r="E248" s="147" t="s">
        <v>19</v>
      </c>
      <c r="F248" s="148" t="s">
        <v>417</v>
      </c>
      <c r="H248" s="149">
        <v>18.5</v>
      </c>
      <c r="I248" s="150"/>
      <c r="L248" s="146"/>
      <c r="M248" s="151"/>
      <c r="T248" s="152"/>
      <c r="AT248" s="147" t="s">
        <v>147</v>
      </c>
      <c r="AU248" s="147" t="s">
        <v>82</v>
      </c>
      <c r="AV248" s="12" t="s">
        <v>82</v>
      </c>
      <c r="AW248" s="12" t="s">
        <v>33</v>
      </c>
      <c r="AX248" s="12" t="s">
        <v>80</v>
      </c>
      <c r="AY248" s="147" t="s">
        <v>130</v>
      </c>
    </row>
    <row r="249" spans="2:65" s="1" customFormat="1" ht="16.5" customHeight="1">
      <c r="B249" s="32"/>
      <c r="C249" s="127" t="s">
        <v>418</v>
      </c>
      <c r="D249" s="127" t="s">
        <v>133</v>
      </c>
      <c r="E249" s="128" t="s">
        <v>419</v>
      </c>
      <c r="F249" s="129" t="s">
        <v>420</v>
      </c>
      <c r="G249" s="130" t="s">
        <v>302</v>
      </c>
      <c r="H249" s="131">
        <v>3</v>
      </c>
      <c r="I249" s="132"/>
      <c r="J249" s="133">
        <f>ROUND(I249*H249,2)</f>
        <v>0</v>
      </c>
      <c r="K249" s="129" t="s">
        <v>137</v>
      </c>
      <c r="L249" s="32"/>
      <c r="M249" s="134" t="s">
        <v>19</v>
      </c>
      <c r="N249" s="135" t="s">
        <v>43</v>
      </c>
      <c r="P249" s="136">
        <f>O249*H249</f>
        <v>0</v>
      </c>
      <c r="Q249" s="136">
        <v>2.6249999999999998E-4</v>
      </c>
      <c r="R249" s="136">
        <f>Q249*H249</f>
        <v>7.8750000000000001E-4</v>
      </c>
      <c r="S249" s="136">
        <v>0</v>
      </c>
      <c r="T249" s="137">
        <f>S249*H249</f>
        <v>0</v>
      </c>
      <c r="AR249" s="138" t="s">
        <v>157</v>
      </c>
      <c r="AT249" s="138" t="s">
        <v>133</v>
      </c>
      <c r="AU249" s="138" t="s">
        <v>82</v>
      </c>
      <c r="AY249" s="17" t="s">
        <v>130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80</v>
      </c>
      <c r="BK249" s="139">
        <f>ROUND(I249*H249,2)</f>
        <v>0</v>
      </c>
      <c r="BL249" s="17" t="s">
        <v>157</v>
      </c>
      <c r="BM249" s="138" t="s">
        <v>421</v>
      </c>
    </row>
    <row r="250" spans="2:65" s="1" customFormat="1" ht="11.25">
      <c r="B250" s="32"/>
      <c r="D250" s="140" t="s">
        <v>140</v>
      </c>
      <c r="F250" s="141" t="s">
        <v>422</v>
      </c>
      <c r="I250" s="142"/>
      <c r="L250" s="32"/>
      <c r="M250" s="143"/>
      <c r="T250" s="53"/>
      <c r="AT250" s="17" t="s">
        <v>140</v>
      </c>
      <c r="AU250" s="17" t="s">
        <v>82</v>
      </c>
    </row>
    <row r="251" spans="2:65" s="1" customFormat="1" ht="11.25">
      <c r="B251" s="32"/>
      <c r="D251" s="144" t="s">
        <v>141</v>
      </c>
      <c r="F251" s="145" t="s">
        <v>423</v>
      </c>
      <c r="I251" s="142"/>
      <c r="L251" s="32"/>
      <c r="M251" s="143"/>
      <c r="T251" s="53"/>
      <c r="AT251" s="17" t="s">
        <v>141</v>
      </c>
      <c r="AU251" s="17" t="s">
        <v>82</v>
      </c>
    </row>
    <row r="252" spans="2:65" s="12" customFormat="1" ht="11.25">
      <c r="B252" s="146"/>
      <c r="D252" s="140" t="s">
        <v>147</v>
      </c>
      <c r="E252" s="147" t="s">
        <v>19</v>
      </c>
      <c r="F252" s="148" t="s">
        <v>424</v>
      </c>
      <c r="H252" s="149">
        <v>3</v>
      </c>
      <c r="I252" s="150"/>
      <c r="L252" s="146"/>
      <c r="M252" s="151"/>
      <c r="T252" s="152"/>
      <c r="AT252" s="147" t="s">
        <v>147</v>
      </c>
      <c r="AU252" s="147" t="s">
        <v>82</v>
      </c>
      <c r="AV252" s="12" t="s">
        <v>82</v>
      </c>
      <c r="AW252" s="12" t="s">
        <v>33</v>
      </c>
      <c r="AX252" s="12" t="s">
        <v>80</v>
      </c>
      <c r="AY252" s="147" t="s">
        <v>130</v>
      </c>
    </row>
    <row r="253" spans="2:65" s="1" customFormat="1" ht="16.5" customHeight="1">
      <c r="B253" s="32"/>
      <c r="C253" s="127" t="s">
        <v>425</v>
      </c>
      <c r="D253" s="127" t="s">
        <v>133</v>
      </c>
      <c r="E253" s="128" t="s">
        <v>426</v>
      </c>
      <c r="F253" s="129" t="s">
        <v>427</v>
      </c>
      <c r="G253" s="130" t="s">
        <v>199</v>
      </c>
      <c r="H253" s="131">
        <v>24.234999999999999</v>
      </c>
      <c r="I253" s="132"/>
      <c r="J253" s="133">
        <f>ROUND(I253*H253,2)</f>
        <v>0</v>
      </c>
      <c r="K253" s="129" t="s">
        <v>137</v>
      </c>
      <c r="L253" s="32"/>
      <c r="M253" s="134" t="s">
        <v>19</v>
      </c>
      <c r="N253" s="135" t="s">
        <v>43</v>
      </c>
      <c r="P253" s="136">
        <f>O253*H253</f>
        <v>0</v>
      </c>
      <c r="Q253" s="136">
        <v>6.8479999999999999E-2</v>
      </c>
      <c r="R253" s="136">
        <f>Q253*H253</f>
        <v>1.6596127999999999</v>
      </c>
      <c r="S253" s="136">
        <v>0</v>
      </c>
      <c r="T253" s="137">
        <f>S253*H253</f>
        <v>0</v>
      </c>
      <c r="AR253" s="138" t="s">
        <v>157</v>
      </c>
      <c r="AT253" s="138" t="s">
        <v>133</v>
      </c>
      <c r="AU253" s="138" t="s">
        <v>82</v>
      </c>
      <c r="AY253" s="17" t="s">
        <v>130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80</v>
      </c>
      <c r="BK253" s="139">
        <f>ROUND(I253*H253,2)</f>
        <v>0</v>
      </c>
      <c r="BL253" s="17" t="s">
        <v>157</v>
      </c>
      <c r="BM253" s="138" t="s">
        <v>428</v>
      </c>
    </row>
    <row r="254" spans="2:65" s="1" customFormat="1" ht="11.25">
      <c r="B254" s="32"/>
      <c r="D254" s="140" t="s">
        <v>140</v>
      </c>
      <c r="F254" s="141" t="s">
        <v>429</v>
      </c>
      <c r="I254" s="142"/>
      <c r="L254" s="32"/>
      <c r="M254" s="143"/>
      <c r="T254" s="53"/>
      <c r="AT254" s="17" t="s">
        <v>140</v>
      </c>
      <c r="AU254" s="17" t="s">
        <v>82</v>
      </c>
    </row>
    <row r="255" spans="2:65" s="1" customFormat="1" ht="11.25">
      <c r="B255" s="32"/>
      <c r="D255" s="144" t="s">
        <v>141</v>
      </c>
      <c r="F255" s="145" t="s">
        <v>430</v>
      </c>
      <c r="I255" s="142"/>
      <c r="L255" s="32"/>
      <c r="M255" s="143"/>
      <c r="T255" s="53"/>
      <c r="AT255" s="17" t="s">
        <v>141</v>
      </c>
      <c r="AU255" s="17" t="s">
        <v>82</v>
      </c>
    </row>
    <row r="256" spans="2:65" s="12" customFormat="1" ht="11.25">
      <c r="B256" s="146"/>
      <c r="D256" s="140" t="s">
        <v>147</v>
      </c>
      <c r="E256" s="147" t="s">
        <v>19</v>
      </c>
      <c r="F256" s="148" t="s">
        <v>431</v>
      </c>
      <c r="H256" s="149">
        <v>28.96</v>
      </c>
      <c r="I256" s="150"/>
      <c r="L256" s="146"/>
      <c r="M256" s="151"/>
      <c r="T256" s="152"/>
      <c r="AT256" s="147" t="s">
        <v>147</v>
      </c>
      <c r="AU256" s="147" t="s">
        <v>82</v>
      </c>
      <c r="AV256" s="12" t="s">
        <v>82</v>
      </c>
      <c r="AW256" s="12" t="s">
        <v>33</v>
      </c>
      <c r="AX256" s="12" t="s">
        <v>72</v>
      </c>
      <c r="AY256" s="147" t="s">
        <v>130</v>
      </c>
    </row>
    <row r="257" spans="2:65" s="12" customFormat="1" ht="11.25">
      <c r="B257" s="146"/>
      <c r="D257" s="140" t="s">
        <v>147</v>
      </c>
      <c r="E257" s="147" t="s">
        <v>19</v>
      </c>
      <c r="F257" s="148" t="s">
        <v>432</v>
      </c>
      <c r="H257" s="149">
        <v>-4.7249999999999996</v>
      </c>
      <c r="I257" s="150"/>
      <c r="L257" s="146"/>
      <c r="M257" s="151"/>
      <c r="T257" s="152"/>
      <c r="AT257" s="147" t="s">
        <v>147</v>
      </c>
      <c r="AU257" s="147" t="s">
        <v>82</v>
      </c>
      <c r="AV257" s="12" t="s">
        <v>82</v>
      </c>
      <c r="AW257" s="12" t="s">
        <v>33</v>
      </c>
      <c r="AX257" s="12" t="s">
        <v>72</v>
      </c>
      <c r="AY257" s="147" t="s">
        <v>130</v>
      </c>
    </row>
    <row r="258" spans="2:65" s="14" customFormat="1" ht="11.25">
      <c r="B258" s="159"/>
      <c r="D258" s="140" t="s">
        <v>147</v>
      </c>
      <c r="E258" s="160" t="s">
        <v>19</v>
      </c>
      <c r="F258" s="161" t="s">
        <v>165</v>
      </c>
      <c r="H258" s="162">
        <v>24.234999999999999</v>
      </c>
      <c r="I258" s="163"/>
      <c r="L258" s="159"/>
      <c r="M258" s="164"/>
      <c r="T258" s="165"/>
      <c r="AT258" s="160" t="s">
        <v>147</v>
      </c>
      <c r="AU258" s="160" t="s">
        <v>82</v>
      </c>
      <c r="AV258" s="14" t="s">
        <v>157</v>
      </c>
      <c r="AW258" s="14" t="s">
        <v>4</v>
      </c>
      <c r="AX258" s="14" t="s">
        <v>80</v>
      </c>
      <c r="AY258" s="160" t="s">
        <v>130</v>
      </c>
    </row>
    <row r="259" spans="2:65" s="1" customFormat="1" ht="16.5" customHeight="1">
      <c r="B259" s="32"/>
      <c r="C259" s="127" t="s">
        <v>433</v>
      </c>
      <c r="D259" s="127" t="s">
        <v>133</v>
      </c>
      <c r="E259" s="128" t="s">
        <v>434</v>
      </c>
      <c r="F259" s="129" t="s">
        <v>435</v>
      </c>
      <c r="G259" s="130" t="s">
        <v>199</v>
      </c>
      <c r="H259" s="131">
        <v>77.41</v>
      </c>
      <c r="I259" s="132"/>
      <c r="J259" s="133">
        <f>ROUND(I259*H259,2)</f>
        <v>0</v>
      </c>
      <c r="K259" s="129" t="s">
        <v>137</v>
      </c>
      <c r="L259" s="32"/>
      <c r="M259" s="134" t="s">
        <v>19</v>
      </c>
      <c r="N259" s="135" t="s">
        <v>43</v>
      </c>
      <c r="P259" s="136">
        <f>O259*H259</f>
        <v>0</v>
      </c>
      <c r="Q259" s="136">
        <v>0.113955</v>
      </c>
      <c r="R259" s="136">
        <f>Q259*H259</f>
        <v>8.8212565499999993</v>
      </c>
      <c r="S259" s="136">
        <v>0</v>
      </c>
      <c r="T259" s="137">
        <f>S259*H259</f>
        <v>0</v>
      </c>
      <c r="AR259" s="138" t="s">
        <v>157</v>
      </c>
      <c r="AT259" s="138" t="s">
        <v>133</v>
      </c>
      <c r="AU259" s="138" t="s">
        <v>82</v>
      </c>
      <c r="AY259" s="17" t="s">
        <v>130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80</v>
      </c>
      <c r="BK259" s="139">
        <f>ROUND(I259*H259,2)</f>
        <v>0</v>
      </c>
      <c r="BL259" s="17" t="s">
        <v>157</v>
      </c>
      <c r="BM259" s="138" t="s">
        <v>436</v>
      </c>
    </row>
    <row r="260" spans="2:65" s="1" customFormat="1" ht="11.25">
      <c r="B260" s="32"/>
      <c r="D260" s="140" t="s">
        <v>140</v>
      </c>
      <c r="F260" s="141" t="s">
        <v>437</v>
      </c>
      <c r="I260" s="142"/>
      <c r="L260" s="32"/>
      <c r="M260" s="143"/>
      <c r="T260" s="53"/>
      <c r="AT260" s="17" t="s">
        <v>140</v>
      </c>
      <c r="AU260" s="17" t="s">
        <v>82</v>
      </c>
    </row>
    <row r="261" spans="2:65" s="1" customFormat="1" ht="11.25">
      <c r="B261" s="32"/>
      <c r="D261" s="144" t="s">
        <v>141</v>
      </c>
      <c r="F261" s="145" t="s">
        <v>438</v>
      </c>
      <c r="I261" s="142"/>
      <c r="L261" s="32"/>
      <c r="M261" s="143"/>
      <c r="T261" s="53"/>
      <c r="AT261" s="17" t="s">
        <v>141</v>
      </c>
      <c r="AU261" s="17" t="s">
        <v>82</v>
      </c>
    </row>
    <row r="262" spans="2:65" s="12" customFormat="1" ht="11.25">
      <c r="B262" s="146"/>
      <c r="D262" s="140" t="s">
        <v>147</v>
      </c>
      <c r="E262" s="147" t="s">
        <v>19</v>
      </c>
      <c r="F262" s="148" t="s">
        <v>439</v>
      </c>
      <c r="H262" s="149">
        <v>89.76</v>
      </c>
      <c r="I262" s="150"/>
      <c r="L262" s="146"/>
      <c r="M262" s="151"/>
      <c r="T262" s="152"/>
      <c r="AT262" s="147" t="s">
        <v>147</v>
      </c>
      <c r="AU262" s="147" t="s">
        <v>82</v>
      </c>
      <c r="AV262" s="12" t="s">
        <v>82</v>
      </c>
      <c r="AW262" s="12" t="s">
        <v>33</v>
      </c>
      <c r="AX262" s="12" t="s">
        <v>72</v>
      </c>
      <c r="AY262" s="147" t="s">
        <v>130</v>
      </c>
    </row>
    <row r="263" spans="2:65" s="12" customFormat="1" ht="11.25">
      <c r="B263" s="146"/>
      <c r="D263" s="140" t="s">
        <v>147</v>
      </c>
      <c r="E263" s="147" t="s">
        <v>19</v>
      </c>
      <c r="F263" s="148" t="s">
        <v>440</v>
      </c>
      <c r="H263" s="149">
        <v>-3.6</v>
      </c>
      <c r="I263" s="150"/>
      <c r="L263" s="146"/>
      <c r="M263" s="151"/>
      <c r="T263" s="152"/>
      <c r="AT263" s="147" t="s">
        <v>147</v>
      </c>
      <c r="AU263" s="147" t="s">
        <v>82</v>
      </c>
      <c r="AV263" s="12" t="s">
        <v>82</v>
      </c>
      <c r="AW263" s="12" t="s">
        <v>33</v>
      </c>
      <c r="AX263" s="12" t="s">
        <v>72</v>
      </c>
      <c r="AY263" s="147" t="s">
        <v>130</v>
      </c>
    </row>
    <row r="264" spans="2:65" s="12" customFormat="1" ht="11.25">
      <c r="B264" s="146"/>
      <c r="D264" s="140" t="s">
        <v>147</v>
      </c>
      <c r="E264" s="147" t="s">
        <v>19</v>
      </c>
      <c r="F264" s="148" t="s">
        <v>441</v>
      </c>
      <c r="H264" s="149">
        <v>-6.0750000000000002</v>
      </c>
      <c r="I264" s="150"/>
      <c r="L264" s="146"/>
      <c r="M264" s="151"/>
      <c r="T264" s="152"/>
      <c r="AT264" s="147" t="s">
        <v>147</v>
      </c>
      <c r="AU264" s="147" t="s">
        <v>82</v>
      </c>
      <c r="AV264" s="12" t="s">
        <v>82</v>
      </c>
      <c r="AW264" s="12" t="s">
        <v>33</v>
      </c>
      <c r="AX264" s="12" t="s">
        <v>72</v>
      </c>
      <c r="AY264" s="147" t="s">
        <v>130</v>
      </c>
    </row>
    <row r="265" spans="2:65" s="12" customFormat="1" ht="11.25">
      <c r="B265" s="146"/>
      <c r="D265" s="140" t="s">
        <v>147</v>
      </c>
      <c r="E265" s="147" t="s">
        <v>19</v>
      </c>
      <c r="F265" s="148" t="s">
        <v>442</v>
      </c>
      <c r="H265" s="149">
        <v>-1.1000000000000001</v>
      </c>
      <c r="I265" s="150"/>
      <c r="L265" s="146"/>
      <c r="M265" s="151"/>
      <c r="T265" s="152"/>
      <c r="AT265" s="147" t="s">
        <v>147</v>
      </c>
      <c r="AU265" s="147" t="s">
        <v>82</v>
      </c>
      <c r="AV265" s="12" t="s">
        <v>82</v>
      </c>
      <c r="AW265" s="12" t="s">
        <v>33</v>
      </c>
      <c r="AX265" s="12" t="s">
        <v>72</v>
      </c>
      <c r="AY265" s="147" t="s">
        <v>130</v>
      </c>
    </row>
    <row r="266" spans="2:65" s="12" customFormat="1" ht="11.25">
      <c r="B266" s="146"/>
      <c r="D266" s="140" t="s">
        <v>147</v>
      </c>
      <c r="E266" s="147" t="s">
        <v>19</v>
      </c>
      <c r="F266" s="148" t="s">
        <v>443</v>
      </c>
      <c r="H266" s="149">
        <v>-1.575</v>
      </c>
      <c r="I266" s="150"/>
      <c r="L266" s="146"/>
      <c r="M266" s="151"/>
      <c r="T266" s="152"/>
      <c r="AT266" s="147" t="s">
        <v>147</v>
      </c>
      <c r="AU266" s="147" t="s">
        <v>82</v>
      </c>
      <c r="AV266" s="12" t="s">
        <v>82</v>
      </c>
      <c r="AW266" s="12" t="s">
        <v>33</v>
      </c>
      <c r="AX266" s="12" t="s">
        <v>72</v>
      </c>
      <c r="AY266" s="147" t="s">
        <v>130</v>
      </c>
    </row>
    <row r="267" spans="2:65" s="14" customFormat="1" ht="11.25">
      <c r="B267" s="159"/>
      <c r="D267" s="140" t="s">
        <v>147</v>
      </c>
      <c r="E267" s="160" t="s">
        <v>19</v>
      </c>
      <c r="F267" s="161" t="s">
        <v>165</v>
      </c>
      <c r="H267" s="162">
        <v>77.41</v>
      </c>
      <c r="I267" s="163"/>
      <c r="L267" s="159"/>
      <c r="M267" s="164"/>
      <c r="T267" s="165"/>
      <c r="AT267" s="160" t="s">
        <v>147</v>
      </c>
      <c r="AU267" s="160" t="s">
        <v>82</v>
      </c>
      <c r="AV267" s="14" t="s">
        <v>157</v>
      </c>
      <c r="AW267" s="14" t="s">
        <v>4</v>
      </c>
      <c r="AX267" s="14" t="s">
        <v>80</v>
      </c>
      <c r="AY267" s="160" t="s">
        <v>130</v>
      </c>
    </row>
    <row r="268" spans="2:65" s="1" customFormat="1" ht="16.5" customHeight="1">
      <c r="B268" s="32"/>
      <c r="C268" s="127" t="s">
        <v>444</v>
      </c>
      <c r="D268" s="127" t="s">
        <v>133</v>
      </c>
      <c r="E268" s="128" t="s">
        <v>445</v>
      </c>
      <c r="F268" s="129" t="s">
        <v>446</v>
      </c>
      <c r="G268" s="130" t="s">
        <v>302</v>
      </c>
      <c r="H268" s="131">
        <v>9.0500000000000007</v>
      </c>
      <c r="I268" s="132"/>
      <c r="J268" s="133">
        <f>ROUND(I268*H268,2)</f>
        <v>0</v>
      </c>
      <c r="K268" s="129" t="s">
        <v>137</v>
      </c>
      <c r="L268" s="32"/>
      <c r="M268" s="134" t="s">
        <v>19</v>
      </c>
      <c r="N268" s="135" t="s">
        <v>43</v>
      </c>
      <c r="P268" s="136">
        <f>O268*H268</f>
        <v>0</v>
      </c>
      <c r="Q268" s="136">
        <v>8.0271400000000005E-5</v>
      </c>
      <c r="R268" s="136">
        <f>Q268*H268</f>
        <v>7.2645617000000008E-4</v>
      </c>
      <c r="S268" s="136">
        <v>0</v>
      </c>
      <c r="T268" s="137">
        <f>S268*H268</f>
        <v>0</v>
      </c>
      <c r="AR268" s="138" t="s">
        <v>157</v>
      </c>
      <c r="AT268" s="138" t="s">
        <v>133</v>
      </c>
      <c r="AU268" s="138" t="s">
        <v>82</v>
      </c>
      <c r="AY268" s="17" t="s">
        <v>130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80</v>
      </c>
      <c r="BK268" s="139">
        <f>ROUND(I268*H268,2)</f>
        <v>0</v>
      </c>
      <c r="BL268" s="17" t="s">
        <v>157</v>
      </c>
      <c r="BM268" s="138" t="s">
        <v>447</v>
      </c>
    </row>
    <row r="269" spans="2:65" s="1" customFormat="1" ht="11.25">
      <c r="B269" s="32"/>
      <c r="D269" s="140" t="s">
        <v>140</v>
      </c>
      <c r="F269" s="141" t="s">
        <v>448</v>
      </c>
      <c r="I269" s="142"/>
      <c r="L269" s="32"/>
      <c r="M269" s="143"/>
      <c r="T269" s="53"/>
      <c r="AT269" s="17" t="s">
        <v>140</v>
      </c>
      <c r="AU269" s="17" t="s">
        <v>82</v>
      </c>
    </row>
    <row r="270" spans="2:65" s="1" customFormat="1" ht="11.25">
      <c r="B270" s="32"/>
      <c r="D270" s="144" t="s">
        <v>141</v>
      </c>
      <c r="F270" s="145" t="s">
        <v>449</v>
      </c>
      <c r="I270" s="142"/>
      <c r="L270" s="32"/>
      <c r="M270" s="143"/>
      <c r="T270" s="53"/>
      <c r="AT270" s="17" t="s">
        <v>141</v>
      </c>
      <c r="AU270" s="17" t="s">
        <v>82</v>
      </c>
    </row>
    <row r="271" spans="2:65" s="12" customFormat="1" ht="11.25">
      <c r="B271" s="146"/>
      <c r="D271" s="140" t="s">
        <v>147</v>
      </c>
      <c r="E271" s="147" t="s">
        <v>19</v>
      </c>
      <c r="F271" s="148" t="s">
        <v>450</v>
      </c>
      <c r="H271" s="149">
        <v>9.0500000000000007</v>
      </c>
      <c r="I271" s="150"/>
      <c r="L271" s="146"/>
      <c r="M271" s="151"/>
      <c r="T271" s="152"/>
      <c r="AT271" s="147" t="s">
        <v>147</v>
      </c>
      <c r="AU271" s="147" t="s">
        <v>82</v>
      </c>
      <c r="AV271" s="12" t="s">
        <v>82</v>
      </c>
      <c r="AW271" s="12" t="s">
        <v>33</v>
      </c>
      <c r="AX271" s="12" t="s">
        <v>80</v>
      </c>
      <c r="AY271" s="147" t="s">
        <v>130</v>
      </c>
    </row>
    <row r="272" spans="2:65" s="1" customFormat="1" ht="16.5" customHeight="1">
      <c r="B272" s="32"/>
      <c r="C272" s="127" t="s">
        <v>451</v>
      </c>
      <c r="D272" s="127" t="s">
        <v>133</v>
      </c>
      <c r="E272" s="128" t="s">
        <v>452</v>
      </c>
      <c r="F272" s="129" t="s">
        <v>453</v>
      </c>
      <c r="G272" s="130" t="s">
        <v>302</v>
      </c>
      <c r="H272" s="131">
        <v>28.05</v>
      </c>
      <c r="I272" s="132"/>
      <c r="J272" s="133">
        <f>ROUND(I272*H272,2)</f>
        <v>0</v>
      </c>
      <c r="K272" s="129" t="s">
        <v>137</v>
      </c>
      <c r="L272" s="32"/>
      <c r="M272" s="134" t="s">
        <v>19</v>
      </c>
      <c r="N272" s="135" t="s">
        <v>43</v>
      </c>
      <c r="P272" s="136">
        <f>O272*H272</f>
        <v>0</v>
      </c>
      <c r="Q272" s="136">
        <v>1.2040709999999999E-4</v>
      </c>
      <c r="R272" s="136">
        <f>Q272*H272</f>
        <v>3.3774191549999998E-3</v>
      </c>
      <c r="S272" s="136">
        <v>0</v>
      </c>
      <c r="T272" s="137">
        <f>S272*H272</f>
        <v>0</v>
      </c>
      <c r="AR272" s="138" t="s">
        <v>157</v>
      </c>
      <c r="AT272" s="138" t="s">
        <v>133</v>
      </c>
      <c r="AU272" s="138" t="s">
        <v>82</v>
      </c>
      <c r="AY272" s="17" t="s">
        <v>130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80</v>
      </c>
      <c r="BK272" s="139">
        <f>ROUND(I272*H272,2)</f>
        <v>0</v>
      </c>
      <c r="BL272" s="17" t="s">
        <v>157</v>
      </c>
      <c r="BM272" s="138" t="s">
        <v>454</v>
      </c>
    </row>
    <row r="273" spans="2:65" s="1" customFormat="1" ht="11.25">
      <c r="B273" s="32"/>
      <c r="D273" s="140" t="s">
        <v>140</v>
      </c>
      <c r="F273" s="141" t="s">
        <v>455</v>
      </c>
      <c r="I273" s="142"/>
      <c r="L273" s="32"/>
      <c r="M273" s="143"/>
      <c r="T273" s="53"/>
      <c r="AT273" s="17" t="s">
        <v>140</v>
      </c>
      <c r="AU273" s="17" t="s">
        <v>82</v>
      </c>
    </row>
    <row r="274" spans="2:65" s="1" customFormat="1" ht="11.25">
      <c r="B274" s="32"/>
      <c r="D274" s="144" t="s">
        <v>141</v>
      </c>
      <c r="F274" s="145" t="s">
        <v>456</v>
      </c>
      <c r="I274" s="142"/>
      <c r="L274" s="32"/>
      <c r="M274" s="143"/>
      <c r="T274" s="53"/>
      <c r="AT274" s="17" t="s">
        <v>141</v>
      </c>
      <c r="AU274" s="17" t="s">
        <v>82</v>
      </c>
    </row>
    <row r="275" spans="2:65" s="12" customFormat="1" ht="11.25">
      <c r="B275" s="146"/>
      <c r="D275" s="140" t="s">
        <v>147</v>
      </c>
      <c r="E275" s="147" t="s">
        <v>19</v>
      </c>
      <c r="F275" s="148" t="s">
        <v>457</v>
      </c>
      <c r="H275" s="149">
        <v>28.05</v>
      </c>
      <c r="I275" s="150"/>
      <c r="L275" s="146"/>
      <c r="M275" s="151"/>
      <c r="T275" s="152"/>
      <c r="AT275" s="147" t="s">
        <v>147</v>
      </c>
      <c r="AU275" s="147" t="s">
        <v>82</v>
      </c>
      <c r="AV275" s="12" t="s">
        <v>82</v>
      </c>
      <c r="AW275" s="12" t="s">
        <v>33</v>
      </c>
      <c r="AX275" s="12" t="s">
        <v>80</v>
      </c>
      <c r="AY275" s="147" t="s">
        <v>130</v>
      </c>
    </row>
    <row r="276" spans="2:65" s="1" customFormat="1" ht="16.5" customHeight="1">
      <c r="B276" s="32"/>
      <c r="C276" s="127" t="s">
        <v>458</v>
      </c>
      <c r="D276" s="127" t="s">
        <v>133</v>
      </c>
      <c r="E276" s="128" t="s">
        <v>459</v>
      </c>
      <c r="F276" s="129" t="s">
        <v>460</v>
      </c>
      <c r="G276" s="130" t="s">
        <v>302</v>
      </c>
      <c r="H276" s="131">
        <v>45</v>
      </c>
      <c r="I276" s="132"/>
      <c r="J276" s="133">
        <f>ROUND(I276*H276,2)</f>
        <v>0</v>
      </c>
      <c r="K276" s="129" t="s">
        <v>137</v>
      </c>
      <c r="L276" s="32"/>
      <c r="M276" s="134" t="s">
        <v>19</v>
      </c>
      <c r="N276" s="135" t="s">
        <v>43</v>
      </c>
      <c r="P276" s="136">
        <f>O276*H276</f>
        <v>0</v>
      </c>
      <c r="Q276" s="136">
        <v>1.2799999999999999E-4</v>
      </c>
      <c r="R276" s="136">
        <f>Q276*H276</f>
        <v>5.7599999999999995E-3</v>
      </c>
      <c r="S276" s="136">
        <v>0</v>
      </c>
      <c r="T276" s="137">
        <f>S276*H276</f>
        <v>0</v>
      </c>
      <c r="AR276" s="138" t="s">
        <v>157</v>
      </c>
      <c r="AT276" s="138" t="s">
        <v>133</v>
      </c>
      <c r="AU276" s="138" t="s">
        <v>82</v>
      </c>
      <c r="AY276" s="17" t="s">
        <v>130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7" t="s">
        <v>80</v>
      </c>
      <c r="BK276" s="139">
        <f>ROUND(I276*H276,2)</f>
        <v>0</v>
      </c>
      <c r="BL276" s="17" t="s">
        <v>157</v>
      </c>
      <c r="BM276" s="138" t="s">
        <v>461</v>
      </c>
    </row>
    <row r="277" spans="2:65" s="1" customFormat="1" ht="11.25">
      <c r="B277" s="32"/>
      <c r="D277" s="140" t="s">
        <v>140</v>
      </c>
      <c r="F277" s="141" t="s">
        <v>462</v>
      </c>
      <c r="I277" s="142"/>
      <c r="L277" s="32"/>
      <c r="M277" s="143"/>
      <c r="T277" s="53"/>
      <c r="AT277" s="17" t="s">
        <v>140</v>
      </c>
      <c r="AU277" s="17" t="s">
        <v>82</v>
      </c>
    </row>
    <row r="278" spans="2:65" s="1" customFormat="1" ht="11.25">
      <c r="B278" s="32"/>
      <c r="D278" s="144" t="s">
        <v>141</v>
      </c>
      <c r="F278" s="145" t="s">
        <v>463</v>
      </c>
      <c r="I278" s="142"/>
      <c r="L278" s="32"/>
      <c r="M278" s="143"/>
      <c r="T278" s="53"/>
      <c r="AT278" s="17" t="s">
        <v>141</v>
      </c>
      <c r="AU278" s="17" t="s">
        <v>82</v>
      </c>
    </row>
    <row r="279" spans="2:65" s="12" customFormat="1" ht="11.25">
      <c r="B279" s="146"/>
      <c r="D279" s="140" t="s">
        <v>147</v>
      </c>
      <c r="E279" s="147" t="s">
        <v>19</v>
      </c>
      <c r="F279" s="148" t="s">
        <v>464</v>
      </c>
      <c r="H279" s="149">
        <v>45</v>
      </c>
      <c r="I279" s="150"/>
      <c r="L279" s="146"/>
      <c r="M279" s="151"/>
      <c r="T279" s="152"/>
      <c r="AT279" s="147" t="s">
        <v>147</v>
      </c>
      <c r="AU279" s="147" t="s">
        <v>82</v>
      </c>
      <c r="AV279" s="12" t="s">
        <v>82</v>
      </c>
      <c r="AW279" s="12" t="s">
        <v>33</v>
      </c>
      <c r="AX279" s="12" t="s">
        <v>80</v>
      </c>
      <c r="AY279" s="147" t="s">
        <v>130</v>
      </c>
    </row>
    <row r="280" spans="2:65" s="11" customFormat="1" ht="22.9" customHeight="1">
      <c r="B280" s="115"/>
      <c r="D280" s="116" t="s">
        <v>71</v>
      </c>
      <c r="E280" s="125" t="s">
        <v>157</v>
      </c>
      <c r="F280" s="125" t="s">
        <v>465</v>
      </c>
      <c r="I280" s="118"/>
      <c r="J280" s="126">
        <f>BK280</f>
        <v>0</v>
      </c>
      <c r="L280" s="115"/>
      <c r="M280" s="120"/>
      <c r="P280" s="121">
        <f>SUM(P281:P320)</f>
        <v>0</v>
      </c>
      <c r="R280" s="121">
        <f>SUM(R281:R320)</f>
        <v>64.894465899159982</v>
      </c>
      <c r="T280" s="122">
        <f>SUM(T281:T320)</f>
        <v>0</v>
      </c>
      <c r="AR280" s="116" t="s">
        <v>80</v>
      </c>
      <c r="AT280" s="123" t="s">
        <v>71</v>
      </c>
      <c r="AU280" s="123" t="s">
        <v>80</v>
      </c>
      <c r="AY280" s="116" t="s">
        <v>130</v>
      </c>
      <c r="BK280" s="124">
        <f>SUM(BK281:BK320)</f>
        <v>0</v>
      </c>
    </row>
    <row r="281" spans="2:65" s="1" customFormat="1" ht="16.5" customHeight="1">
      <c r="B281" s="32"/>
      <c r="C281" s="127" t="s">
        <v>466</v>
      </c>
      <c r="D281" s="127" t="s">
        <v>133</v>
      </c>
      <c r="E281" s="128" t="s">
        <v>467</v>
      </c>
      <c r="F281" s="129" t="s">
        <v>468</v>
      </c>
      <c r="G281" s="130" t="s">
        <v>169</v>
      </c>
      <c r="H281" s="131">
        <v>6</v>
      </c>
      <c r="I281" s="132"/>
      <c r="J281" s="133">
        <f>ROUND(I281*H281,2)</f>
        <v>0</v>
      </c>
      <c r="K281" s="129" t="s">
        <v>137</v>
      </c>
      <c r="L281" s="32"/>
      <c r="M281" s="134" t="s">
        <v>19</v>
      </c>
      <c r="N281" s="135" t="s">
        <v>43</v>
      </c>
      <c r="P281" s="136">
        <f>O281*H281</f>
        <v>0</v>
      </c>
      <c r="Q281" s="136">
        <v>8.7721999999999994E-2</v>
      </c>
      <c r="R281" s="136">
        <f>Q281*H281</f>
        <v>0.52633200000000002</v>
      </c>
      <c r="S281" s="136">
        <v>0</v>
      </c>
      <c r="T281" s="137">
        <f>S281*H281</f>
        <v>0</v>
      </c>
      <c r="AR281" s="138" t="s">
        <v>157</v>
      </c>
      <c r="AT281" s="138" t="s">
        <v>133</v>
      </c>
      <c r="AU281" s="138" t="s">
        <v>82</v>
      </c>
      <c r="AY281" s="17" t="s">
        <v>130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7" t="s">
        <v>80</v>
      </c>
      <c r="BK281" s="139">
        <f>ROUND(I281*H281,2)</f>
        <v>0</v>
      </c>
      <c r="BL281" s="17" t="s">
        <v>157</v>
      </c>
      <c r="BM281" s="138" t="s">
        <v>469</v>
      </c>
    </row>
    <row r="282" spans="2:65" s="1" customFormat="1" ht="19.5">
      <c r="B282" s="32"/>
      <c r="D282" s="140" t="s">
        <v>140</v>
      </c>
      <c r="F282" s="141" t="s">
        <v>470</v>
      </c>
      <c r="I282" s="142"/>
      <c r="L282" s="32"/>
      <c r="M282" s="143"/>
      <c r="T282" s="53"/>
      <c r="AT282" s="17" t="s">
        <v>140</v>
      </c>
      <c r="AU282" s="17" t="s">
        <v>82</v>
      </c>
    </row>
    <row r="283" spans="2:65" s="1" customFormat="1" ht="11.25">
      <c r="B283" s="32"/>
      <c r="D283" s="144" t="s">
        <v>141</v>
      </c>
      <c r="F283" s="145" t="s">
        <v>471</v>
      </c>
      <c r="I283" s="142"/>
      <c r="L283" s="32"/>
      <c r="M283" s="143"/>
      <c r="T283" s="53"/>
      <c r="AT283" s="17" t="s">
        <v>141</v>
      </c>
      <c r="AU283" s="17" t="s">
        <v>82</v>
      </c>
    </row>
    <row r="284" spans="2:65" s="1" customFormat="1" ht="16.5" customHeight="1">
      <c r="B284" s="32"/>
      <c r="C284" s="166" t="s">
        <v>472</v>
      </c>
      <c r="D284" s="166" t="s">
        <v>166</v>
      </c>
      <c r="E284" s="167" t="s">
        <v>473</v>
      </c>
      <c r="F284" s="168" t="s">
        <v>474</v>
      </c>
      <c r="G284" s="169" t="s">
        <v>169</v>
      </c>
      <c r="H284" s="170">
        <v>6</v>
      </c>
      <c r="I284" s="171"/>
      <c r="J284" s="172">
        <f>ROUND(I284*H284,2)</f>
        <v>0</v>
      </c>
      <c r="K284" s="168" t="s">
        <v>137</v>
      </c>
      <c r="L284" s="173"/>
      <c r="M284" s="174" t="s">
        <v>19</v>
      </c>
      <c r="N284" s="175" t="s">
        <v>43</v>
      </c>
      <c r="P284" s="136">
        <f>O284*H284</f>
        <v>0</v>
      </c>
      <c r="Q284" s="136">
        <v>0.81399999999999995</v>
      </c>
      <c r="R284" s="136">
        <f>Q284*H284</f>
        <v>4.8839999999999995</v>
      </c>
      <c r="S284" s="136">
        <v>0</v>
      </c>
      <c r="T284" s="137">
        <f>S284*H284</f>
        <v>0</v>
      </c>
      <c r="AR284" s="138" t="s">
        <v>249</v>
      </c>
      <c r="AT284" s="138" t="s">
        <v>166</v>
      </c>
      <c r="AU284" s="138" t="s">
        <v>82</v>
      </c>
      <c r="AY284" s="17" t="s">
        <v>130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7" t="s">
        <v>80</v>
      </c>
      <c r="BK284" s="139">
        <f>ROUND(I284*H284,2)</f>
        <v>0</v>
      </c>
      <c r="BL284" s="17" t="s">
        <v>157</v>
      </c>
      <c r="BM284" s="138" t="s">
        <v>475</v>
      </c>
    </row>
    <row r="285" spans="2:65" s="1" customFormat="1" ht="11.25">
      <c r="B285" s="32"/>
      <c r="D285" s="140" t="s">
        <v>140</v>
      </c>
      <c r="F285" s="141" t="s">
        <v>474</v>
      </c>
      <c r="I285" s="142"/>
      <c r="L285" s="32"/>
      <c r="M285" s="143"/>
      <c r="T285" s="53"/>
      <c r="AT285" s="17" t="s">
        <v>140</v>
      </c>
      <c r="AU285" s="17" t="s">
        <v>82</v>
      </c>
    </row>
    <row r="286" spans="2:65" s="1" customFormat="1" ht="16.5" customHeight="1">
      <c r="B286" s="32"/>
      <c r="C286" s="127" t="s">
        <v>476</v>
      </c>
      <c r="D286" s="127" t="s">
        <v>133</v>
      </c>
      <c r="E286" s="128" t="s">
        <v>477</v>
      </c>
      <c r="F286" s="129" t="s">
        <v>478</v>
      </c>
      <c r="G286" s="130" t="s">
        <v>169</v>
      </c>
      <c r="H286" s="131">
        <v>11</v>
      </c>
      <c r="I286" s="132"/>
      <c r="J286" s="133">
        <f>ROUND(I286*H286,2)</f>
        <v>0</v>
      </c>
      <c r="K286" s="129" t="s">
        <v>137</v>
      </c>
      <c r="L286" s="32"/>
      <c r="M286" s="134" t="s">
        <v>19</v>
      </c>
      <c r="N286" s="135" t="s">
        <v>43</v>
      </c>
      <c r="P286" s="136">
        <f>O286*H286</f>
        <v>0</v>
      </c>
      <c r="Q286" s="136">
        <v>0.186364</v>
      </c>
      <c r="R286" s="136">
        <f>Q286*H286</f>
        <v>2.0500039999999999</v>
      </c>
      <c r="S286" s="136">
        <v>0</v>
      </c>
      <c r="T286" s="137">
        <f>S286*H286</f>
        <v>0</v>
      </c>
      <c r="AR286" s="138" t="s">
        <v>157</v>
      </c>
      <c r="AT286" s="138" t="s">
        <v>133</v>
      </c>
      <c r="AU286" s="138" t="s">
        <v>82</v>
      </c>
      <c r="AY286" s="17" t="s">
        <v>130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80</v>
      </c>
      <c r="BK286" s="139">
        <f>ROUND(I286*H286,2)</f>
        <v>0</v>
      </c>
      <c r="BL286" s="17" t="s">
        <v>157</v>
      </c>
      <c r="BM286" s="138" t="s">
        <v>479</v>
      </c>
    </row>
    <row r="287" spans="2:65" s="1" customFormat="1" ht="19.5">
      <c r="B287" s="32"/>
      <c r="D287" s="140" t="s">
        <v>140</v>
      </c>
      <c r="F287" s="141" t="s">
        <v>480</v>
      </c>
      <c r="I287" s="142"/>
      <c r="L287" s="32"/>
      <c r="M287" s="143"/>
      <c r="T287" s="53"/>
      <c r="AT287" s="17" t="s">
        <v>140</v>
      </c>
      <c r="AU287" s="17" t="s">
        <v>82</v>
      </c>
    </row>
    <row r="288" spans="2:65" s="1" customFormat="1" ht="11.25">
      <c r="B288" s="32"/>
      <c r="D288" s="144" t="s">
        <v>141</v>
      </c>
      <c r="F288" s="145" t="s">
        <v>481</v>
      </c>
      <c r="I288" s="142"/>
      <c r="L288" s="32"/>
      <c r="M288" s="143"/>
      <c r="T288" s="53"/>
      <c r="AT288" s="17" t="s">
        <v>141</v>
      </c>
      <c r="AU288" s="17" t="s">
        <v>82</v>
      </c>
    </row>
    <row r="289" spans="2:65" s="1" customFormat="1" ht="16.5" customHeight="1">
      <c r="B289" s="32"/>
      <c r="C289" s="166" t="s">
        <v>92</v>
      </c>
      <c r="D289" s="166" t="s">
        <v>166</v>
      </c>
      <c r="E289" s="167" t="s">
        <v>482</v>
      </c>
      <c r="F289" s="168" t="s">
        <v>483</v>
      </c>
      <c r="G289" s="169" t="s">
        <v>302</v>
      </c>
      <c r="H289" s="170">
        <v>83.6</v>
      </c>
      <c r="I289" s="171"/>
      <c r="J289" s="172">
        <f>ROUND(I289*H289,2)</f>
        <v>0</v>
      </c>
      <c r="K289" s="168" t="s">
        <v>137</v>
      </c>
      <c r="L289" s="173"/>
      <c r="M289" s="174" t="s">
        <v>19</v>
      </c>
      <c r="N289" s="175" t="s">
        <v>43</v>
      </c>
      <c r="P289" s="136">
        <f>O289*H289</f>
        <v>0</v>
      </c>
      <c r="Q289" s="136">
        <v>0.41299999999999998</v>
      </c>
      <c r="R289" s="136">
        <f>Q289*H289</f>
        <v>34.526799999999994</v>
      </c>
      <c r="S289" s="136">
        <v>0</v>
      </c>
      <c r="T289" s="137">
        <f>S289*H289</f>
        <v>0</v>
      </c>
      <c r="AR289" s="138" t="s">
        <v>249</v>
      </c>
      <c r="AT289" s="138" t="s">
        <v>166</v>
      </c>
      <c r="AU289" s="138" t="s">
        <v>82</v>
      </c>
      <c r="AY289" s="17" t="s">
        <v>130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7" t="s">
        <v>80</v>
      </c>
      <c r="BK289" s="139">
        <f>ROUND(I289*H289,2)</f>
        <v>0</v>
      </c>
      <c r="BL289" s="17" t="s">
        <v>157</v>
      </c>
      <c r="BM289" s="138" t="s">
        <v>484</v>
      </c>
    </row>
    <row r="290" spans="2:65" s="1" customFormat="1" ht="11.25">
      <c r="B290" s="32"/>
      <c r="D290" s="140" t="s">
        <v>140</v>
      </c>
      <c r="F290" s="141" t="s">
        <v>483</v>
      </c>
      <c r="I290" s="142"/>
      <c r="L290" s="32"/>
      <c r="M290" s="143"/>
      <c r="T290" s="53"/>
      <c r="AT290" s="17" t="s">
        <v>140</v>
      </c>
      <c r="AU290" s="17" t="s">
        <v>82</v>
      </c>
    </row>
    <row r="291" spans="2:65" s="12" customFormat="1" ht="11.25">
      <c r="B291" s="146"/>
      <c r="D291" s="140" t="s">
        <v>147</v>
      </c>
      <c r="E291" s="147" t="s">
        <v>19</v>
      </c>
      <c r="F291" s="148" t="s">
        <v>485</v>
      </c>
      <c r="H291" s="149">
        <v>83.6</v>
      </c>
      <c r="I291" s="150"/>
      <c r="L291" s="146"/>
      <c r="M291" s="151"/>
      <c r="T291" s="152"/>
      <c r="AT291" s="147" t="s">
        <v>147</v>
      </c>
      <c r="AU291" s="147" t="s">
        <v>82</v>
      </c>
      <c r="AV291" s="12" t="s">
        <v>82</v>
      </c>
      <c r="AW291" s="12" t="s">
        <v>33</v>
      </c>
      <c r="AX291" s="12" t="s">
        <v>80</v>
      </c>
      <c r="AY291" s="147" t="s">
        <v>130</v>
      </c>
    </row>
    <row r="292" spans="2:65" s="1" customFormat="1" ht="21.75" customHeight="1">
      <c r="B292" s="32"/>
      <c r="C292" s="127" t="s">
        <v>486</v>
      </c>
      <c r="D292" s="127" t="s">
        <v>133</v>
      </c>
      <c r="E292" s="128" t="s">
        <v>487</v>
      </c>
      <c r="F292" s="129" t="s">
        <v>488</v>
      </c>
      <c r="G292" s="130" t="s">
        <v>302</v>
      </c>
      <c r="H292" s="131">
        <v>88.72</v>
      </c>
      <c r="I292" s="132"/>
      <c r="J292" s="133">
        <f>ROUND(I292*H292,2)</f>
        <v>0</v>
      </c>
      <c r="K292" s="129" t="s">
        <v>137</v>
      </c>
      <c r="L292" s="32"/>
      <c r="M292" s="134" t="s">
        <v>19</v>
      </c>
      <c r="N292" s="135" t="s">
        <v>43</v>
      </c>
      <c r="P292" s="136">
        <f>O292*H292</f>
        <v>0</v>
      </c>
      <c r="Q292" s="136">
        <v>2.6252000000000001E-2</v>
      </c>
      <c r="R292" s="136">
        <f>Q292*H292</f>
        <v>2.3290774400000003</v>
      </c>
      <c r="S292" s="136">
        <v>0</v>
      </c>
      <c r="T292" s="137">
        <f>S292*H292</f>
        <v>0</v>
      </c>
      <c r="AR292" s="138" t="s">
        <v>157</v>
      </c>
      <c r="AT292" s="138" t="s">
        <v>133</v>
      </c>
      <c r="AU292" s="138" t="s">
        <v>82</v>
      </c>
      <c r="AY292" s="17" t="s">
        <v>130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80</v>
      </c>
      <c r="BK292" s="139">
        <f>ROUND(I292*H292,2)</f>
        <v>0</v>
      </c>
      <c r="BL292" s="17" t="s">
        <v>157</v>
      </c>
      <c r="BM292" s="138" t="s">
        <v>489</v>
      </c>
    </row>
    <row r="293" spans="2:65" s="1" customFormat="1" ht="11.25">
      <c r="B293" s="32"/>
      <c r="D293" s="140" t="s">
        <v>140</v>
      </c>
      <c r="F293" s="141" t="s">
        <v>490</v>
      </c>
      <c r="I293" s="142"/>
      <c r="L293" s="32"/>
      <c r="M293" s="143"/>
      <c r="T293" s="53"/>
      <c r="AT293" s="17" t="s">
        <v>140</v>
      </c>
      <c r="AU293" s="17" t="s">
        <v>82</v>
      </c>
    </row>
    <row r="294" spans="2:65" s="1" customFormat="1" ht="11.25">
      <c r="B294" s="32"/>
      <c r="D294" s="144" t="s">
        <v>141</v>
      </c>
      <c r="F294" s="145" t="s">
        <v>491</v>
      </c>
      <c r="I294" s="142"/>
      <c r="L294" s="32"/>
      <c r="M294" s="143"/>
      <c r="T294" s="53"/>
      <c r="AT294" s="17" t="s">
        <v>141</v>
      </c>
      <c r="AU294" s="17" t="s">
        <v>82</v>
      </c>
    </row>
    <row r="295" spans="2:65" s="12" customFormat="1" ht="11.25">
      <c r="B295" s="146"/>
      <c r="D295" s="140" t="s">
        <v>147</v>
      </c>
      <c r="E295" s="147" t="s">
        <v>19</v>
      </c>
      <c r="F295" s="148" t="s">
        <v>492</v>
      </c>
      <c r="H295" s="149">
        <v>45.72</v>
      </c>
      <c r="I295" s="150"/>
      <c r="L295" s="146"/>
      <c r="M295" s="151"/>
      <c r="T295" s="152"/>
      <c r="AT295" s="147" t="s">
        <v>147</v>
      </c>
      <c r="AU295" s="147" t="s">
        <v>82</v>
      </c>
      <c r="AV295" s="12" t="s">
        <v>82</v>
      </c>
      <c r="AW295" s="12" t="s">
        <v>33</v>
      </c>
      <c r="AX295" s="12" t="s">
        <v>72</v>
      </c>
      <c r="AY295" s="147" t="s">
        <v>130</v>
      </c>
    </row>
    <row r="296" spans="2:65" s="12" customFormat="1" ht="11.25">
      <c r="B296" s="146"/>
      <c r="D296" s="140" t="s">
        <v>147</v>
      </c>
      <c r="E296" s="147" t="s">
        <v>19</v>
      </c>
      <c r="F296" s="148" t="s">
        <v>493</v>
      </c>
      <c r="H296" s="149">
        <v>43</v>
      </c>
      <c r="I296" s="150"/>
      <c r="L296" s="146"/>
      <c r="M296" s="151"/>
      <c r="T296" s="152"/>
      <c r="AT296" s="147" t="s">
        <v>147</v>
      </c>
      <c r="AU296" s="147" t="s">
        <v>82</v>
      </c>
      <c r="AV296" s="12" t="s">
        <v>82</v>
      </c>
      <c r="AW296" s="12" t="s">
        <v>33</v>
      </c>
      <c r="AX296" s="12" t="s">
        <v>72</v>
      </c>
      <c r="AY296" s="147" t="s">
        <v>130</v>
      </c>
    </row>
    <row r="297" spans="2:65" s="14" customFormat="1" ht="11.25">
      <c r="B297" s="159"/>
      <c r="D297" s="140" t="s">
        <v>147</v>
      </c>
      <c r="E297" s="160" t="s">
        <v>19</v>
      </c>
      <c r="F297" s="161" t="s">
        <v>165</v>
      </c>
      <c r="H297" s="162">
        <v>88.72</v>
      </c>
      <c r="I297" s="163"/>
      <c r="L297" s="159"/>
      <c r="M297" s="164"/>
      <c r="T297" s="165"/>
      <c r="AT297" s="160" t="s">
        <v>147</v>
      </c>
      <c r="AU297" s="160" t="s">
        <v>82</v>
      </c>
      <c r="AV297" s="14" t="s">
        <v>157</v>
      </c>
      <c r="AW297" s="14" t="s">
        <v>4</v>
      </c>
      <c r="AX297" s="14" t="s">
        <v>80</v>
      </c>
      <c r="AY297" s="160" t="s">
        <v>130</v>
      </c>
    </row>
    <row r="298" spans="2:65" s="1" customFormat="1" ht="21.75" customHeight="1">
      <c r="B298" s="32"/>
      <c r="C298" s="127" t="s">
        <v>494</v>
      </c>
      <c r="D298" s="127" t="s">
        <v>133</v>
      </c>
      <c r="E298" s="128" t="s">
        <v>495</v>
      </c>
      <c r="F298" s="129" t="s">
        <v>496</v>
      </c>
      <c r="G298" s="130" t="s">
        <v>302</v>
      </c>
      <c r="H298" s="131">
        <v>60.04</v>
      </c>
      <c r="I298" s="132"/>
      <c r="J298" s="133">
        <f>ROUND(I298*H298,2)</f>
        <v>0</v>
      </c>
      <c r="K298" s="129" t="s">
        <v>137</v>
      </c>
      <c r="L298" s="32"/>
      <c r="M298" s="134" t="s">
        <v>19</v>
      </c>
      <c r="N298" s="135" t="s">
        <v>43</v>
      </c>
      <c r="P298" s="136">
        <f>O298*H298</f>
        <v>0</v>
      </c>
      <c r="Q298" s="136">
        <v>3.6554000000000003E-2</v>
      </c>
      <c r="R298" s="136">
        <f>Q298*H298</f>
        <v>2.1947021600000003</v>
      </c>
      <c r="S298" s="136">
        <v>0</v>
      </c>
      <c r="T298" s="137">
        <f>S298*H298</f>
        <v>0</v>
      </c>
      <c r="AR298" s="138" t="s">
        <v>157</v>
      </c>
      <c r="AT298" s="138" t="s">
        <v>133</v>
      </c>
      <c r="AU298" s="138" t="s">
        <v>82</v>
      </c>
      <c r="AY298" s="17" t="s">
        <v>130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80</v>
      </c>
      <c r="BK298" s="139">
        <f>ROUND(I298*H298,2)</f>
        <v>0</v>
      </c>
      <c r="BL298" s="17" t="s">
        <v>157</v>
      </c>
      <c r="BM298" s="138" t="s">
        <v>497</v>
      </c>
    </row>
    <row r="299" spans="2:65" s="1" customFormat="1" ht="11.25">
      <c r="B299" s="32"/>
      <c r="D299" s="140" t="s">
        <v>140</v>
      </c>
      <c r="F299" s="141" t="s">
        <v>498</v>
      </c>
      <c r="I299" s="142"/>
      <c r="L299" s="32"/>
      <c r="M299" s="143"/>
      <c r="T299" s="53"/>
      <c r="AT299" s="17" t="s">
        <v>140</v>
      </c>
      <c r="AU299" s="17" t="s">
        <v>82</v>
      </c>
    </row>
    <row r="300" spans="2:65" s="1" customFormat="1" ht="11.25">
      <c r="B300" s="32"/>
      <c r="D300" s="144" t="s">
        <v>141</v>
      </c>
      <c r="F300" s="145" t="s">
        <v>499</v>
      </c>
      <c r="I300" s="142"/>
      <c r="L300" s="32"/>
      <c r="M300" s="143"/>
      <c r="T300" s="53"/>
      <c r="AT300" s="17" t="s">
        <v>141</v>
      </c>
      <c r="AU300" s="17" t="s">
        <v>82</v>
      </c>
    </row>
    <row r="301" spans="2:65" s="12" customFormat="1" ht="11.25">
      <c r="B301" s="146"/>
      <c r="D301" s="140" t="s">
        <v>147</v>
      </c>
      <c r="E301" s="147" t="s">
        <v>19</v>
      </c>
      <c r="F301" s="148" t="s">
        <v>492</v>
      </c>
      <c r="H301" s="149">
        <v>45.72</v>
      </c>
      <c r="I301" s="150"/>
      <c r="L301" s="146"/>
      <c r="M301" s="151"/>
      <c r="T301" s="152"/>
      <c r="AT301" s="147" t="s">
        <v>147</v>
      </c>
      <c r="AU301" s="147" t="s">
        <v>82</v>
      </c>
      <c r="AV301" s="12" t="s">
        <v>82</v>
      </c>
      <c r="AW301" s="12" t="s">
        <v>33</v>
      </c>
      <c r="AX301" s="12" t="s">
        <v>72</v>
      </c>
      <c r="AY301" s="147" t="s">
        <v>130</v>
      </c>
    </row>
    <row r="302" spans="2:65" s="12" customFormat="1" ht="11.25">
      <c r="B302" s="146"/>
      <c r="D302" s="140" t="s">
        <v>147</v>
      </c>
      <c r="E302" s="147" t="s">
        <v>19</v>
      </c>
      <c r="F302" s="148" t="s">
        <v>342</v>
      </c>
      <c r="H302" s="149">
        <v>14.32</v>
      </c>
      <c r="I302" s="150"/>
      <c r="L302" s="146"/>
      <c r="M302" s="151"/>
      <c r="T302" s="152"/>
      <c r="AT302" s="147" t="s">
        <v>147</v>
      </c>
      <c r="AU302" s="147" t="s">
        <v>82</v>
      </c>
      <c r="AV302" s="12" t="s">
        <v>82</v>
      </c>
      <c r="AW302" s="12" t="s">
        <v>33</v>
      </c>
      <c r="AX302" s="12" t="s">
        <v>72</v>
      </c>
      <c r="AY302" s="147" t="s">
        <v>130</v>
      </c>
    </row>
    <row r="303" spans="2:65" s="14" customFormat="1" ht="11.25">
      <c r="B303" s="159"/>
      <c r="D303" s="140" t="s">
        <v>147</v>
      </c>
      <c r="E303" s="160" t="s">
        <v>19</v>
      </c>
      <c r="F303" s="161" t="s">
        <v>165</v>
      </c>
      <c r="H303" s="162">
        <v>60.04</v>
      </c>
      <c r="I303" s="163"/>
      <c r="L303" s="159"/>
      <c r="M303" s="164"/>
      <c r="T303" s="165"/>
      <c r="AT303" s="160" t="s">
        <v>147</v>
      </c>
      <c r="AU303" s="160" t="s">
        <v>82</v>
      </c>
      <c r="AV303" s="14" t="s">
        <v>157</v>
      </c>
      <c r="AW303" s="14" t="s">
        <v>4</v>
      </c>
      <c r="AX303" s="14" t="s">
        <v>80</v>
      </c>
      <c r="AY303" s="160" t="s">
        <v>130</v>
      </c>
    </row>
    <row r="304" spans="2:65" s="1" customFormat="1" ht="16.5" customHeight="1">
      <c r="B304" s="32"/>
      <c r="C304" s="127" t="s">
        <v>500</v>
      </c>
      <c r="D304" s="127" t="s">
        <v>133</v>
      </c>
      <c r="E304" s="128" t="s">
        <v>501</v>
      </c>
      <c r="F304" s="129" t="s">
        <v>502</v>
      </c>
      <c r="G304" s="130" t="s">
        <v>207</v>
      </c>
      <c r="H304" s="131">
        <v>6.9729999999999999</v>
      </c>
      <c r="I304" s="132"/>
      <c r="J304" s="133">
        <f>ROUND(I304*H304,2)</f>
        <v>0</v>
      </c>
      <c r="K304" s="129" t="s">
        <v>137</v>
      </c>
      <c r="L304" s="32"/>
      <c r="M304" s="134" t="s">
        <v>19</v>
      </c>
      <c r="N304" s="135" t="s">
        <v>43</v>
      </c>
      <c r="P304" s="136">
        <f>O304*H304</f>
        <v>0</v>
      </c>
      <c r="Q304" s="136">
        <v>2.5019749999999998</v>
      </c>
      <c r="R304" s="136">
        <f>Q304*H304</f>
        <v>17.446271674999998</v>
      </c>
      <c r="S304" s="136">
        <v>0</v>
      </c>
      <c r="T304" s="137">
        <f>S304*H304</f>
        <v>0</v>
      </c>
      <c r="AR304" s="138" t="s">
        <v>157</v>
      </c>
      <c r="AT304" s="138" t="s">
        <v>133</v>
      </c>
      <c r="AU304" s="138" t="s">
        <v>82</v>
      </c>
      <c r="AY304" s="17" t="s">
        <v>130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80</v>
      </c>
      <c r="BK304" s="139">
        <f>ROUND(I304*H304,2)</f>
        <v>0</v>
      </c>
      <c r="BL304" s="17" t="s">
        <v>157</v>
      </c>
      <c r="BM304" s="138" t="s">
        <v>503</v>
      </c>
    </row>
    <row r="305" spans="2:65" s="1" customFormat="1" ht="11.25">
      <c r="B305" s="32"/>
      <c r="D305" s="140" t="s">
        <v>140</v>
      </c>
      <c r="F305" s="141" t="s">
        <v>504</v>
      </c>
      <c r="I305" s="142"/>
      <c r="L305" s="32"/>
      <c r="M305" s="143"/>
      <c r="T305" s="53"/>
      <c r="AT305" s="17" t="s">
        <v>140</v>
      </c>
      <c r="AU305" s="17" t="s">
        <v>82</v>
      </c>
    </row>
    <row r="306" spans="2:65" s="1" customFormat="1" ht="11.25">
      <c r="B306" s="32"/>
      <c r="D306" s="144" t="s">
        <v>141</v>
      </c>
      <c r="F306" s="145" t="s">
        <v>505</v>
      </c>
      <c r="I306" s="142"/>
      <c r="L306" s="32"/>
      <c r="M306" s="143"/>
      <c r="T306" s="53"/>
      <c r="AT306" s="17" t="s">
        <v>141</v>
      </c>
      <c r="AU306" s="17" t="s">
        <v>82</v>
      </c>
    </row>
    <row r="307" spans="2:65" s="12" customFormat="1" ht="11.25">
      <c r="B307" s="146"/>
      <c r="D307" s="140" t="s">
        <v>147</v>
      </c>
      <c r="E307" s="147" t="s">
        <v>19</v>
      </c>
      <c r="F307" s="148" t="s">
        <v>506</v>
      </c>
      <c r="H307" s="149">
        <v>5.9349999999999996</v>
      </c>
      <c r="I307" s="150"/>
      <c r="L307" s="146"/>
      <c r="M307" s="151"/>
      <c r="T307" s="152"/>
      <c r="AT307" s="147" t="s">
        <v>147</v>
      </c>
      <c r="AU307" s="147" t="s">
        <v>82</v>
      </c>
      <c r="AV307" s="12" t="s">
        <v>82</v>
      </c>
      <c r="AW307" s="12" t="s">
        <v>33</v>
      </c>
      <c r="AX307" s="12" t="s">
        <v>72</v>
      </c>
      <c r="AY307" s="147" t="s">
        <v>130</v>
      </c>
    </row>
    <row r="308" spans="2:65" s="12" customFormat="1" ht="11.25">
      <c r="B308" s="146"/>
      <c r="D308" s="140" t="s">
        <v>147</v>
      </c>
      <c r="E308" s="147" t="s">
        <v>19</v>
      </c>
      <c r="F308" s="148" t="s">
        <v>507</v>
      </c>
      <c r="H308" s="149">
        <v>1.038</v>
      </c>
      <c r="I308" s="150"/>
      <c r="L308" s="146"/>
      <c r="M308" s="151"/>
      <c r="T308" s="152"/>
      <c r="AT308" s="147" t="s">
        <v>147</v>
      </c>
      <c r="AU308" s="147" t="s">
        <v>82</v>
      </c>
      <c r="AV308" s="12" t="s">
        <v>82</v>
      </c>
      <c r="AW308" s="12" t="s">
        <v>33</v>
      </c>
      <c r="AX308" s="12" t="s">
        <v>72</v>
      </c>
      <c r="AY308" s="147" t="s">
        <v>130</v>
      </c>
    </row>
    <row r="309" spans="2:65" s="14" customFormat="1" ht="11.25">
      <c r="B309" s="159"/>
      <c r="D309" s="140" t="s">
        <v>147</v>
      </c>
      <c r="E309" s="160" t="s">
        <v>19</v>
      </c>
      <c r="F309" s="161" t="s">
        <v>165</v>
      </c>
      <c r="H309" s="162">
        <v>6.9729999999999999</v>
      </c>
      <c r="I309" s="163"/>
      <c r="L309" s="159"/>
      <c r="M309" s="164"/>
      <c r="T309" s="165"/>
      <c r="AT309" s="160" t="s">
        <v>147</v>
      </c>
      <c r="AU309" s="160" t="s">
        <v>82</v>
      </c>
      <c r="AV309" s="14" t="s">
        <v>157</v>
      </c>
      <c r="AW309" s="14" t="s">
        <v>4</v>
      </c>
      <c r="AX309" s="14" t="s">
        <v>80</v>
      </c>
      <c r="AY309" s="160" t="s">
        <v>130</v>
      </c>
    </row>
    <row r="310" spans="2:65" s="1" customFormat="1" ht="16.5" customHeight="1">
      <c r="B310" s="32"/>
      <c r="C310" s="127" t="s">
        <v>508</v>
      </c>
      <c r="D310" s="127" t="s">
        <v>133</v>
      </c>
      <c r="E310" s="128" t="s">
        <v>509</v>
      </c>
      <c r="F310" s="129" t="s">
        <v>510</v>
      </c>
      <c r="G310" s="130" t="s">
        <v>199</v>
      </c>
      <c r="H310" s="131">
        <v>5.0119999999999996</v>
      </c>
      <c r="I310" s="132"/>
      <c r="J310" s="133">
        <f>ROUND(I310*H310,2)</f>
        <v>0</v>
      </c>
      <c r="K310" s="129" t="s">
        <v>137</v>
      </c>
      <c r="L310" s="32"/>
      <c r="M310" s="134" t="s">
        <v>19</v>
      </c>
      <c r="N310" s="135" t="s">
        <v>43</v>
      </c>
      <c r="P310" s="136">
        <f>O310*H310</f>
        <v>0</v>
      </c>
      <c r="Q310" s="136">
        <v>1.11725E-2</v>
      </c>
      <c r="R310" s="136">
        <f>Q310*H310</f>
        <v>5.5996569999999996E-2</v>
      </c>
      <c r="S310" s="136">
        <v>0</v>
      </c>
      <c r="T310" s="137">
        <f>S310*H310</f>
        <v>0</v>
      </c>
      <c r="AR310" s="138" t="s">
        <v>157</v>
      </c>
      <c r="AT310" s="138" t="s">
        <v>133</v>
      </c>
      <c r="AU310" s="138" t="s">
        <v>82</v>
      </c>
      <c r="AY310" s="17" t="s">
        <v>130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80</v>
      </c>
      <c r="BK310" s="139">
        <f>ROUND(I310*H310,2)</f>
        <v>0</v>
      </c>
      <c r="BL310" s="17" t="s">
        <v>157</v>
      </c>
      <c r="BM310" s="138" t="s">
        <v>511</v>
      </c>
    </row>
    <row r="311" spans="2:65" s="1" customFormat="1" ht="11.25">
      <c r="B311" s="32"/>
      <c r="D311" s="140" t="s">
        <v>140</v>
      </c>
      <c r="F311" s="141" t="s">
        <v>512</v>
      </c>
      <c r="I311" s="142"/>
      <c r="L311" s="32"/>
      <c r="M311" s="143"/>
      <c r="T311" s="53"/>
      <c r="AT311" s="17" t="s">
        <v>140</v>
      </c>
      <c r="AU311" s="17" t="s">
        <v>82</v>
      </c>
    </row>
    <row r="312" spans="2:65" s="1" customFormat="1" ht="11.25">
      <c r="B312" s="32"/>
      <c r="D312" s="144" t="s">
        <v>141</v>
      </c>
      <c r="F312" s="145" t="s">
        <v>513</v>
      </c>
      <c r="I312" s="142"/>
      <c r="L312" s="32"/>
      <c r="M312" s="143"/>
      <c r="T312" s="53"/>
      <c r="AT312" s="17" t="s">
        <v>141</v>
      </c>
      <c r="AU312" s="17" t="s">
        <v>82</v>
      </c>
    </row>
    <row r="313" spans="2:65" s="12" customFormat="1" ht="11.25">
      <c r="B313" s="146"/>
      <c r="D313" s="140" t="s">
        <v>147</v>
      </c>
      <c r="E313" s="147" t="s">
        <v>19</v>
      </c>
      <c r="F313" s="148" t="s">
        <v>514</v>
      </c>
      <c r="H313" s="149">
        <v>5.0119999999999996</v>
      </c>
      <c r="I313" s="150"/>
      <c r="L313" s="146"/>
      <c r="M313" s="151"/>
      <c r="T313" s="152"/>
      <c r="AT313" s="147" t="s">
        <v>147</v>
      </c>
      <c r="AU313" s="147" t="s">
        <v>82</v>
      </c>
      <c r="AV313" s="12" t="s">
        <v>82</v>
      </c>
      <c r="AW313" s="12" t="s">
        <v>33</v>
      </c>
      <c r="AX313" s="12" t="s">
        <v>80</v>
      </c>
      <c r="AY313" s="147" t="s">
        <v>130</v>
      </c>
    </row>
    <row r="314" spans="2:65" s="1" customFormat="1" ht="16.5" customHeight="1">
      <c r="B314" s="32"/>
      <c r="C314" s="127" t="s">
        <v>515</v>
      </c>
      <c r="D314" s="127" t="s">
        <v>133</v>
      </c>
      <c r="E314" s="128" t="s">
        <v>516</v>
      </c>
      <c r="F314" s="129" t="s">
        <v>517</v>
      </c>
      <c r="G314" s="130" t="s">
        <v>199</v>
      </c>
      <c r="H314" s="131">
        <v>5.0119999999999996</v>
      </c>
      <c r="I314" s="132"/>
      <c r="J314" s="133">
        <f>ROUND(I314*H314,2)</f>
        <v>0</v>
      </c>
      <c r="K314" s="129" t="s">
        <v>137</v>
      </c>
      <c r="L314" s="32"/>
      <c r="M314" s="134" t="s">
        <v>19</v>
      </c>
      <c r="N314" s="135" t="s">
        <v>43</v>
      </c>
      <c r="P314" s="136">
        <f>O314*H314</f>
        <v>0</v>
      </c>
      <c r="Q314" s="136">
        <v>0</v>
      </c>
      <c r="R314" s="136">
        <f>Q314*H314</f>
        <v>0</v>
      </c>
      <c r="S314" s="136">
        <v>0</v>
      </c>
      <c r="T314" s="137">
        <f>S314*H314</f>
        <v>0</v>
      </c>
      <c r="AR314" s="138" t="s">
        <v>157</v>
      </c>
      <c r="AT314" s="138" t="s">
        <v>133</v>
      </c>
      <c r="AU314" s="138" t="s">
        <v>82</v>
      </c>
      <c r="AY314" s="17" t="s">
        <v>130</v>
      </c>
      <c r="BE314" s="139">
        <f>IF(N314="základní",J314,0)</f>
        <v>0</v>
      </c>
      <c r="BF314" s="139">
        <f>IF(N314="snížená",J314,0)</f>
        <v>0</v>
      </c>
      <c r="BG314" s="139">
        <f>IF(N314="zákl. přenesená",J314,0)</f>
        <v>0</v>
      </c>
      <c r="BH314" s="139">
        <f>IF(N314="sníž. přenesená",J314,0)</f>
        <v>0</v>
      </c>
      <c r="BI314" s="139">
        <f>IF(N314="nulová",J314,0)</f>
        <v>0</v>
      </c>
      <c r="BJ314" s="17" t="s">
        <v>80</v>
      </c>
      <c r="BK314" s="139">
        <f>ROUND(I314*H314,2)</f>
        <v>0</v>
      </c>
      <c r="BL314" s="17" t="s">
        <v>157</v>
      </c>
      <c r="BM314" s="138" t="s">
        <v>518</v>
      </c>
    </row>
    <row r="315" spans="2:65" s="1" customFormat="1" ht="11.25">
      <c r="B315" s="32"/>
      <c r="D315" s="140" t="s">
        <v>140</v>
      </c>
      <c r="F315" s="141" t="s">
        <v>519</v>
      </c>
      <c r="I315" s="142"/>
      <c r="L315" s="32"/>
      <c r="M315" s="143"/>
      <c r="T315" s="53"/>
      <c r="AT315" s="17" t="s">
        <v>140</v>
      </c>
      <c r="AU315" s="17" t="s">
        <v>82</v>
      </c>
    </row>
    <row r="316" spans="2:65" s="1" customFormat="1" ht="11.25">
      <c r="B316" s="32"/>
      <c r="D316" s="144" t="s">
        <v>141</v>
      </c>
      <c r="F316" s="145" t="s">
        <v>520</v>
      </c>
      <c r="I316" s="142"/>
      <c r="L316" s="32"/>
      <c r="M316" s="143"/>
      <c r="T316" s="53"/>
      <c r="AT316" s="17" t="s">
        <v>141</v>
      </c>
      <c r="AU316" s="17" t="s">
        <v>82</v>
      </c>
    </row>
    <row r="317" spans="2:65" s="1" customFormat="1" ht="16.5" customHeight="1">
      <c r="B317" s="32"/>
      <c r="C317" s="127" t="s">
        <v>521</v>
      </c>
      <c r="D317" s="127" t="s">
        <v>133</v>
      </c>
      <c r="E317" s="128" t="s">
        <v>522</v>
      </c>
      <c r="F317" s="129" t="s">
        <v>523</v>
      </c>
      <c r="G317" s="130" t="s">
        <v>229</v>
      </c>
      <c r="H317" s="131">
        <v>0.83699999999999997</v>
      </c>
      <c r="I317" s="132"/>
      <c r="J317" s="133">
        <f>ROUND(I317*H317,2)</f>
        <v>0</v>
      </c>
      <c r="K317" s="129" t="s">
        <v>137</v>
      </c>
      <c r="L317" s="32"/>
      <c r="M317" s="134" t="s">
        <v>19</v>
      </c>
      <c r="N317" s="135" t="s">
        <v>43</v>
      </c>
      <c r="P317" s="136">
        <f>O317*H317</f>
        <v>0</v>
      </c>
      <c r="Q317" s="136">
        <v>1.0529056800000001</v>
      </c>
      <c r="R317" s="136">
        <f>Q317*H317</f>
        <v>0.88128205416000005</v>
      </c>
      <c r="S317" s="136">
        <v>0</v>
      </c>
      <c r="T317" s="137">
        <f>S317*H317</f>
        <v>0</v>
      </c>
      <c r="AR317" s="138" t="s">
        <v>157</v>
      </c>
      <c r="AT317" s="138" t="s">
        <v>133</v>
      </c>
      <c r="AU317" s="138" t="s">
        <v>82</v>
      </c>
      <c r="AY317" s="17" t="s">
        <v>130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7" t="s">
        <v>80</v>
      </c>
      <c r="BK317" s="139">
        <f>ROUND(I317*H317,2)</f>
        <v>0</v>
      </c>
      <c r="BL317" s="17" t="s">
        <v>157</v>
      </c>
      <c r="BM317" s="138" t="s">
        <v>524</v>
      </c>
    </row>
    <row r="318" spans="2:65" s="1" customFormat="1" ht="11.25">
      <c r="B318" s="32"/>
      <c r="D318" s="140" t="s">
        <v>140</v>
      </c>
      <c r="F318" s="141" t="s">
        <v>525</v>
      </c>
      <c r="I318" s="142"/>
      <c r="L318" s="32"/>
      <c r="M318" s="143"/>
      <c r="T318" s="53"/>
      <c r="AT318" s="17" t="s">
        <v>140</v>
      </c>
      <c r="AU318" s="17" t="s">
        <v>82</v>
      </c>
    </row>
    <row r="319" spans="2:65" s="1" customFormat="1" ht="11.25">
      <c r="B319" s="32"/>
      <c r="D319" s="144" t="s">
        <v>141</v>
      </c>
      <c r="F319" s="145" t="s">
        <v>526</v>
      </c>
      <c r="I319" s="142"/>
      <c r="L319" s="32"/>
      <c r="M319" s="143"/>
      <c r="T319" s="53"/>
      <c r="AT319" s="17" t="s">
        <v>141</v>
      </c>
      <c r="AU319" s="17" t="s">
        <v>82</v>
      </c>
    </row>
    <row r="320" spans="2:65" s="12" customFormat="1" ht="11.25">
      <c r="B320" s="146"/>
      <c r="D320" s="140" t="s">
        <v>147</v>
      </c>
      <c r="E320" s="147" t="s">
        <v>19</v>
      </c>
      <c r="F320" s="148" t="s">
        <v>527</v>
      </c>
      <c r="H320" s="149">
        <v>0.83699999999999997</v>
      </c>
      <c r="I320" s="150"/>
      <c r="L320" s="146"/>
      <c r="M320" s="151"/>
      <c r="T320" s="152"/>
      <c r="AT320" s="147" t="s">
        <v>147</v>
      </c>
      <c r="AU320" s="147" t="s">
        <v>82</v>
      </c>
      <c r="AV320" s="12" t="s">
        <v>82</v>
      </c>
      <c r="AW320" s="12" t="s">
        <v>33</v>
      </c>
      <c r="AX320" s="12" t="s">
        <v>80</v>
      </c>
      <c r="AY320" s="147" t="s">
        <v>130</v>
      </c>
    </row>
    <row r="321" spans="2:65" s="11" customFormat="1" ht="22.9" customHeight="1">
      <c r="B321" s="115"/>
      <c r="D321" s="116" t="s">
        <v>71</v>
      </c>
      <c r="E321" s="125" t="s">
        <v>234</v>
      </c>
      <c r="F321" s="125" t="s">
        <v>528</v>
      </c>
      <c r="I321" s="118"/>
      <c r="J321" s="126">
        <f>BK321</f>
        <v>0</v>
      </c>
      <c r="L321" s="115"/>
      <c r="M321" s="120"/>
      <c r="P321" s="121">
        <f>SUM(P322:P500)</f>
        <v>0</v>
      </c>
      <c r="R321" s="121">
        <f>SUM(R322:R500)</f>
        <v>29.792642986469698</v>
      </c>
      <c r="T321" s="122">
        <f>SUM(T322:T500)</f>
        <v>5.3700000000000004E-4</v>
      </c>
      <c r="AR321" s="116" t="s">
        <v>80</v>
      </c>
      <c r="AT321" s="123" t="s">
        <v>71</v>
      </c>
      <c r="AU321" s="123" t="s">
        <v>80</v>
      </c>
      <c r="AY321" s="116" t="s">
        <v>130</v>
      </c>
      <c r="BK321" s="124">
        <f>SUM(BK322:BK500)</f>
        <v>0</v>
      </c>
    </row>
    <row r="322" spans="2:65" s="1" customFormat="1" ht="16.5" customHeight="1">
      <c r="B322" s="32"/>
      <c r="C322" s="127" t="s">
        <v>529</v>
      </c>
      <c r="D322" s="127" t="s">
        <v>133</v>
      </c>
      <c r="E322" s="128" t="s">
        <v>530</v>
      </c>
      <c r="F322" s="129" t="s">
        <v>531</v>
      </c>
      <c r="G322" s="130" t="s">
        <v>199</v>
      </c>
      <c r="H322" s="131">
        <v>107.68</v>
      </c>
      <c r="I322" s="132"/>
      <c r="J322" s="133">
        <f>ROUND(I322*H322,2)</f>
        <v>0</v>
      </c>
      <c r="K322" s="129" t="s">
        <v>137</v>
      </c>
      <c r="L322" s="32"/>
      <c r="M322" s="134" t="s">
        <v>19</v>
      </c>
      <c r="N322" s="135" t="s">
        <v>43</v>
      </c>
      <c r="P322" s="136">
        <f>O322*H322</f>
        <v>0</v>
      </c>
      <c r="Q322" s="136">
        <v>4.3839999999999999E-3</v>
      </c>
      <c r="R322" s="136">
        <f>Q322*H322</f>
        <v>0.47206912000000001</v>
      </c>
      <c r="S322" s="136">
        <v>0</v>
      </c>
      <c r="T322" s="137">
        <f>S322*H322</f>
        <v>0</v>
      </c>
      <c r="AR322" s="138" t="s">
        <v>157</v>
      </c>
      <c r="AT322" s="138" t="s">
        <v>133</v>
      </c>
      <c r="AU322" s="138" t="s">
        <v>82</v>
      </c>
      <c r="AY322" s="17" t="s">
        <v>130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7" t="s">
        <v>80</v>
      </c>
      <c r="BK322" s="139">
        <f>ROUND(I322*H322,2)</f>
        <v>0</v>
      </c>
      <c r="BL322" s="17" t="s">
        <v>157</v>
      </c>
      <c r="BM322" s="138" t="s">
        <v>532</v>
      </c>
    </row>
    <row r="323" spans="2:65" s="1" customFormat="1" ht="11.25">
      <c r="B323" s="32"/>
      <c r="D323" s="140" t="s">
        <v>140</v>
      </c>
      <c r="F323" s="141" t="s">
        <v>533</v>
      </c>
      <c r="I323" s="142"/>
      <c r="L323" s="32"/>
      <c r="M323" s="143"/>
      <c r="T323" s="53"/>
      <c r="AT323" s="17" t="s">
        <v>140</v>
      </c>
      <c r="AU323" s="17" t="s">
        <v>82</v>
      </c>
    </row>
    <row r="324" spans="2:65" s="1" customFormat="1" ht="11.25">
      <c r="B324" s="32"/>
      <c r="D324" s="144" t="s">
        <v>141</v>
      </c>
      <c r="F324" s="145" t="s">
        <v>534</v>
      </c>
      <c r="I324" s="142"/>
      <c r="L324" s="32"/>
      <c r="M324" s="143"/>
      <c r="T324" s="53"/>
      <c r="AT324" s="17" t="s">
        <v>141</v>
      </c>
      <c r="AU324" s="17" t="s">
        <v>82</v>
      </c>
    </row>
    <row r="325" spans="2:65" s="1" customFormat="1" ht="16.5" customHeight="1">
      <c r="B325" s="32"/>
      <c r="C325" s="127" t="s">
        <v>535</v>
      </c>
      <c r="D325" s="127" t="s">
        <v>133</v>
      </c>
      <c r="E325" s="128" t="s">
        <v>536</v>
      </c>
      <c r="F325" s="129" t="s">
        <v>537</v>
      </c>
      <c r="G325" s="130" t="s">
        <v>199</v>
      </c>
      <c r="H325" s="131">
        <v>107.68</v>
      </c>
      <c r="I325" s="132"/>
      <c r="J325" s="133">
        <f>ROUND(I325*H325,2)</f>
        <v>0</v>
      </c>
      <c r="K325" s="129" t="s">
        <v>137</v>
      </c>
      <c r="L325" s="32"/>
      <c r="M325" s="134" t="s">
        <v>19</v>
      </c>
      <c r="N325" s="135" t="s">
        <v>43</v>
      </c>
      <c r="P325" s="136">
        <f>O325*H325</f>
        <v>0</v>
      </c>
      <c r="Q325" s="136">
        <v>3.0000000000000001E-3</v>
      </c>
      <c r="R325" s="136">
        <f>Q325*H325</f>
        <v>0.32304000000000005</v>
      </c>
      <c r="S325" s="136">
        <v>0</v>
      </c>
      <c r="T325" s="137">
        <f>S325*H325</f>
        <v>0</v>
      </c>
      <c r="AR325" s="138" t="s">
        <v>157</v>
      </c>
      <c r="AT325" s="138" t="s">
        <v>133</v>
      </c>
      <c r="AU325" s="138" t="s">
        <v>82</v>
      </c>
      <c r="AY325" s="17" t="s">
        <v>130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80</v>
      </c>
      <c r="BK325" s="139">
        <f>ROUND(I325*H325,2)</f>
        <v>0</v>
      </c>
      <c r="BL325" s="17" t="s">
        <v>157</v>
      </c>
      <c r="BM325" s="138" t="s">
        <v>538</v>
      </c>
    </row>
    <row r="326" spans="2:65" s="1" customFormat="1" ht="11.25">
      <c r="B326" s="32"/>
      <c r="D326" s="140" t="s">
        <v>140</v>
      </c>
      <c r="F326" s="141" t="s">
        <v>539</v>
      </c>
      <c r="I326" s="142"/>
      <c r="L326" s="32"/>
      <c r="M326" s="143"/>
      <c r="T326" s="53"/>
      <c r="AT326" s="17" t="s">
        <v>140</v>
      </c>
      <c r="AU326" s="17" t="s">
        <v>82</v>
      </c>
    </row>
    <row r="327" spans="2:65" s="1" customFormat="1" ht="11.25">
      <c r="B327" s="32"/>
      <c r="D327" s="144" t="s">
        <v>141</v>
      </c>
      <c r="F327" s="145" t="s">
        <v>540</v>
      </c>
      <c r="I327" s="142"/>
      <c r="L327" s="32"/>
      <c r="M327" s="143"/>
      <c r="T327" s="53"/>
      <c r="AT327" s="17" t="s">
        <v>141</v>
      </c>
      <c r="AU327" s="17" t="s">
        <v>82</v>
      </c>
    </row>
    <row r="328" spans="2:65" s="1" customFormat="1" ht="16.5" customHeight="1">
      <c r="B328" s="32"/>
      <c r="C328" s="127" t="s">
        <v>541</v>
      </c>
      <c r="D328" s="127" t="s">
        <v>133</v>
      </c>
      <c r="E328" s="128" t="s">
        <v>542</v>
      </c>
      <c r="F328" s="129" t="s">
        <v>543</v>
      </c>
      <c r="G328" s="130" t="s">
        <v>199</v>
      </c>
      <c r="H328" s="131">
        <v>52.6</v>
      </c>
      <c r="I328" s="132"/>
      <c r="J328" s="133">
        <f>ROUND(I328*H328,2)</f>
        <v>0</v>
      </c>
      <c r="K328" s="129" t="s">
        <v>137</v>
      </c>
      <c r="L328" s="32"/>
      <c r="M328" s="134" t="s">
        <v>19</v>
      </c>
      <c r="N328" s="135" t="s">
        <v>43</v>
      </c>
      <c r="P328" s="136">
        <f>O328*H328</f>
        <v>0</v>
      </c>
      <c r="Q328" s="136">
        <v>1.47E-2</v>
      </c>
      <c r="R328" s="136">
        <f>Q328*H328</f>
        <v>0.77322000000000002</v>
      </c>
      <c r="S328" s="136">
        <v>0</v>
      </c>
      <c r="T328" s="137">
        <f>S328*H328</f>
        <v>0</v>
      </c>
      <c r="AR328" s="138" t="s">
        <v>157</v>
      </c>
      <c r="AT328" s="138" t="s">
        <v>133</v>
      </c>
      <c r="AU328" s="138" t="s">
        <v>82</v>
      </c>
      <c r="AY328" s="17" t="s">
        <v>130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80</v>
      </c>
      <c r="BK328" s="139">
        <f>ROUND(I328*H328,2)</f>
        <v>0</v>
      </c>
      <c r="BL328" s="17" t="s">
        <v>157</v>
      </c>
      <c r="BM328" s="138" t="s">
        <v>544</v>
      </c>
    </row>
    <row r="329" spans="2:65" s="1" customFormat="1" ht="11.25">
      <c r="B329" s="32"/>
      <c r="D329" s="140" t="s">
        <v>140</v>
      </c>
      <c r="F329" s="141" t="s">
        <v>545</v>
      </c>
      <c r="I329" s="142"/>
      <c r="L329" s="32"/>
      <c r="M329" s="143"/>
      <c r="T329" s="53"/>
      <c r="AT329" s="17" t="s">
        <v>140</v>
      </c>
      <c r="AU329" s="17" t="s">
        <v>82</v>
      </c>
    </row>
    <row r="330" spans="2:65" s="1" customFormat="1" ht="11.25">
      <c r="B330" s="32"/>
      <c r="D330" s="144" t="s">
        <v>141</v>
      </c>
      <c r="F330" s="145" t="s">
        <v>546</v>
      </c>
      <c r="I330" s="142"/>
      <c r="L330" s="32"/>
      <c r="M330" s="143"/>
      <c r="T330" s="53"/>
      <c r="AT330" s="17" t="s">
        <v>141</v>
      </c>
      <c r="AU330" s="17" t="s">
        <v>82</v>
      </c>
    </row>
    <row r="331" spans="2:65" s="12" customFormat="1" ht="11.25">
      <c r="B331" s="146"/>
      <c r="D331" s="140" t="s">
        <v>147</v>
      </c>
      <c r="E331" s="147" t="s">
        <v>19</v>
      </c>
      <c r="F331" s="148" t="s">
        <v>547</v>
      </c>
      <c r="H331" s="149">
        <v>11</v>
      </c>
      <c r="I331" s="150"/>
      <c r="L331" s="146"/>
      <c r="M331" s="151"/>
      <c r="T331" s="152"/>
      <c r="AT331" s="147" t="s">
        <v>147</v>
      </c>
      <c r="AU331" s="147" t="s">
        <v>82</v>
      </c>
      <c r="AV331" s="12" t="s">
        <v>82</v>
      </c>
      <c r="AW331" s="12" t="s">
        <v>33</v>
      </c>
      <c r="AX331" s="12" t="s">
        <v>72</v>
      </c>
      <c r="AY331" s="147" t="s">
        <v>130</v>
      </c>
    </row>
    <row r="332" spans="2:65" s="12" customFormat="1" ht="11.25">
      <c r="B332" s="146"/>
      <c r="D332" s="140" t="s">
        <v>147</v>
      </c>
      <c r="E332" s="147" t="s">
        <v>19</v>
      </c>
      <c r="F332" s="148" t="s">
        <v>548</v>
      </c>
      <c r="H332" s="149">
        <v>-2.8</v>
      </c>
      <c r="I332" s="150"/>
      <c r="L332" s="146"/>
      <c r="M332" s="151"/>
      <c r="T332" s="152"/>
      <c r="AT332" s="147" t="s">
        <v>147</v>
      </c>
      <c r="AU332" s="147" t="s">
        <v>82</v>
      </c>
      <c r="AV332" s="12" t="s">
        <v>82</v>
      </c>
      <c r="AW332" s="12" t="s">
        <v>33</v>
      </c>
      <c r="AX332" s="12" t="s">
        <v>72</v>
      </c>
      <c r="AY332" s="147" t="s">
        <v>130</v>
      </c>
    </row>
    <row r="333" spans="2:65" s="12" customFormat="1" ht="11.25">
      <c r="B333" s="146"/>
      <c r="D333" s="140" t="s">
        <v>147</v>
      </c>
      <c r="E333" s="147" t="s">
        <v>19</v>
      </c>
      <c r="F333" s="148" t="s">
        <v>549</v>
      </c>
      <c r="H333" s="149">
        <v>9.6</v>
      </c>
      <c r="I333" s="150"/>
      <c r="L333" s="146"/>
      <c r="M333" s="151"/>
      <c r="T333" s="152"/>
      <c r="AT333" s="147" t="s">
        <v>147</v>
      </c>
      <c r="AU333" s="147" t="s">
        <v>82</v>
      </c>
      <c r="AV333" s="12" t="s">
        <v>82</v>
      </c>
      <c r="AW333" s="12" t="s">
        <v>33</v>
      </c>
      <c r="AX333" s="12" t="s">
        <v>72</v>
      </c>
      <c r="AY333" s="147" t="s">
        <v>130</v>
      </c>
    </row>
    <row r="334" spans="2:65" s="12" customFormat="1" ht="11.25">
      <c r="B334" s="146"/>
      <c r="D334" s="140" t="s">
        <v>147</v>
      </c>
      <c r="E334" s="147" t="s">
        <v>19</v>
      </c>
      <c r="F334" s="148" t="s">
        <v>550</v>
      </c>
      <c r="H334" s="149">
        <v>-1.4</v>
      </c>
      <c r="I334" s="150"/>
      <c r="L334" s="146"/>
      <c r="M334" s="151"/>
      <c r="T334" s="152"/>
      <c r="AT334" s="147" t="s">
        <v>147</v>
      </c>
      <c r="AU334" s="147" t="s">
        <v>82</v>
      </c>
      <c r="AV334" s="12" t="s">
        <v>82</v>
      </c>
      <c r="AW334" s="12" t="s">
        <v>33</v>
      </c>
      <c r="AX334" s="12" t="s">
        <v>72</v>
      </c>
      <c r="AY334" s="147" t="s">
        <v>130</v>
      </c>
    </row>
    <row r="335" spans="2:65" s="12" customFormat="1" ht="11.25">
      <c r="B335" s="146"/>
      <c r="D335" s="140" t="s">
        <v>147</v>
      </c>
      <c r="E335" s="147" t="s">
        <v>19</v>
      </c>
      <c r="F335" s="148" t="s">
        <v>551</v>
      </c>
      <c r="H335" s="149">
        <v>27.2</v>
      </c>
      <c r="I335" s="150"/>
      <c r="L335" s="146"/>
      <c r="M335" s="151"/>
      <c r="T335" s="152"/>
      <c r="AT335" s="147" t="s">
        <v>147</v>
      </c>
      <c r="AU335" s="147" t="s">
        <v>82</v>
      </c>
      <c r="AV335" s="12" t="s">
        <v>82</v>
      </c>
      <c r="AW335" s="12" t="s">
        <v>33</v>
      </c>
      <c r="AX335" s="12" t="s">
        <v>72</v>
      </c>
      <c r="AY335" s="147" t="s">
        <v>130</v>
      </c>
    </row>
    <row r="336" spans="2:65" s="12" customFormat="1" ht="11.25">
      <c r="B336" s="146"/>
      <c r="D336" s="140" t="s">
        <v>147</v>
      </c>
      <c r="E336" s="147" t="s">
        <v>19</v>
      </c>
      <c r="F336" s="148" t="s">
        <v>552</v>
      </c>
      <c r="H336" s="149">
        <v>-3.2</v>
      </c>
      <c r="I336" s="150"/>
      <c r="L336" s="146"/>
      <c r="M336" s="151"/>
      <c r="T336" s="152"/>
      <c r="AT336" s="147" t="s">
        <v>147</v>
      </c>
      <c r="AU336" s="147" t="s">
        <v>82</v>
      </c>
      <c r="AV336" s="12" t="s">
        <v>82</v>
      </c>
      <c r="AW336" s="12" t="s">
        <v>33</v>
      </c>
      <c r="AX336" s="12" t="s">
        <v>72</v>
      </c>
      <c r="AY336" s="147" t="s">
        <v>130</v>
      </c>
    </row>
    <row r="337" spans="2:65" s="12" customFormat="1" ht="11.25">
      <c r="B337" s="146"/>
      <c r="D337" s="140" t="s">
        <v>147</v>
      </c>
      <c r="E337" s="147" t="s">
        <v>19</v>
      </c>
      <c r="F337" s="148" t="s">
        <v>553</v>
      </c>
      <c r="H337" s="149">
        <v>2.4</v>
      </c>
      <c r="I337" s="150"/>
      <c r="L337" s="146"/>
      <c r="M337" s="151"/>
      <c r="T337" s="152"/>
      <c r="AT337" s="147" t="s">
        <v>147</v>
      </c>
      <c r="AU337" s="147" t="s">
        <v>82</v>
      </c>
      <c r="AV337" s="12" t="s">
        <v>82</v>
      </c>
      <c r="AW337" s="12" t="s">
        <v>33</v>
      </c>
      <c r="AX337" s="12" t="s">
        <v>72</v>
      </c>
      <c r="AY337" s="147" t="s">
        <v>130</v>
      </c>
    </row>
    <row r="338" spans="2:65" s="12" customFormat="1" ht="11.25">
      <c r="B338" s="146"/>
      <c r="D338" s="140" t="s">
        <v>147</v>
      </c>
      <c r="E338" s="147" t="s">
        <v>19</v>
      </c>
      <c r="F338" s="148" t="s">
        <v>554</v>
      </c>
      <c r="H338" s="149">
        <v>11.2</v>
      </c>
      <c r="I338" s="150"/>
      <c r="L338" s="146"/>
      <c r="M338" s="151"/>
      <c r="T338" s="152"/>
      <c r="AT338" s="147" t="s">
        <v>147</v>
      </c>
      <c r="AU338" s="147" t="s">
        <v>82</v>
      </c>
      <c r="AV338" s="12" t="s">
        <v>82</v>
      </c>
      <c r="AW338" s="12" t="s">
        <v>33</v>
      </c>
      <c r="AX338" s="12" t="s">
        <v>72</v>
      </c>
      <c r="AY338" s="147" t="s">
        <v>130</v>
      </c>
    </row>
    <row r="339" spans="2:65" s="12" customFormat="1" ht="11.25">
      <c r="B339" s="146"/>
      <c r="D339" s="140" t="s">
        <v>147</v>
      </c>
      <c r="E339" s="147" t="s">
        <v>19</v>
      </c>
      <c r="F339" s="148" t="s">
        <v>550</v>
      </c>
      <c r="H339" s="149">
        <v>-1.4</v>
      </c>
      <c r="I339" s="150"/>
      <c r="L339" s="146"/>
      <c r="M339" s="151"/>
      <c r="T339" s="152"/>
      <c r="AT339" s="147" t="s">
        <v>147</v>
      </c>
      <c r="AU339" s="147" t="s">
        <v>82</v>
      </c>
      <c r="AV339" s="12" t="s">
        <v>82</v>
      </c>
      <c r="AW339" s="12" t="s">
        <v>33</v>
      </c>
      <c r="AX339" s="12" t="s">
        <v>72</v>
      </c>
      <c r="AY339" s="147" t="s">
        <v>130</v>
      </c>
    </row>
    <row r="340" spans="2:65" s="14" customFormat="1" ht="11.25">
      <c r="B340" s="159"/>
      <c r="D340" s="140" t="s">
        <v>147</v>
      </c>
      <c r="E340" s="160" t="s">
        <v>19</v>
      </c>
      <c r="F340" s="161" t="s">
        <v>165</v>
      </c>
      <c r="H340" s="162">
        <v>52.6</v>
      </c>
      <c r="I340" s="163"/>
      <c r="L340" s="159"/>
      <c r="M340" s="164"/>
      <c r="T340" s="165"/>
      <c r="AT340" s="160" t="s">
        <v>147</v>
      </c>
      <c r="AU340" s="160" t="s">
        <v>82</v>
      </c>
      <c r="AV340" s="14" t="s">
        <v>157</v>
      </c>
      <c r="AW340" s="14" t="s">
        <v>4</v>
      </c>
      <c r="AX340" s="14" t="s">
        <v>80</v>
      </c>
      <c r="AY340" s="160" t="s">
        <v>130</v>
      </c>
    </row>
    <row r="341" spans="2:65" s="1" customFormat="1" ht="16.5" customHeight="1">
      <c r="B341" s="32"/>
      <c r="C341" s="127" t="s">
        <v>95</v>
      </c>
      <c r="D341" s="127" t="s">
        <v>133</v>
      </c>
      <c r="E341" s="128" t="s">
        <v>555</v>
      </c>
      <c r="F341" s="129" t="s">
        <v>556</v>
      </c>
      <c r="G341" s="130" t="s">
        <v>199</v>
      </c>
      <c r="H341" s="131">
        <v>304.26</v>
      </c>
      <c r="I341" s="132"/>
      <c r="J341" s="133">
        <f>ROUND(I341*H341,2)</f>
        <v>0</v>
      </c>
      <c r="K341" s="129" t="s">
        <v>137</v>
      </c>
      <c r="L341" s="32"/>
      <c r="M341" s="134" t="s">
        <v>19</v>
      </c>
      <c r="N341" s="135" t="s">
        <v>43</v>
      </c>
      <c r="P341" s="136">
        <f>O341*H341</f>
        <v>0</v>
      </c>
      <c r="Q341" s="136">
        <v>1.7330000000000002E-2</v>
      </c>
      <c r="R341" s="136">
        <f>Q341*H341</f>
        <v>5.2728258000000006</v>
      </c>
      <c r="S341" s="136">
        <v>0</v>
      </c>
      <c r="T341" s="137">
        <f>S341*H341</f>
        <v>0</v>
      </c>
      <c r="AR341" s="138" t="s">
        <v>157</v>
      </c>
      <c r="AT341" s="138" t="s">
        <v>133</v>
      </c>
      <c r="AU341" s="138" t="s">
        <v>82</v>
      </c>
      <c r="AY341" s="17" t="s">
        <v>130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7" t="s">
        <v>80</v>
      </c>
      <c r="BK341" s="139">
        <f>ROUND(I341*H341,2)</f>
        <v>0</v>
      </c>
      <c r="BL341" s="17" t="s">
        <v>157</v>
      </c>
      <c r="BM341" s="138" t="s">
        <v>557</v>
      </c>
    </row>
    <row r="342" spans="2:65" s="1" customFormat="1" ht="19.5">
      <c r="B342" s="32"/>
      <c r="D342" s="140" t="s">
        <v>140</v>
      </c>
      <c r="F342" s="141" t="s">
        <v>558</v>
      </c>
      <c r="I342" s="142"/>
      <c r="L342" s="32"/>
      <c r="M342" s="143"/>
      <c r="T342" s="53"/>
      <c r="AT342" s="17" t="s">
        <v>140</v>
      </c>
      <c r="AU342" s="17" t="s">
        <v>82</v>
      </c>
    </row>
    <row r="343" spans="2:65" s="1" customFormat="1" ht="11.25">
      <c r="B343" s="32"/>
      <c r="D343" s="144" t="s">
        <v>141</v>
      </c>
      <c r="F343" s="145" t="s">
        <v>559</v>
      </c>
      <c r="I343" s="142"/>
      <c r="L343" s="32"/>
      <c r="M343" s="143"/>
      <c r="T343" s="53"/>
      <c r="AT343" s="17" t="s">
        <v>141</v>
      </c>
      <c r="AU343" s="17" t="s">
        <v>82</v>
      </c>
    </row>
    <row r="344" spans="2:65" s="12" customFormat="1" ht="11.25">
      <c r="B344" s="146"/>
      <c r="D344" s="140" t="s">
        <v>147</v>
      </c>
      <c r="E344" s="147" t="s">
        <v>19</v>
      </c>
      <c r="F344" s="148" t="s">
        <v>560</v>
      </c>
      <c r="H344" s="149">
        <v>22.5</v>
      </c>
      <c r="I344" s="150"/>
      <c r="L344" s="146"/>
      <c r="M344" s="151"/>
      <c r="T344" s="152"/>
      <c r="AT344" s="147" t="s">
        <v>147</v>
      </c>
      <c r="AU344" s="147" t="s">
        <v>82</v>
      </c>
      <c r="AV344" s="12" t="s">
        <v>82</v>
      </c>
      <c r="AW344" s="12" t="s">
        <v>33</v>
      </c>
      <c r="AX344" s="12" t="s">
        <v>72</v>
      </c>
      <c r="AY344" s="147" t="s">
        <v>130</v>
      </c>
    </row>
    <row r="345" spans="2:65" s="12" customFormat="1" ht="11.25">
      <c r="B345" s="146"/>
      <c r="D345" s="140" t="s">
        <v>147</v>
      </c>
      <c r="E345" s="147" t="s">
        <v>19</v>
      </c>
      <c r="F345" s="148" t="s">
        <v>561</v>
      </c>
      <c r="H345" s="149">
        <v>-1.8</v>
      </c>
      <c r="I345" s="150"/>
      <c r="L345" s="146"/>
      <c r="M345" s="151"/>
      <c r="T345" s="152"/>
      <c r="AT345" s="147" t="s">
        <v>147</v>
      </c>
      <c r="AU345" s="147" t="s">
        <v>82</v>
      </c>
      <c r="AV345" s="12" t="s">
        <v>82</v>
      </c>
      <c r="AW345" s="12" t="s">
        <v>33</v>
      </c>
      <c r="AX345" s="12" t="s">
        <v>72</v>
      </c>
      <c r="AY345" s="147" t="s">
        <v>130</v>
      </c>
    </row>
    <row r="346" spans="2:65" s="12" customFormat="1" ht="11.25">
      <c r="B346" s="146"/>
      <c r="D346" s="140" t="s">
        <v>147</v>
      </c>
      <c r="E346" s="147" t="s">
        <v>19</v>
      </c>
      <c r="F346" s="148" t="s">
        <v>562</v>
      </c>
      <c r="H346" s="149">
        <v>-1.6</v>
      </c>
      <c r="I346" s="150"/>
      <c r="L346" s="146"/>
      <c r="M346" s="151"/>
      <c r="T346" s="152"/>
      <c r="AT346" s="147" t="s">
        <v>147</v>
      </c>
      <c r="AU346" s="147" t="s">
        <v>82</v>
      </c>
      <c r="AV346" s="12" t="s">
        <v>82</v>
      </c>
      <c r="AW346" s="12" t="s">
        <v>33</v>
      </c>
      <c r="AX346" s="12" t="s">
        <v>72</v>
      </c>
      <c r="AY346" s="147" t="s">
        <v>130</v>
      </c>
    </row>
    <row r="347" spans="2:65" s="12" customFormat="1" ht="11.25">
      <c r="B347" s="146"/>
      <c r="D347" s="140" t="s">
        <v>147</v>
      </c>
      <c r="E347" s="147" t="s">
        <v>19</v>
      </c>
      <c r="F347" s="148" t="s">
        <v>563</v>
      </c>
      <c r="H347" s="149">
        <v>22.5</v>
      </c>
      <c r="I347" s="150"/>
      <c r="L347" s="146"/>
      <c r="M347" s="151"/>
      <c r="T347" s="152"/>
      <c r="AT347" s="147" t="s">
        <v>147</v>
      </c>
      <c r="AU347" s="147" t="s">
        <v>82</v>
      </c>
      <c r="AV347" s="12" t="s">
        <v>82</v>
      </c>
      <c r="AW347" s="12" t="s">
        <v>33</v>
      </c>
      <c r="AX347" s="12" t="s">
        <v>72</v>
      </c>
      <c r="AY347" s="147" t="s">
        <v>130</v>
      </c>
    </row>
    <row r="348" spans="2:65" s="12" customFormat="1" ht="11.25">
      <c r="B348" s="146"/>
      <c r="D348" s="140" t="s">
        <v>147</v>
      </c>
      <c r="E348" s="147" t="s">
        <v>19</v>
      </c>
      <c r="F348" s="148" t="s">
        <v>562</v>
      </c>
      <c r="H348" s="149">
        <v>-1.6</v>
      </c>
      <c r="I348" s="150"/>
      <c r="L348" s="146"/>
      <c r="M348" s="151"/>
      <c r="T348" s="152"/>
      <c r="AT348" s="147" t="s">
        <v>147</v>
      </c>
      <c r="AU348" s="147" t="s">
        <v>82</v>
      </c>
      <c r="AV348" s="12" t="s">
        <v>82</v>
      </c>
      <c r="AW348" s="12" t="s">
        <v>33</v>
      </c>
      <c r="AX348" s="12" t="s">
        <v>72</v>
      </c>
      <c r="AY348" s="147" t="s">
        <v>130</v>
      </c>
    </row>
    <row r="349" spans="2:65" s="12" customFormat="1" ht="11.25">
      <c r="B349" s="146"/>
      <c r="D349" s="140" t="s">
        <v>147</v>
      </c>
      <c r="E349" s="147" t="s">
        <v>19</v>
      </c>
      <c r="F349" s="148" t="s">
        <v>564</v>
      </c>
      <c r="H349" s="149">
        <v>52.2</v>
      </c>
      <c r="I349" s="150"/>
      <c r="L349" s="146"/>
      <c r="M349" s="151"/>
      <c r="T349" s="152"/>
      <c r="AT349" s="147" t="s">
        <v>147</v>
      </c>
      <c r="AU349" s="147" t="s">
        <v>82</v>
      </c>
      <c r="AV349" s="12" t="s">
        <v>82</v>
      </c>
      <c r="AW349" s="12" t="s">
        <v>33</v>
      </c>
      <c r="AX349" s="12" t="s">
        <v>72</v>
      </c>
      <c r="AY349" s="147" t="s">
        <v>130</v>
      </c>
    </row>
    <row r="350" spans="2:65" s="12" customFormat="1" ht="11.25">
      <c r="B350" s="146"/>
      <c r="D350" s="140" t="s">
        <v>147</v>
      </c>
      <c r="E350" s="147" t="s">
        <v>19</v>
      </c>
      <c r="F350" s="148" t="s">
        <v>565</v>
      </c>
      <c r="H350" s="149">
        <v>-3.6</v>
      </c>
      <c r="I350" s="150"/>
      <c r="L350" s="146"/>
      <c r="M350" s="151"/>
      <c r="T350" s="152"/>
      <c r="AT350" s="147" t="s">
        <v>147</v>
      </c>
      <c r="AU350" s="147" t="s">
        <v>82</v>
      </c>
      <c r="AV350" s="12" t="s">
        <v>82</v>
      </c>
      <c r="AW350" s="12" t="s">
        <v>33</v>
      </c>
      <c r="AX350" s="12" t="s">
        <v>72</v>
      </c>
      <c r="AY350" s="147" t="s">
        <v>130</v>
      </c>
    </row>
    <row r="351" spans="2:65" s="12" customFormat="1" ht="11.25">
      <c r="B351" s="146"/>
      <c r="D351" s="140" t="s">
        <v>147</v>
      </c>
      <c r="E351" s="147" t="s">
        <v>19</v>
      </c>
      <c r="F351" s="148" t="s">
        <v>562</v>
      </c>
      <c r="H351" s="149">
        <v>-1.6</v>
      </c>
      <c r="I351" s="150"/>
      <c r="L351" s="146"/>
      <c r="M351" s="151"/>
      <c r="T351" s="152"/>
      <c r="AT351" s="147" t="s">
        <v>147</v>
      </c>
      <c r="AU351" s="147" t="s">
        <v>82</v>
      </c>
      <c r="AV351" s="12" t="s">
        <v>82</v>
      </c>
      <c r="AW351" s="12" t="s">
        <v>33</v>
      </c>
      <c r="AX351" s="12" t="s">
        <v>72</v>
      </c>
      <c r="AY351" s="147" t="s">
        <v>130</v>
      </c>
    </row>
    <row r="352" spans="2:65" s="12" customFormat="1" ht="11.25">
      <c r="B352" s="146"/>
      <c r="D352" s="140" t="s">
        <v>147</v>
      </c>
      <c r="E352" s="147" t="s">
        <v>19</v>
      </c>
      <c r="F352" s="148" t="s">
        <v>550</v>
      </c>
      <c r="H352" s="149">
        <v>-1.4</v>
      </c>
      <c r="I352" s="150"/>
      <c r="L352" s="146"/>
      <c r="M352" s="151"/>
      <c r="T352" s="152"/>
      <c r="AT352" s="147" t="s">
        <v>147</v>
      </c>
      <c r="AU352" s="147" t="s">
        <v>82</v>
      </c>
      <c r="AV352" s="12" t="s">
        <v>82</v>
      </c>
      <c r="AW352" s="12" t="s">
        <v>33</v>
      </c>
      <c r="AX352" s="12" t="s">
        <v>72</v>
      </c>
      <c r="AY352" s="147" t="s">
        <v>130</v>
      </c>
    </row>
    <row r="353" spans="2:51" s="12" customFormat="1" ht="11.25">
      <c r="B353" s="146"/>
      <c r="D353" s="140" t="s">
        <v>147</v>
      </c>
      <c r="E353" s="147" t="s">
        <v>19</v>
      </c>
      <c r="F353" s="148" t="s">
        <v>566</v>
      </c>
      <c r="H353" s="149">
        <v>5.5</v>
      </c>
      <c r="I353" s="150"/>
      <c r="L353" s="146"/>
      <c r="M353" s="151"/>
      <c r="T353" s="152"/>
      <c r="AT353" s="147" t="s">
        <v>147</v>
      </c>
      <c r="AU353" s="147" t="s">
        <v>82</v>
      </c>
      <c r="AV353" s="12" t="s">
        <v>82</v>
      </c>
      <c r="AW353" s="12" t="s">
        <v>33</v>
      </c>
      <c r="AX353" s="12" t="s">
        <v>72</v>
      </c>
      <c r="AY353" s="147" t="s">
        <v>130</v>
      </c>
    </row>
    <row r="354" spans="2:51" s="12" customFormat="1" ht="11.25">
      <c r="B354" s="146"/>
      <c r="D354" s="140" t="s">
        <v>147</v>
      </c>
      <c r="E354" s="147" t="s">
        <v>19</v>
      </c>
      <c r="F354" s="148" t="s">
        <v>567</v>
      </c>
      <c r="H354" s="149">
        <v>4.8</v>
      </c>
      <c r="I354" s="150"/>
      <c r="L354" s="146"/>
      <c r="M354" s="151"/>
      <c r="T354" s="152"/>
      <c r="AT354" s="147" t="s">
        <v>147</v>
      </c>
      <c r="AU354" s="147" t="s">
        <v>82</v>
      </c>
      <c r="AV354" s="12" t="s">
        <v>82</v>
      </c>
      <c r="AW354" s="12" t="s">
        <v>33</v>
      </c>
      <c r="AX354" s="12" t="s">
        <v>72</v>
      </c>
      <c r="AY354" s="147" t="s">
        <v>130</v>
      </c>
    </row>
    <row r="355" spans="2:51" s="12" customFormat="1" ht="11.25">
      <c r="B355" s="146"/>
      <c r="D355" s="140" t="s">
        <v>147</v>
      </c>
      <c r="E355" s="147" t="s">
        <v>19</v>
      </c>
      <c r="F355" s="148" t="s">
        <v>568</v>
      </c>
      <c r="H355" s="149">
        <v>13.6</v>
      </c>
      <c r="I355" s="150"/>
      <c r="L355" s="146"/>
      <c r="M355" s="151"/>
      <c r="T355" s="152"/>
      <c r="AT355" s="147" t="s">
        <v>147</v>
      </c>
      <c r="AU355" s="147" t="s">
        <v>82</v>
      </c>
      <c r="AV355" s="12" t="s">
        <v>82</v>
      </c>
      <c r="AW355" s="12" t="s">
        <v>33</v>
      </c>
      <c r="AX355" s="12" t="s">
        <v>72</v>
      </c>
      <c r="AY355" s="147" t="s">
        <v>130</v>
      </c>
    </row>
    <row r="356" spans="2:51" s="12" customFormat="1" ht="11.25">
      <c r="B356" s="146"/>
      <c r="D356" s="140" t="s">
        <v>147</v>
      </c>
      <c r="E356" s="147" t="s">
        <v>19</v>
      </c>
      <c r="F356" s="148" t="s">
        <v>569</v>
      </c>
      <c r="H356" s="149">
        <v>101.7</v>
      </c>
      <c r="I356" s="150"/>
      <c r="L356" s="146"/>
      <c r="M356" s="151"/>
      <c r="T356" s="152"/>
      <c r="AT356" s="147" t="s">
        <v>147</v>
      </c>
      <c r="AU356" s="147" t="s">
        <v>82</v>
      </c>
      <c r="AV356" s="12" t="s">
        <v>82</v>
      </c>
      <c r="AW356" s="12" t="s">
        <v>33</v>
      </c>
      <c r="AX356" s="12" t="s">
        <v>72</v>
      </c>
      <c r="AY356" s="147" t="s">
        <v>130</v>
      </c>
    </row>
    <row r="357" spans="2:51" s="12" customFormat="1" ht="11.25">
      <c r="B357" s="146"/>
      <c r="D357" s="140" t="s">
        <v>147</v>
      </c>
      <c r="E357" s="147" t="s">
        <v>19</v>
      </c>
      <c r="F357" s="148" t="s">
        <v>562</v>
      </c>
      <c r="H357" s="149">
        <v>-1.6</v>
      </c>
      <c r="I357" s="150"/>
      <c r="L357" s="146"/>
      <c r="M357" s="151"/>
      <c r="T357" s="152"/>
      <c r="AT357" s="147" t="s">
        <v>147</v>
      </c>
      <c r="AU357" s="147" t="s">
        <v>82</v>
      </c>
      <c r="AV357" s="12" t="s">
        <v>82</v>
      </c>
      <c r="AW357" s="12" t="s">
        <v>33</v>
      </c>
      <c r="AX357" s="12" t="s">
        <v>72</v>
      </c>
      <c r="AY357" s="147" t="s">
        <v>130</v>
      </c>
    </row>
    <row r="358" spans="2:51" s="12" customFormat="1" ht="11.25">
      <c r="B358" s="146"/>
      <c r="D358" s="140" t="s">
        <v>147</v>
      </c>
      <c r="E358" s="147" t="s">
        <v>19</v>
      </c>
      <c r="F358" s="148" t="s">
        <v>565</v>
      </c>
      <c r="H358" s="149">
        <v>-3.6</v>
      </c>
      <c r="I358" s="150"/>
      <c r="L358" s="146"/>
      <c r="M358" s="151"/>
      <c r="T358" s="152"/>
      <c r="AT358" s="147" t="s">
        <v>147</v>
      </c>
      <c r="AU358" s="147" t="s">
        <v>82</v>
      </c>
      <c r="AV358" s="12" t="s">
        <v>82</v>
      </c>
      <c r="AW358" s="12" t="s">
        <v>33</v>
      </c>
      <c r="AX358" s="12" t="s">
        <v>72</v>
      </c>
      <c r="AY358" s="147" t="s">
        <v>130</v>
      </c>
    </row>
    <row r="359" spans="2:51" s="12" customFormat="1" ht="11.25">
      <c r="B359" s="146"/>
      <c r="D359" s="140" t="s">
        <v>147</v>
      </c>
      <c r="E359" s="147" t="s">
        <v>19</v>
      </c>
      <c r="F359" s="148" t="s">
        <v>570</v>
      </c>
      <c r="H359" s="149">
        <v>38.1</v>
      </c>
      <c r="I359" s="150"/>
      <c r="L359" s="146"/>
      <c r="M359" s="151"/>
      <c r="T359" s="152"/>
      <c r="AT359" s="147" t="s">
        <v>147</v>
      </c>
      <c r="AU359" s="147" t="s">
        <v>82</v>
      </c>
      <c r="AV359" s="12" t="s">
        <v>82</v>
      </c>
      <c r="AW359" s="12" t="s">
        <v>33</v>
      </c>
      <c r="AX359" s="12" t="s">
        <v>72</v>
      </c>
      <c r="AY359" s="147" t="s">
        <v>130</v>
      </c>
    </row>
    <row r="360" spans="2:51" s="12" customFormat="1" ht="11.25">
      <c r="B360" s="146"/>
      <c r="D360" s="140" t="s">
        <v>147</v>
      </c>
      <c r="E360" s="147" t="s">
        <v>19</v>
      </c>
      <c r="F360" s="148" t="s">
        <v>561</v>
      </c>
      <c r="H360" s="149">
        <v>-1.8</v>
      </c>
      <c r="I360" s="150"/>
      <c r="L360" s="146"/>
      <c r="M360" s="151"/>
      <c r="T360" s="152"/>
      <c r="AT360" s="147" t="s">
        <v>147</v>
      </c>
      <c r="AU360" s="147" t="s">
        <v>82</v>
      </c>
      <c r="AV360" s="12" t="s">
        <v>82</v>
      </c>
      <c r="AW360" s="12" t="s">
        <v>33</v>
      </c>
      <c r="AX360" s="12" t="s">
        <v>72</v>
      </c>
      <c r="AY360" s="147" t="s">
        <v>130</v>
      </c>
    </row>
    <row r="361" spans="2:51" s="12" customFormat="1" ht="11.25">
      <c r="B361" s="146"/>
      <c r="D361" s="140" t="s">
        <v>147</v>
      </c>
      <c r="E361" s="147" t="s">
        <v>19</v>
      </c>
      <c r="F361" s="148" t="s">
        <v>571</v>
      </c>
      <c r="H361" s="149">
        <v>-2.2000000000000002</v>
      </c>
      <c r="I361" s="150"/>
      <c r="L361" s="146"/>
      <c r="M361" s="151"/>
      <c r="T361" s="152"/>
      <c r="AT361" s="147" t="s">
        <v>147</v>
      </c>
      <c r="AU361" s="147" t="s">
        <v>82</v>
      </c>
      <c r="AV361" s="12" t="s">
        <v>82</v>
      </c>
      <c r="AW361" s="12" t="s">
        <v>33</v>
      </c>
      <c r="AX361" s="12" t="s">
        <v>72</v>
      </c>
      <c r="AY361" s="147" t="s">
        <v>130</v>
      </c>
    </row>
    <row r="362" spans="2:51" s="12" customFormat="1" ht="11.25">
      <c r="B362" s="146"/>
      <c r="D362" s="140" t="s">
        <v>147</v>
      </c>
      <c r="E362" s="147" t="s">
        <v>19</v>
      </c>
      <c r="F362" s="148" t="s">
        <v>548</v>
      </c>
      <c r="H362" s="149">
        <v>-2.8</v>
      </c>
      <c r="I362" s="150"/>
      <c r="L362" s="146"/>
      <c r="M362" s="151"/>
      <c r="T362" s="152"/>
      <c r="AT362" s="147" t="s">
        <v>147</v>
      </c>
      <c r="AU362" s="147" t="s">
        <v>82</v>
      </c>
      <c r="AV362" s="12" t="s">
        <v>82</v>
      </c>
      <c r="AW362" s="12" t="s">
        <v>33</v>
      </c>
      <c r="AX362" s="12" t="s">
        <v>72</v>
      </c>
      <c r="AY362" s="147" t="s">
        <v>130</v>
      </c>
    </row>
    <row r="363" spans="2:51" s="12" customFormat="1" ht="11.25">
      <c r="B363" s="146"/>
      <c r="D363" s="140" t="s">
        <v>147</v>
      </c>
      <c r="E363" s="147" t="s">
        <v>19</v>
      </c>
      <c r="F363" s="148" t="s">
        <v>572</v>
      </c>
      <c r="H363" s="149">
        <v>16.8</v>
      </c>
      <c r="I363" s="150"/>
      <c r="L363" s="146"/>
      <c r="M363" s="151"/>
      <c r="T363" s="152"/>
      <c r="AT363" s="147" t="s">
        <v>147</v>
      </c>
      <c r="AU363" s="147" t="s">
        <v>82</v>
      </c>
      <c r="AV363" s="12" t="s">
        <v>82</v>
      </c>
      <c r="AW363" s="12" t="s">
        <v>33</v>
      </c>
      <c r="AX363" s="12" t="s">
        <v>72</v>
      </c>
      <c r="AY363" s="147" t="s">
        <v>130</v>
      </c>
    </row>
    <row r="364" spans="2:51" s="12" customFormat="1" ht="11.25">
      <c r="B364" s="146"/>
      <c r="D364" s="140" t="s">
        <v>147</v>
      </c>
      <c r="E364" s="147" t="s">
        <v>19</v>
      </c>
      <c r="F364" s="148" t="s">
        <v>550</v>
      </c>
      <c r="H364" s="149">
        <v>-1.4</v>
      </c>
      <c r="I364" s="150"/>
      <c r="L364" s="146"/>
      <c r="M364" s="151"/>
      <c r="T364" s="152"/>
      <c r="AT364" s="147" t="s">
        <v>147</v>
      </c>
      <c r="AU364" s="147" t="s">
        <v>82</v>
      </c>
      <c r="AV364" s="12" t="s">
        <v>82</v>
      </c>
      <c r="AW364" s="12" t="s">
        <v>33</v>
      </c>
      <c r="AX364" s="12" t="s">
        <v>72</v>
      </c>
      <c r="AY364" s="147" t="s">
        <v>130</v>
      </c>
    </row>
    <row r="365" spans="2:51" s="12" customFormat="1" ht="11.25">
      <c r="B365" s="146"/>
      <c r="D365" s="140" t="s">
        <v>147</v>
      </c>
      <c r="E365" s="147" t="s">
        <v>19</v>
      </c>
      <c r="F365" s="148" t="s">
        <v>573</v>
      </c>
      <c r="H365" s="149">
        <v>16.8</v>
      </c>
      <c r="I365" s="150"/>
      <c r="L365" s="146"/>
      <c r="M365" s="151"/>
      <c r="T365" s="152"/>
      <c r="AT365" s="147" t="s">
        <v>147</v>
      </c>
      <c r="AU365" s="147" t="s">
        <v>82</v>
      </c>
      <c r="AV365" s="12" t="s">
        <v>82</v>
      </c>
      <c r="AW365" s="12" t="s">
        <v>33</v>
      </c>
      <c r="AX365" s="12" t="s">
        <v>72</v>
      </c>
      <c r="AY365" s="147" t="s">
        <v>130</v>
      </c>
    </row>
    <row r="366" spans="2:51" s="12" customFormat="1" ht="11.25">
      <c r="B366" s="146"/>
      <c r="D366" s="140" t="s">
        <v>147</v>
      </c>
      <c r="E366" s="147" t="s">
        <v>19</v>
      </c>
      <c r="F366" s="148" t="s">
        <v>550</v>
      </c>
      <c r="H366" s="149">
        <v>-1.4</v>
      </c>
      <c r="I366" s="150"/>
      <c r="L366" s="146"/>
      <c r="M366" s="151"/>
      <c r="T366" s="152"/>
      <c r="AT366" s="147" t="s">
        <v>147</v>
      </c>
      <c r="AU366" s="147" t="s">
        <v>82</v>
      </c>
      <c r="AV366" s="12" t="s">
        <v>82</v>
      </c>
      <c r="AW366" s="12" t="s">
        <v>33</v>
      </c>
      <c r="AX366" s="12" t="s">
        <v>72</v>
      </c>
      <c r="AY366" s="147" t="s">
        <v>130</v>
      </c>
    </row>
    <row r="367" spans="2:51" s="12" customFormat="1" ht="11.25">
      <c r="B367" s="146"/>
      <c r="D367" s="140" t="s">
        <v>147</v>
      </c>
      <c r="E367" s="147" t="s">
        <v>19</v>
      </c>
      <c r="F367" s="148" t="s">
        <v>574</v>
      </c>
      <c r="H367" s="149">
        <v>51.96</v>
      </c>
      <c r="I367" s="150"/>
      <c r="L367" s="146"/>
      <c r="M367" s="151"/>
      <c r="T367" s="152"/>
      <c r="AT367" s="147" t="s">
        <v>147</v>
      </c>
      <c r="AU367" s="147" t="s">
        <v>82</v>
      </c>
      <c r="AV367" s="12" t="s">
        <v>82</v>
      </c>
      <c r="AW367" s="12" t="s">
        <v>33</v>
      </c>
      <c r="AX367" s="12" t="s">
        <v>72</v>
      </c>
      <c r="AY367" s="147" t="s">
        <v>130</v>
      </c>
    </row>
    <row r="368" spans="2:51" s="12" customFormat="1" ht="11.25">
      <c r="B368" s="146"/>
      <c r="D368" s="140" t="s">
        <v>147</v>
      </c>
      <c r="E368" s="147" t="s">
        <v>19</v>
      </c>
      <c r="F368" s="148" t="s">
        <v>575</v>
      </c>
      <c r="H368" s="149">
        <v>-4.4000000000000004</v>
      </c>
      <c r="I368" s="150"/>
      <c r="L368" s="146"/>
      <c r="M368" s="151"/>
      <c r="T368" s="152"/>
      <c r="AT368" s="147" t="s">
        <v>147</v>
      </c>
      <c r="AU368" s="147" t="s">
        <v>82</v>
      </c>
      <c r="AV368" s="12" t="s">
        <v>82</v>
      </c>
      <c r="AW368" s="12" t="s">
        <v>33</v>
      </c>
      <c r="AX368" s="12" t="s">
        <v>72</v>
      </c>
      <c r="AY368" s="147" t="s">
        <v>130</v>
      </c>
    </row>
    <row r="369" spans="2:65" s="12" customFormat="1" ht="11.25">
      <c r="B369" s="146"/>
      <c r="D369" s="140" t="s">
        <v>147</v>
      </c>
      <c r="E369" s="147" t="s">
        <v>19</v>
      </c>
      <c r="F369" s="148" t="s">
        <v>576</v>
      </c>
      <c r="H369" s="149">
        <v>-0.96</v>
      </c>
      <c r="I369" s="150"/>
      <c r="L369" s="146"/>
      <c r="M369" s="151"/>
      <c r="T369" s="152"/>
      <c r="AT369" s="147" t="s">
        <v>147</v>
      </c>
      <c r="AU369" s="147" t="s">
        <v>82</v>
      </c>
      <c r="AV369" s="12" t="s">
        <v>82</v>
      </c>
      <c r="AW369" s="12" t="s">
        <v>33</v>
      </c>
      <c r="AX369" s="12" t="s">
        <v>72</v>
      </c>
      <c r="AY369" s="147" t="s">
        <v>130</v>
      </c>
    </row>
    <row r="370" spans="2:65" s="12" customFormat="1" ht="11.25">
      <c r="B370" s="146"/>
      <c r="D370" s="140" t="s">
        <v>147</v>
      </c>
      <c r="E370" s="147" t="s">
        <v>19</v>
      </c>
      <c r="F370" s="148" t="s">
        <v>577</v>
      </c>
      <c r="H370" s="149">
        <v>-2.5299999999999998</v>
      </c>
      <c r="I370" s="150"/>
      <c r="L370" s="146"/>
      <c r="M370" s="151"/>
      <c r="T370" s="152"/>
      <c r="AT370" s="147" t="s">
        <v>147</v>
      </c>
      <c r="AU370" s="147" t="s">
        <v>82</v>
      </c>
      <c r="AV370" s="12" t="s">
        <v>82</v>
      </c>
      <c r="AW370" s="12" t="s">
        <v>33</v>
      </c>
      <c r="AX370" s="12" t="s">
        <v>72</v>
      </c>
      <c r="AY370" s="147" t="s">
        <v>130</v>
      </c>
    </row>
    <row r="371" spans="2:65" s="12" customFormat="1" ht="11.25">
      <c r="B371" s="146"/>
      <c r="D371" s="140" t="s">
        <v>147</v>
      </c>
      <c r="E371" s="147" t="s">
        <v>19</v>
      </c>
      <c r="F371" s="148" t="s">
        <v>332</v>
      </c>
      <c r="H371" s="149">
        <v>-1.6</v>
      </c>
      <c r="I371" s="150"/>
      <c r="L371" s="146"/>
      <c r="M371" s="151"/>
      <c r="T371" s="152"/>
      <c r="AT371" s="147" t="s">
        <v>147</v>
      </c>
      <c r="AU371" s="147" t="s">
        <v>82</v>
      </c>
      <c r="AV371" s="12" t="s">
        <v>82</v>
      </c>
      <c r="AW371" s="12" t="s">
        <v>33</v>
      </c>
      <c r="AX371" s="12" t="s">
        <v>72</v>
      </c>
      <c r="AY371" s="147" t="s">
        <v>130</v>
      </c>
    </row>
    <row r="372" spans="2:65" s="12" customFormat="1" ht="11.25">
      <c r="B372" s="146"/>
      <c r="D372" s="140" t="s">
        <v>147</v>
      </c>
      <c r="E372" s="147" t="s">
        <v>19</v>
      </c>
      <c r="F372" s="148" t="s">
        <v>333</v>
      </c>
      <c r="H372" s="149">
        <v>-11.2</v>
      </c>
      <c r="I372" s="150"/>
      <c r="L372" s="146"/>
      <c r="M372" s="151"/>
      <c r="T372" s="152"/>
      <c r="AT372" s="147" t="s">
        <v>147</v>
      </c>
      <c r="AU372" s="147" t="s">
        <v>82</v>
      </c>
      <c r="AV372" s="12" t="s">
        <v>82</v>
      </c>
      <c r="AW372" s="12" t="s">
        <v>33</v>
      </c>
      <c r="AX372" s="12" t="s">
        <v>72</v>
      </c>
      <c r="AY372" s="147" t="s">
        <v>130</v>
      </c>
    </row>
    <row r="373" spans="2:65" s="12" customFormat="1" ht="11.25">
      <c r="B373" s="146"/>
      <c r="D373" s="140" t="s">
        <v>147</v>
      </c>
      <c r="E373" s="147" t="s">
        <v>19</v>
      </c>
      <c r="F373" s="148" t="s">
        <v>578</v>
      </c>
      <c r="H373" s="149">
        <v>-3.68</v>
      </c>
      <c r="I373" s="150"/>
      <c r="L373" s="146"/>
      <c r="M373" s="151"/>
      <c r="T373" s="152"/>
      <c r="AT373" s="147" t="s">
        <v>147</v>
      </c>
      <c r="AU373" s="147" t="s">
        <v>82</v>
      </c>
      <c r="AV373" s="12" t="s">
        <v>82</v>
      </c>
      <c r="AW373" s="12" t="s">
        <v>33</v>
      </c>
      <c r="AX373" s="12" t="s">
        <v>72</v>
      </c>
      <c r="AY373" s="147" t="s">
        <v>130</v>
      </c>
    </row>
    <row r="374" spans="2:65" s="12" customFormat="1" ht="11.25">
      <c r="B374" s="146"/>
      <c r="D374" s="140" t="s">
        <v>147</v>
      </c>
      <c r="E374" s="147" t="s">
        <v>19</v>
      </c>
      <c r="F374" s="148" t="s">
        <v>318</v>
      </c>
      <c r="H374" s="149">
        <v>-5.6</v>
      </c>
      <c r="I374" s="150"/>
      <c r="L374" s="146"/>
      <c r="M374" s="151"/>
      <c r="T374" s="152"/>
      <c r="AT374" s="147" t="s">
        <v>147</v>
      </c>
      <c r="AU374" s="147" t="s">
        <v>82</v>
      </c>
      <c r="AV374" s="12" t="s">
        <v>82</v>
      </c>
      <c r="AW374" s="12" t="s">
        <v>33</v>
      </c>
      <c r="AX374" s="12" t="s">
        <v>72</v>
      </c>
      <c r="AY374" s="147" t="s">
        <v>130</v>
      </c>
    </row>
    <row r="375" spans="2:65" s="12" customFormat="1" ht="11.25">
      <c r="B375" s="146"/>
      <c r="D375" s="140" t="s">
        <v>147</v>
      </c>
      <c r="E375" s="147" t="s">
        <v>19</v>
      </c>
      <c r="F375" s="148" t="s">
        <v>335</v>
      </c>
      <c r="H375" s="149">
        <v>-1.28</v>
      </c>
      <c r="I375" s="150"/>
      <c r="L375" s="146"/>
      <c r="M375" s="151"/>
      <c r="T375" s="152"/>
      <c r="AT375" s="147" t="s">
        <v>147</v>
      </c>
      <c r="AU375" s="147" t="s">
        <v>82</v>
      </c>
      <c r="AV375" s="12" t="s">
        <v>82</v>
      </c>
      <c r="AW375" s="12" t="s">
        <v>33</v>
      </c>
      <c r="AX375" s="12" t="s">
        <v>72</v>
      </c>
      <c r="AY375" s="147" t="s">
        <v>130</v>
      </c>
    </row>
    <row r="376" spans="2:65" s="12" customFormat="1" ht="11.25">
      <c r="B376" s="146"/>
      <c r="D376" s="140" t="s">
        <v>147</v>
      </c>
      <c r="E376" s="147" t="s">
        <v>19</v>
      </c>
      <c r="F376" s="148" t="s">
        <v>579</v>
      </c>
      <c r="H376" s="149">
        <v>13.53</v>
      </c>
      <c r="I376" s="150"/>
      <c r="L376" s="146"/>
      <c r="M376" s="151"/>
      <c r="T376" s="152"/>
      <c r="AT376" s="147" t="s">
        <v>147</v>
      </c>
      <c r="AU376" s="147" t="s">
        <v>82</v>
      </c>
      <c r="AV376" s="12" t="s">
        <v>82</v>
      </c>
      <c r="AW376" s="12" t="s">
        <v>33</v>
      </c>
      <c r="AX376" s="12" t="s">
        <v>72</v>
      </c>
      <c r="AY376" s="147" t="s">
        <v>130</v>
      </c>
    </row>
    <row r="377" spans="2:65" s="12" customFormat="1" ht="11.25">
      <c r="B377" s="146"/>
      <c r="D377" s="140" t="s">
        <v>147</v>
      </c>
      <c r="E377" s="147" t="s">
        <v>19</v>
      </c>
      <c r="F377" s="148" t="s">
        <v>580</v>
      </c>
      <c r="H377" s="149">
        <v>1.92</v>
      </c>
      <c r="I377" s="150"/>
      <c r="L377" s="146"/>
      <c r="M377" s="151"/>
      <c r="T377" s="152"/>
      <c r="AT377" s="147" t="s">
        <v>147</v>
      </c>
      <c r="AU377" s="147" t="s">
        <v>82</v>
      </c>
      <c r="AV377" s="12" t="s">
        <v>82</v>
      </c>
      <c r="AW377" s="12" t="s">
        <v>33</v>
      </c>
      <c r="AX377" s="12" t="s">
        <v>72</v>
      </c>
      <c r="AY377" s="147" t="s">
        <v>130</v>
      </c>
    </row>
    <row r="378" spans="2:65" s="14" customFormat="1" ht="11.25">
      <c r="B378" s="159"/>
      <c r="D378" s="140" t="s">
        <v>147</v>
      </c>
      <c r="E378" s="160" t="s">
        <v>19</v>
      </c>
      <c r="F378" s="161" t="s">
        <v>165</v>
      </c>
      <c r="H378" s="162">
        <v>304.26</v>
      </c>
      <c r="I378" s="163"/>
      <c r="L378" s="159"/>
      <c r="M378" s="164"/>
      <c r="T378" s="165"/>
      <c r="AT378" s="160" t="s">
        <v>147</v>
      </c>
      <c r="AU378" s="160" t="s">
        <v>82</v>
      </c>
      <c r="AV378" s="14" t="s">
        <v>157</v>
      </c>
      <c r="AW378" s="14" t="s">
        <v>4</v>
      </c>
      <c r="AX378" s="14" t="s">
        <v>80</v>
      </c>
      <c r="AY378" s="160" t="s">
        <v>130</v>
      </c>
    </row>
    <row r="379" spans="2:65" s="1" customFormat="1" ht="24.2" customHeight="1">
      <c r="B379" s="32"/>
      <c r="C379" s="127" t="s">
        <v>581</v>
      </c>
      <c r="D379" s="127" t="s">
        <v>133</v>
      </c>
      <c r="E379" s="128" t="s">
        <v>582</v>
      </c>
      <c r="F379" s="129" t="s">
        <v>583</v>
      </c>
      <c r="G379" s="130" t="s">
        <v>199</v>
      </c>
      <c r="H379" s="131">
        <v>167.87</v>
      </c>
      <c r="I379" s="132"/>
      <c r="J379" s="133">
        <f>ROUND(I379*H379,2)</f>
        <v>0</v>
      </c>
      <c r="K379" s="129" t="s">
        <v>137</v>
      </c>
      <c r="L379" s="32"/>
      <c r="M379" s="134" t="s">
        <v>19</v>
      </c>
      <c r="N379" s="135" t="s">
        <v>43</v>
      </c>
      <c r="P379" s="136">
        <f>O379*H379</f>
        <v>0</v>
      </c>
      <c r="Q379" s="136">
        <v>8.5961600000000003E-3</v>
      </c>
      <c r="R379" s="136">
        <f>Q379*H379</f>
        <v>1.4430373792000002</v>
      </c>
      <c r="S379" s="136">
        <v>0</v>
      </c>
      <c r="T379" s="137">
        <f>S379*H379</f>
        <v>0</v>
      </c>
      <c r="AR379" s="138" t="s">
        <v>157</v>
      </c>
      <c r="AT379" s="138" t="s">
        <v>133</v>
      </c>
      <c r="AU379" s="138" t="s">
        <v>82</v>
      </c>
      <c r="AY379" s="17" t="s">
        <v>130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7" t="s">
        <v>80</v>
      </c>
      <c r="BK379" s="139">
        <f>ROUND(I379*H379,2)</f>
        <v>0</v>
      </c>
      <c r="BL379" s="17" t="s">
        <v>157</v>
      </c>
      <c r="BM379" s="138" t="s">
        <v>584</v>
      </c>
    </row>
    <row r="380" spans="2:65" s="1" customFormat="1" ht="19.5">
      <c r="B380" s="32"/>
      <c r="D380" s="140" t="s">
        <v>140</v>
      </c>
      <c r="F380" s="141" t="s">
        <v>585</v>
      </c>
      <c r="I380" s="142"/>
      <c r="L380" s="32"/>
      <c r="M380" s="143"/>
      <c r="T380" s="53"/>
      <c r="AT380" s="17" t="s">
        <v>140</v>
      </c>
      <c r="AU380" s="17" t="s">
        <v>82</v>
      </c>
    </row>
    <row r="381" spans="2:65" s="1" customFormat="1" ht="11.25">
      <c r="B381" s="32"/>
      <c r="D381" s="144" t="s">
        <v>141</v>
      </c>
      <c r="F381" s="145" t="s">
        <v>586</v>
      </c>
      <c r="I381" s="142"/>
      <c r="L381" s="32"/>
      <c r="M381" s="143"/>
      <c r="T381" s="53"/>
      <c r="AT381" s="17" t="s">
        <v>141</v>
      </c>
      <c r="AU381" s="17" t="s">
        <v>82</v>
      </c>
    </row>
    <row r="382" spans="2:65" s="12" customFormat="1" ht="11.25">
      <c r="B382" s="146"/>
      <c r="D382" s="140" t="s">
        <v>147</v>
      </c>
      <c r="E382" s="147" t="s">
        <v>19</v>
      </c>
      <c r="F382" s="148" t="s">
        <v>587</v>
      </c>
      <c r="H382" s="149">
        <v>197.4</v>
      </c>
      <c r="I382" s="150"/>
      <c r="L382" s="146"/>
      <c r="M382" s="151"/>
      <c r="T382" s="152"/>
      <c r="AT382" s="147" t="s">
        <v>147</v>
      </c>
      <c r="AU382" s="147" t="s">
        <v>82</v>
      </c>
      <c r="AV382" s="12" t="s">
        <v>82</v>
      </c>
      <c r="AW382" s="12" t="s">
        <v>33</v>
      </c>
      <c r="AX382" s="12" t="s">
        <v>72</v>
      </c>
      <c r="AY382" s="147" t="s">
        <v>130</v>
      </c>
    </row>
    <row r="383" spans="2:65" s="12" customFormat="1" ht="11.25">
      <c r="B383" s="146"/>
      <c r="D383" s="140" t="s">
        <v>147</v>
      </c>
      <c r="E383" s="147" t="s">
        <v>19</v>
      </c>
      <c r="F383" s="148" t="s">
        <v>588</v>
      </c>
      <c r="H383" s="149">
        <v>-8.2799999999999994</v>
      </c>
      <c r="I383" s="150"/>
      <c r="L383" s="146"/>
      <c r="M383" s="151"/>
      <c r="T383" s="152"/>
      <c r="AT383" s="147" t="s">
        <v>147</v>
      </c>
      <c r="AU383" s="147" t="s">
        <v>82</v>
      </c>
      <c r="AV383" s="12" t="s">
        <v>82</v>
      </c>
      <c r="AW383" s="12" t="s">
        <v>33</v>
      </c>
      <c r="AX383" s="12" t="s">
        <v>72</v>
      </c>
      <c r="AY383" s="147" t="s">
        <v>130</v>
      </c>
    </row>
    <row r="384" spans="2:65" s="12" customFormat="1" ht="11.25">
      <c r="B384" s="146"/>
      <c r="D384" s="140" t="s">
        <v>147</v>
      </c>
      <c r="E384" s="147" t="s">
        <v>19</v>
      </c>
      <c r="F384" s="148" t="s">
        <v>333</v>
      </c>
      <c r="H384" s="149">
        <v>-11.2</v>
      </c>
      <c r="I384" s="150"/>
      <c r="L384" s="146"/>
      <c r="M384" s="151"/>
      <c r="T384" s="152"/>
      <c r="AT384" s="147" t="s">
        <v>147</v>
      </c>
      <c r="AU384" s="147" t="s">
        <v>82</v>
      </c>
      <c r="AV384" s="12" t="s">
        <v>82</v>
      </c>
      <c r="AW384" s="12" t="s">
        <v>33</v>
      </c>
      <c r="AX384" s="12" t="s">
        <v>72</v>
      </c>
      <c r="AY384" s="147" t="s">
        <v>130</v>
      </c>
    </row>
    <row r="385" spans="2:65" s="12" customFormat="1" ht="11.25">
      <c r="B385" s="146"/>
      <c r="D385" s="140" t="s">
        <v>147</v>
      </c>
      <c r="E385" s="147" t="s">
        <v>19</v>
      </c>
      <c r="F385" s="148" t="s">
        <v>578</v>
      </c>
      <c r="H385" s="149">
        <v>-3.68</v>
      </c>
      <c r="I385" s="150"/>
      <c r="L385" s="146"/>
      <c r="M385" s="151"/>
      <c r="T385" s="152"/>
      <c r="AT385" s="147" t="s">
        <v>147</v>
      </c>
      <c r="AU385" s="147" t="s">
        <v>82</v>
      </c>
      <c r="AV385" s="12" t="s">
        <v>82</v>
      </c>
      <c r="AW385" s="12" t="s">
        <v>33</v>
      </c>
      <c r="AX385" s="12" t="s">
        <v>72</v>
      </c>
      <c r="AY385" s="147" t="s">
        <v>130</v>
      </c>
    </row>
    <row r="386" spans="2:65" s="12" customFormat="1" ht="11.25">
      <c r="B386" s="146"/>
      <c r="D386" s="140" t="s">
        <v>147</v>
      </c>
      <c r="E386" s="147" t="s">
        <v>19</v>
      </c>
      <c r="F386" s="148" t="s">
        <v>332</v>
      </c>
      <c r="H386" s="149">
        <v>-1.6</v>
      </c>
      <c r="I386" s="150"/>
      <c r="L386" s="146"/>
      <c r="M386" s="151"/>
      <c r="T386" s="152"/>
      <c r="AT386" s="147" t="s">
        <v>147</v>
      </c>
      <c r="AU386" s="147" t="s">
        <v>82</v>
      </c>
      <c r="AV386" s="12" t="s">
        <v>82</v>
      </c>
      <c r="AW386" s="12" t="s">
        <v>33</v>
      </c>
      <c r="AX386" s="12" t="s">
        <v>72</v>
      </c>
      <c r="AY386" s="147" t="s">
        <v>130</v>
      </c>
    </row>
    <row r="387" spans="2:65" s="12" customFormat="1" ht="11.25">
      <c r="B387" s="146"/>
      <c r="D387" s="140" t="s">
        <v>147</v>
      </c>
      <c r="E387" s="147" t="s">
        <v>19</v>
      </c>
      <c r="F387" s="148" t="s">
        <v>331</v>
      </c>
      <c r="H387" s="149">
        <v>-0.96</v>
      </c>
      <c r="I387" s="150"/>
      <c r="L387" s="146"/>
      <c r="M387" s="151"/>
      <c r="T387" s="152"/>
      <c r="AT387" s="147" t="s">
        <v>147</v>
      </c>
      <c r="AU387" s="147" t="s">
        <v>82</v>
      </c>
      <c r="AV387" s="12" t="s">
        <v>82</v>
      </c>
      <c r="AW387" s="12" t="s">
        <v>33</v>
      </c>
      <c r="AX387" s="12" t="s">
        <v>72</v>
      </c>
      <c r="AY387" s="147" t="s">
        <v>130</v>
      </c>
    </row>
    <row r="388" spans="2:65" s="12" customFormat="1" ht="11.25">
      <c r="B388" s="146"/>
      <c r="D388" s="140" t="s">
        <v>147</v>
      </c>
      <c r="E388" s="147" t="s">
        <v>19</v>
      </c>
      <c r="F388" s="148" t="s">
        <v>577</v>
      </c>
      <c r="H388" s="149">
        <v>-2.5299999999999998</v>
      </c>
      <c r="I388" s="150"/>
      <c r="L388" s="146"/>
      <c r="M388" s="151"/>
      <c r="T388" s="152"/>
      <c r="AT388" s="147" t="s">
        <v>147</v>
      </c>
      <c r="AU388" s="147" t="s">
        <v>82</v>
      </c>
      <c r="AV388" s="12" t="s">
        <v>82</v>
      </c>
      <c r="AW388" s="12" t="s">
        <v>33</v>
      </c>
      <c r="AX388" s="12" t="s">
        <v>72</v>
      </c>
      <c r="AY388" s="147" t="s">
        <v>130</v>
      </c>
    </row>
    <row r="389" spans="2:65" s="12" customFormat="1" ht="11.25">
      <c r="B389" s="146"/>
      <c r="D389" s="140" t="s">
        <v>147</v>
      </c>
      <c r="E389" s="147" t="s">
        <v>19</v>
      </c>
      <c r="F389" s="148" t="s">
        <v>335</v>
      </c>
      <c r="H389" s="149">
        <v>-1.28</v>
      </c>
      <c r="I389" s="150"/>
      <c r="L389" s="146"/>
      <c r="M389" s="151"/>
      <c r="T389" s="152"/>
      <c r="AT389" s="147" t="s">
        <v>147</v>
      </c>
      <c r="AU389" s="147" t="s">
        <v>82</v>
      </c>
      <c r="AV389" s="12" t="s">
        <v>82</v>
      </c>
      <c r="AW389" s="12" t="s">
        <v>33</v>
      </c>
      <c r="AX389" s="12" t="s">
        <v>72</v>
      </c>
      <c r="AY389" s="147" t="s">
        <v>130</v>
      </c>
    </row>
    <row r="390" spans="2:65" s="14" customFormat="1" ht="11.25">
      <c r="B390" s="159"/>
      <c r="D390" s="140" t="s">
        <v>147</v>
      </c>
      <c r="E390" s="160" t="s">
        <v>19</v>
      </c>
      <c r="F390" s="161" t="s">
        <v>165</v>
      </c>
      <c r="H390" s="162">
        <v>167.87</v>
      </c>
      <c r="I390" s="163"/>
      <c r="L390" s="159"/>
      <c r="M390" s="164"/>
      <c r="T390" s="165"/>
      <c r="AT390" s="160" t="s">
        <v>147</v>
      </c>
      <c r="AU390" s="160" t="s">
        <v>82</v>
      </c>
      <c r="AV390" s="14" t="s">
        <v>157</v>
      </c>
      <c r="AW390" s="14" t="s">
        <v>4</v>
      </c>
      <c r="AX390" s="14" t="s">
        <v>80</v>
      </c>
      <c r="AY390" s="160" t="s">
        <v>130</v>
      </c>
    </row>
    <row r="391" spans="2:65" s="1" customFormat="1" ht="16.5" customHeight="1">
      <c r="B391" s="32"/>
      <c r="C391" s="166" t="s">
        <v>589</v>
      </c>
      <c r="D391" s="166" t="s">
        <v>166</v>
      </c>
      <c r="E391" s="167" t="s">
        <v>590</v>
      </c>
      <c r="F391" s="168" t="s">
        <v>591</v>
      </c>
      <c r="G391" s="169" t="s">
        <v>199</v>
      </c>
      <c r="H391" s="170">
        <v>176.26400000000001</v>
      </c>
      <c r="I391" s="171"/>
      <c r="J391" s="172">
        <f>ROUND(I391*H391,2)</f>
        <v>0</v>
      </c>
      <c r="K391" s="168" t="s">
        <v>137</v>
      </c>
      <c r="L391" s="173"/>
      <c r="M391" s="174" t="s">
        <v>19</v>
      </c>
      <c r="N391" s="175" t="s">
        <v>43</v>
      </c>
      <c r="P391" s="136">
        <f>O391*H391</f>
        <v>0</v>
      </c>
      <c r="Q391" s="136">
        <v>2.0999999999999999E-3</v>
      </c>
      <c r="R391" s="136">
        <f>Q391*H391</f>
        <v>0.37015439999999999</v>
      </c>
      <c r="S391" s="136">
        <v>0</v>
      </c>
      <c r="T391" s="137">
        <f>S391*H391</f>
        <v>0</v>
      </c>
      <c r="AR391" s="138" t="s">
        <v>249</v>
      </c>
      <c r="AT391" s="138" t="s">
        <v>166</v>
      </c>
      <c r="AU391" s="138" t="s">
        <v>82</v>
      </c>
      <c r="AY391" s="17" t="s">
        <v>130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7" t="s">
        <v>80</v>
      </c>
      <c r="BK391" s="139">
        <f>ROUND(I391*H391,2)</f>
        <v>0</v>
      </c>
      <c r="BL391" s="17" t="s">
        <v>157</v>
      </c>
      <c r="BM391" s="138" t="s">
        <v>592</v>
      </c>
    </row>
    <row r="392" spans="2:65" s="1" customFormat="1" ht="11.25">
      <c r="B392" s="32"/>
      <c r="D392" s="140" t="s">
        <v>140</v>
      </c>
      <c r="F392" s="141" t="s">
        <v>591</v>
      </c>
      <c r="I392" s="142"/>
      <c r="L392" s="32"/>
      <c r="M392" s="143"/>
      <c r="T392" s="53"/>
      <c r="AT392" s="17" t="s">
        <v>140</v>
      </c>
      <c r="AU392" s="17" t="s">
        <v>82</v>
      </c>
    </row>
    <row r="393" spans="2:65" s="12" customFormat="1" ht="11.25">
      <c r="B393" s="146"/>
      <c r="D393" s="140" t="s">
        <v>147</v>
      </c>
      <c r="E393" s="147" t="s">
        <v>19</v>
      </c>
      <c r="F393" s="148" t="s">
        <v>593</v>
      </c>
      <c r="H393" s="149">
        <v>176.26400000000001</v>
      </c>
      <c r="I393" s="150"/>
      <c r="L393" s="146"/>
      <c r="M393" s="151"/>
      <c r="T393" s="152"/>
      <c r="AT393" s="147" t="s">
        <v>147</v>
      </c>
      <c r="AU393" s="147" t="s">
        <v>82</v>
      </c>
      <c r="AV393" s="12" t="s">
        <v>82</v>
      </c>
      <c r="AW393" s="12" t="s">
        <v>33</v>
      </c>
      <c r="AX393" s="12" t="s">
        <v>80</v>
      </c>
      <c r="AY393" s="147" t="s">
        <v>130</v>
      </c>
    </row>
    <row r="394" spans="2:65" s="1" customFormat="1" ht="24.2" customHeight="1">
      <c r="B394" s="32"/>
      <c r="C394" s="127" t="s">
        <v>594</v>
      </c>
      <c r="D394" s="127" t="s">
        <v>133</v>
      </c>
      <c r="E394" s="128" t="s">
        <v>595</v>
      </c>
      <c r="F394" s="129" t="s">
        <v>596</v>
      </c>
      <c r="G394" s="130" t="s">
        <v>199</v>
      </c>
      <c r="H394" s="131">
        <v>54.543999999999997</v>
      </c>
      <c r="I394" s="132"/>
      <c r="J394" s="133">
        <f>ROUND(I394*H394,2)</f>
        <v>0</v>
      </c>
      <c r="K394" s="129" t="s">
        <v>137</v>
      </c>
      <c r="L394" s="32"/>
      <c r="M394" s="134" t="s">
        <v>19</v>
      </c>
      <c r="N394" s="135" t="s">
        <v>43</v>
      </c>
      <c r="P394" s="136">
        <f>O394*H394</f>
        <v>0</v>
      </c>
      <c r="Q394" s="136">
        <v>1.2676959999999999E-2</v>
      </c>
      <c r="R394" s="136">
        <f>Q394*H394</f>
        <v>0.69145210623999998</v>
      </c>
      <c r="S394" s="136">
        <v>0</v>
      </c>
      <c r="T394" s="137">
        <f>S394*H394</f>
        <v>0</v>
      </c>
      <c r="AR394" s="138" t="s">
        <v>157</v>
      </c>
      <c r="AT394" s="138" t="s">
        <v>133</v>
      </c>
      <c r="AU394" s="138" t="s">
        <v>82</v>
      </c>
      <c r="AY394" s="17" t="s">
        <v>130</v>
      </c>
      <c r="BE394" s="139">
        <f>IF(N394="základní",J394,0)</f>
        <v>0</v>
      </c>
      <c r="BF394" s="139">
        <f>IF(N394="snížená",J394,0)</f>
        <v>0</v>
      </c>
      <c r="BG394" s="139">
        <f>IF(N394="zákl. přenesená",J394,0)</f>
        <v>0</v>
      </c>
      <c r="BH394" s="139">
        <f>IF(N394="sníž. přenesená",J394,0)</f>
        <v>0</v>
      </c>
      <c r="BI394" s="139">
        <f>IF(N394="nulová",J394,0)</f>
        <v>0</v>
      </c>
      <c r="BJ394" s="17" t="s">
        <v>80</v>
      </c>
      <c r="BK394" s="139">
        <f>ROUND(I394*H394,2)</f>
        <v>0</v>
      </c>
      <c r="BL394" s="17" t="s">
        <v>157</v>
      </c>
      <c r="BM394" s="138" t="s">
        <v>597</v>
      </c>
    </row>
    <row r="395" spans="2:65" s="1" customFormat="1" ht="29.25">
      <c r="B395" s="32"/>
      <c r="D395" s="140" t="s">
        <v>140</v>
      </c>
      <c r="F395" s="141" t="s">
        <v>598</v>
      </c>
      <c r="I395" s="142"/>
      <c r="L395" s="32"/>
      <c r="M395" s="143"/>
      <c r="T395" s="53"/>
      <c r="AT395" s="17" t="s">
        <v>140</v>
      </c>
      <c r="AU395" s="17" t="s">
        <v>82</v>
      </c>
    </row>
    <row r="396" spans="2:65" s="1" customFormat="1" ht="11.25">
      <c r="B396" s="32"/>
      <c r="D396" s="144" t="s">
        <v>141</v>
      </c>
      <c r="F396" s="145" t="s">
        <v>599</v>
      </c>
      <c r="I396" s="142"/>
      <c r="L396" s="32"/>
      <c r="M396" s="143"/>
      <c r="T396" s="53"/>
      <c r="AT396" s="17" t="s">
        <v>141</v>
      </c>
      <c r="AU396" s="17" t="s">
        <v>82</v>
      </c>
    </row>
    <row r="397" spans="2:65" s="12" customFormat="1" ht="11.25">
      <c r="B397" s="146"/>
      <c r="D397" s="140" t="s">
        <v>147</v>
      </c>
      <c r="E397" s="147" t="s">
        <v>19</v>
      </c>
      <c r="F397" s="148" t="s">
        <v>600</v>
      </c>
      <c r="H397" s="149">
        <v>60.143999999999998</v>
      </c>
      <c r="I397" s="150"/>
      <c r="L397" s="146"/>
      <c r="M397" s="151"/>
      <c r="T397" s="152"/>
      <c r="AT397" s="147" t="s">
        <v>147</v>
      </c>
      <c r="AU397" s="147" t="s">
        <v>82</v>
      </c>
      <c r="AV397" s="12" t="s">
        <v>82</v>
      </c>
      <c r="AW397" s="12" t="s">
        <v>33</v>
      </c>
      <c r="AX397" s="12" t="s">
        <v>72</v>
      </c>
      <c r="AY397" s="147" t="s">
        <v>130</v>
      </c>
    </row>
    <row r="398" spans="2:65" s="12" customFormat="1" ht="11.25">
      <c r="B398" s="146"/>
      <c r="D398" s="140" t="s">
        <v>147</v>
      </c>
      <c r="E398" s="147" t="s">
        <v>19</v>
      </c>
      <c r="F398" s="148" t="s">
        <v>318</v>
      </c>
      <c r="H398" s="149">
        <v>-5.6</v>
      </c>
      <c r="I398" s="150"/>
      <c r="L398" s="146"/>
      <c r="M398" s="151"/>
      <c r="T398" s="152"/>
      <c r="AT398" s="147" t="s">
        <v>147</v>
      </c>
      <c r="AU398" s="147" t="s">
        <v>82</v>
      </c>
      <c r="AV398" s="12" t="s">
        <v>82</v>
      </c>
      <c r="AW398" s="12" t="s">
        <v>33</v>
      </c>
      <c r="AX398" s="12" t="s">
        <v>72</v>
      </c>
      <c r="AY398" s="147" t="s">
        <v>130</v>
      </c>
    </row>
    <row r="399" spans="2:65" s="14" customFormat="1" ht="11.25">
      <c r="B399" s="159"/>
      <c r="D399" s="140" t="s">
        <v>147</v>
      </c>
      <c r="E399" s="160" t="s">
        <v>19</v>
      </c>
      <c r="F399" s="161" t="s">
        <v>165</v>
      </c>
      <c r="H399" s="162">
        <v>54.543999999999997</v>
      </c>
      <c r="I399" s="163"/>
      <c r="L399" s="159"/>
      <c r="M399" s="164"/>
      <c r="T399" s="165"/>
      <c r="AT399" s="160" t="s">
        <v>147</v>
      </c>
      <c r="AU399" s="160" t="s">
        <v>82</v>
      </c>
      <c r="AV399" s="14" t="s">
        <v>157</v>
      </c>
      <c r="AW399" s="14" t="s">
        <v>4</v>
      </c>
      <c r="AX399" s="14" t="s">
        <v>80</v>
      </c>
      <c r="AY399" s="160" t="s">
        <v>130</v>
      </c>
    </row>
    <row r="400" spans="2:65" s="1" customFormat="1" ht="16.5" customHeight="1">
      <c r="B400" s="32"/>
      <c r="C400" s="166" t="s">
        <v>601</v>
      </c>
      <c r="D400" s="166" t="s">
        <v>166</v>
      </c>
      <c r="E400" s="167" t="s">
        <v>602</v>
      </c>
      <c r="F400" s="168" t="s">
        <v>603</v>
      </c>
      <c r="G400" s="169" t="s">
        <v>199</v>
      </c>
      <c r="H400" s="170">
        <v>57.271000000000001</v>
      </c>
      <c r="I400" s="171"/>
      <c r="J400" s="172">
        <f>ROUND(I400*H400,2)</f>
        <v>0</v>
      </c>
      <c r="K400" s="168" t="s">
        <v>137</v>
      </c>
      <c r="L400" s="173"/>
      <c r="M400" s="174" t="s">
        <v>19</v>
      </c>
      <c r="N400" s="175" t="s">
        <v>43</v>
      </c>
      <c r="P400" s="136">
        <f>O400*H400</f>
        <v>0</v>
      </c>
      <c r="Q400" s="136">
        <v>1.4999999999999999E-2</v>
      </c>
      <c r="R400" s="136">
        <f>Q400*H400</f>
        <v>0.85906499999999997</v>
      </c>
      <c r="S400" s="136">
        <v>0</v>
      </c>
      <c r="T400" s="137">
        <f>S400*H400</f>
        <v>0</v>
      </c>
      <c r="AR400" s="138" t="s">
        <v>249</v>
      </c>
      <c r="AT400" s="138" t="s">
        <v>166</v>
      </c>
      <c r="AU400" s="138" t="s">
        <v>82</v>
      </c>
      <c r="AY400" s="17" t="s">
        <v>130</v>
      </c>
      <c r="BE400" s="139">
        <f>IF(N400="základní",J400,0)</f>
        <v>0</v>
      </c>
      <c r="BF400" s="139">
        <f>IF(N400="snížená",J400,0)</f>
        <v>0</v>
      </c>
      <c r="BG400" s="139">
        <f>IF(N400="zákl. přenesená",J400,0)</f>
        <v>0</v>
      </c>
      <c r="BH400" s="139">
        <f>IF(N400="sníž. přenesená",J400,0)</f>
        <v>0</v>
      </c>
      <c r="BI400" s="139">
        <f>IF(N400="nulová",J400,0)</f>
        <v>0</v>
      </c>
      <c r="BJ400" s="17" t="s">
        <v>80</v>
      </c>
      <c r="BK400" s="139">
        <f>ROUND(I400*H400,2)</f>
        <v>0</v>
      </c>
      <c r="BL400" s="17" t="s">
        <v>157</v>
      </c>
      <c r="BM400" s="138" t="s">
        <v>604</v>
      </c>
    </row>
    <row r="401" spans="2:65" s="1" customFormat="1" ht="11.25">
      <c r="B401" s="32"/>
      <c r="D401" s="140" t="s">
        <v>140</v>
      </c>
      <c r="F401" s="141" t="s">
        <v>603</v>
      </c>
      <c r="I401" s="142"/>
      <c r="L401" s="32"/>
      <c r="M401" s="143"/>
      <c r="T401" s="53"/>
      <c r="AT401" s="17" t="s">
        <v>140</v>
      </c>
      <c r="AU401" s="17" t="s">
        <v>82</v>
      </c>
    </row>
    <row r="402" spans="2:65" s="12" customFormat="1" ht="11.25">
      <c r="B402" s="146"/>
      <c r="D402" s="140" t="s">
        <v>147</v>
      </c>
      <c r="E402" s="147" t="s">
        <v>19</v>
      </c>
      <c r="F402" s="148" t="s">
        <v>605</v>
      </c>
      <c r="H402" s="149">
        <v>57.271000000000001</v>
      </c>
      <c r="I402" s="150"/>
      <c r="L402" s="146"/>
      <c r="M402" s="151"/>
      <c r="T402" s="152"/>
      <c r="AT402" s="147" t="s">
        <v>147</v>
      </c>
      <c r="AU402" s="147" t="s">
        <v>82</v>
      </c>
      <c r="AV402" s="12" t="s">
        <v>82</v>
      </c>
      <c r="AW402" s="12" t="s">
        <v>33</v>
      </c>
      <c r="AX402" s="12" t="s">
        <v>80</v>
      </c>
      <c r="AY402" s="147" t="s">
        <v>130</v>
      </c>
    </row>
    <row r="403" spans="2:65" s="1" customFormat="1" ht="24.2" customHeight="1">
      <c r="B403" s="32"/>
      <c r="C403" s="127" t="s">
        <v>606</v>
      </c>
      <c r="D403" s="127" t="s">
        <v>133</v>
      </c>
      <c r="E403" s="128" t="s">
        <v>607</v>
      </c>
      <c r="F403" s="129" t="s">
        <v>608</v>
      </c>
      <c r="G403" s="130" t="s">
        <v>199</v>
      </c>
      <c r="H403" s="131">
        <v>167.87</v>
      </c>
      <c r="I403" s="132"/>
      <c r="J403" s="133">
        <f>ROUND(I403*H403,2)</f>
        <v>0</v>
      </c>
      <c r="K403" s="129" t="s">
        <v>137</v>
      </c>
      <c r="L403" s="32"/>
      <c r="M403" s="134" t="s">
        <v>19</v>
      </c>
      <c r="N403" s="135" t="s">
        <v>43</v>
      </c>
      <c r="P403" s="136">
        <f>O403*H403</f>
        <v>0</v>
      </c>
      <c r="Q403" s="136">
        <v>8.0599999999999994E-5</v>
      </c>
      <c r="R403" s="136">
        <f>Q403*H403</f>
        <v>1.3530321999999999E-2</v>
      </c>
      <c r="S403" s="136">
        <v>0</v>
      </c>
      <c r="T403" s="137">
        <f>S403*H403</f>
        <v>0</v>
      </c>
      <c r="AR403" s="138" t="s">
        <v>157</v>
      </c>
      <c r="AT403" s="138" t="s">
        <v>133</v>
      </c>
      <c r="AU403" s="138" t="s">
        <v>82</v>
      </c>
      <c r="AY403" s="17" t="s">
        <v>130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7" t="s">
        <v>80</v>
      </c>
      <c r="BK403" s="139">
        <f>ROUND(I403*H403,2)</f>
        <v>0</v>
      </c>
      <c r="BL403" s="17" t="s">
        <v>157</v>
      </c>
      <c r="BM403" s="138" t="s">
        <v>609</v>
      </c>
    </row>
    <row r="404" spans="2:65" s="1" customFormat="1" ht="19.5">
      <c r="B404" s="32"/>
      <c r="D404" s="140" t="s">
        <v>140</v>
      </c>
      <c r="F404" s="141" t="s">
        <v>610</v>
      </c>
      <c r="I404" s="142"/>
      <c r="L404" s="32"/>
      <c r="M404" s="143"/>
      <c r="T404" s="53"/>
      <c r="AT404" s="17" t="s">
        <v>140</v>
      </c>
      <c r="AU404" s="17" t="s">
        <v>82</v>
      </c>
    </row>
    <row r="405" spans="2:65" s="1" customFormat="1" ht="11.25">
      <c r="B405" s="32"/>
      <c r="D405" s="144" t="s">
        <v>141</v>
      </c>
      <c r="F405" s="145" t="s">
        <v>611</v>
      </c>
      <c r="I405" s="142"/>
      <c r="L405" s="32"/>
      <c r="M405" s="143"/>
      <c r="T405" s="53"/>
      <c r="AT405" s="17" t="s">
        <v>141</v>
      </c>
      <c r="AU405" s="17" t="s">
        <v>82</v>
      </c>
    </row>
    <row r="406" spans="2:65" s="1" customFormat="1" ht="24.2" customHeight="1">
      <c r="B406" s="32"/>
      <c r="C406" s="127" t="s">
        <v>612</v>
      </c>
      <c r="D406" s="127" t="s">
        <v>133</v>
      </c>
      <c r="E406" s="128" t="s">
        <v>613</v>
      </c>
      <c r="F406" s="129" t="s">
        <v>614</v>
      </c>
      <c r="G406" s="130" t="s">
        <v>199</v>
      </c>
      <c r="H406" s="131">
        <v>54.543999999999997</v>
      </c>
      <c r="I406" s="132"/>
      <c r="J406" s="133">
        <f>ROUND(I406*H406,2)</f>
        <v>0</v>
      </c>
      <c r="K406" s="129" t="s">
        <v>137</v>
      </c>
      <c r="L406" s="32"/>
      <c r="M406" s="134" t="s">
        <v>19</v>
      </c>
      <c r="N406" s="135" t="s">
        <v>43</v>
      </c>
      <c r="P406" s="136">
        <f>O406*H406</f>
        <v>0</v>
      </c>
      <c r="Q406" s="136">
        <v>8.0599999999999994E-5</v>
      </c>
      <c r="R406" s="136">
        <f>Q406*H406</f>
        <v>4.3962463999999996E-3</v>
      </c>
      <c r="S406" s="136">
        <v>0</v>
      </c>
      <c r="T406" s="137">
        <f>S406*H406</f>
        <v>0</v>
      </c>
      <c r="AR406" s="138" t="s">
        <v>157</v>
      </c>
      <c r="AT406" s="138" t="s">
        <v>133</v>
      </c>
      <c r="AU406" s="138" t="s">
        <v>82</v>
      </c>
      <c r="AY406" s="17" t="s">
        <v>130</v>
      </c>
      <c r="BE406" s="139">
        <f>IF(N406="základní",J406,0)</f>
        <v>0</v>
      </c>
      <c r="BF406" s="139">
        <f>IF(N406="snížená",J406,0)</f>
        <v>0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17" t="s">
        <v>80</v>
      </c>
      <c r="BK406" s="139">
        <f>ROUND(I406*H406,2)</f>
        <v>0</v>
      </c>
      <c r="BL406" s="17" t="s">
        <v>157</v>
      </c>
      <c r="BM406" s="138" t="s">
        <v>615</v>
      </c>
    </row>
    <row r="407" spans="2:65" s="1" customFormat="1" ht="19.5">
      <c r="B407" s="32"/>
      <c r="D407" s="140" t="s">
        <v>140</v>
      </c>
      <c r="F407" s="141" t="s">
        <v>616</v>
      </c>
      <c r="I407" s="142"/>
      <c r="L407" s="32"/>
      <c r="M407" s="143"/>
      <c r="T407" s="53"/>
      <c r="AT407" s="17" t="s">
        <v>140</v>
      </c>
      <c r="AU407" s="17" t="s">
        <v>82</v>
      </c>
    </row>
    <row r="408" spans="2:65" s="1" customFormat="1" ht="11.25">
      <c r="B408" s="32"/>
      <c r="D408" s="144" t="s">
        <v>141</v>
      </c>
      <c r="F408" s="145" t="s">
        <v>617</v>
      </c>
      <c r="I408" s="142"/>
      <c r="L408" s="32"/>
      <c r="M408" s="143"/>
      <c r="T408" s="53"/>
      <c r="AT408" s="17" t="s">
        <v>141</v>
      </c>
      <c r="AU408" s="17" t="s">
        <v>82</v>
      </c>
    </row>
    <row r="409" spans="2:65" s="1" customFormat="1" ht="16.5" customHeight="1">
      <c r="B409" s="32"/>
      <c r="C409" s="127" t="s">
        <v>618</v>
      </c>
      <c r="D409" s="127" t="s">
        <v>133</v>
      </c>
      <c r="E409" s="128" t="s">
        <v>619</v>
      </c>
      <c r="F409" s="129" t="s">
        <v>620</v>
      </c>
      <c r="G409" s="130" t="s">
        <v>302</v>
      </c>
      <c r="H409" s="131">
        <v>56.22</v>
      </c>
      <c r="I409" s="132"/>
      <c r="J409" s="133">
        <f>ROUND(I409*H409,2)</f>
        <v>0</v>
      </c>
      <c r="K409" s="129" t="s">
        <v>137</v>
      </c>
      <c r="L409" s="32"/>
      <c r="M409" s="134" t="s">
        <v>19</v>
      </c>
      <c r="N409" s="135" t="s">
        <v>43</v>
      </c>
      <c r="P409" s="136">
        <f>O409*H409</f>
        <v>0</v>
      </c>
      <c r="Q409" s="136">
        <v>3.0000000000000001E-5</v>
      </c>
      <c r="R409" s="136">
        <f>Q409*H409</f>
        <v>1.6865999999999999E-3</v>
      </c>
      <c r="S409" s="136">
        <v>0</v>
      </c>
      <c r="T409" s="137">
        <f>S409*H409</f>
        <v>0</v>
      </c>
      <c r="AR409" s="138" t="s">
        <v>157</v>
      </c>
      <c r="AT409" s="138" t="s">
        <v>133</v>
      </c>
      <c r="AU409" s="138" t="s">
        <v>82</v>
      </c>
      <c r="AY409" s="17" t="s">
        <v>130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7" t="s">
        <v>80</v>
      </c>
      <c r="BK409" s="139">
        <f>ROUND(I409*H409,2)</f>
        <v>0</v>
      </c>
      <c r="BL409" s="17" t="s">
        <v>157</v>
      </c>
      <c r="BM409" s="138" t="s">
        <v>621</v>
      </c>
    </row>
    <row r="410" spans="2:65" s="1" customFormat="1" ht="11.25">
      <c r="B410" s="32"/>
      <c r="D410" s="140" t="s">
        <v>140</v>
      </c>
      <c r="F410" s="141" t="s">
        <v>622</v>
      </c>
      <c r="I410" s="142"/>
      <c r="L410" s="32"/>
      <c r="M410" s="143"/>
      <c r="T410" s="53"/>
      <c r="AT410" s="17" t="s">
        <v>140</v>
      </c>
      <c r="AU410" s="17" t="s">
        <v>82</v>
      </c>
    </row>
    <row r="411" spans="2:65" s="1" customFormat="1" ht="11.25">
      <c r="B411" s="32"/>
      <c r="D411" s="144" t="s">
        <v>141</v>
      </c>
      <c r="F411" s="145" t="s">
        <v>623</v>
      </c>
      <c r="I411" s="142"/>
      <c r="L411" s="32"/>
      <c r="M411" s="143"/>
      <c r="T411" s="53"/>
      <c r="AT411" s="17" t="s">
        <v>141</v>
      </c>
      <c r="AU411" s="17" t="s">
        <v>82</v>
      </c>
    </row>
    <row r="412" spans="2:65" s="12" customFormat="1" ht="11.25">
      <c r="B412" s="146"/>
      <c r="D412" s="140" t="s">
        <v>147</v>
      </c>
      <c r="E412" s="147" t="s">
        <v>19</v>
      </c>
      <c r="F412" s="148" t="s">
        <v>624</v>
      </c>
      <c r="H412" s="149">
        <v>47</v>
      </c>
      <c r="I412" s="150"/>
      <c r="L412" s="146"/>
      <c r="M412" s="151"/>
      <c r="T412" s="152"/>
      <c r="AT412" s="147" t="s">
        <v>147</v>
      </c>
      <c r="AU412" s="147" t="s">
        <v>82</v>
      </c>
      <c r="AV412" s="12" t="s">
        <v>82</v>
      </c>
      <c r="AW412" s="12" t="s">
        <v>33</v>
      </c>
      <c r="AX412" s="12" t="s">
        <v>72</v>
      </c>
      <c r="AY412" s="147" t="s">
        <v>130</v>
      </c>
    </row>
    <row r="413" spans="2:65" s="12" customFormat="1" ht="11.25">
      <c r="B413" s="146"/>
      <c r="D413" s="140" t="s">
        <v>147</v>
      </c>
      <c r="E413" s="147" t="s">
        <v>19</v>
      </c>
      <c r="F413" s="148" t="s">
        <v>625</v>
      </c>
      <c r="H413" s="149">
        <v>-2.4</v>
      </c>
      <c r="I413" s="150"/>
      <c r="L413" s="146"/>
      <c r="M413" s="151"/>
      <c r="T413" s="152"/>
      <c r="AT413" s="147" t="s">
        <v>147</v>
      </c>
      <c r="AU413" s="147" t="s">
        <v>82</v>
      </c>
      <c r="AV413" s="12" t="s">
        <v>82</v>
      </c>
      <c r="AW413" s="12" t="s">
        <v>33</v>
      </c>
      <c r="AX413" s="12" t="s">
        <v>72</v>
      </c>
      <c r="AY413" s="147" t="s">
        <v>130</v>
      </c>
    </row>
    <row r="414" spans="2:65" s="12" customFormat="1" ht="11.25">
      <c r="B414" s="146"/>
      <c r="D414" s="140" t="s">
        <v>147</v>
      </c>
      <c r="E414" s="147" t="s">
        <v>19</v>
      </c>
      <c r="F414" s="148" t="s">
        <v>626</v>
      </c>
      <c r="H414" s="149">
        <v>-1.6</v>
      </c>
      <c r="I414" s="150"/>
      <c r="L414" s="146"/>
      <c r="M414" s="151"/>
      <c r="T414" s="152"/>
      <c r="AT414" s="147" t="s">
        <v>147</v>
      </c>
      <c r="AU414" s="147" t="s">
        <v>82</v>
      </c>
      <c r="AV414" s="12" t="s">
        <v>82</v>
      </c>
      <c r="AW414" s="12" t="s">
        <v>33</v>
      </c>
      <c r="AX414" s="12" t="s">
        <v>72</v>
      </c>
      <c r="AY414" s="147" t="s">
        <v>130</v>
      </c>
    </row>
    <row r="415" spans="2:65" s="12" customFormat="1" ht="11.25">
      <c r="B415" s="146"/>
      <c r="D415" s="140" t="s">
        <v>147</v>
      </c>
      <c r="E415" s="147" t="s">
        <v>19</v>
      </c>
      <c r="F415" s="148" t="s">
        <v>627</v>
      </c>
      <c r="H415" s="149">
        <v>-1.1000000000000001</v>
      </c>
      <c r="I415" s="150"/>
      <c r="L415" s="146"/>
      <c r="M415" s="151"/>
      <c r="T415" s="152"/>
      <c r="AT415" s="147" t="s">
        <v>147</v>
      </c>
      <c r="AU415" s="147" t="s">
        <v>82</v>
      </c>
      <c r="AV415" s="12" t="s">
        <v>82</v>
      </c>
      <c r="AW415" s="12" t="s">
        <v>33</v>
      </c>
      <c r="AX415" s="12" t="s">
        <v>72</v>
      </c>
      <c r="AY415" s="147" t="s">
        <v>130</v>
      </c>
    </row>
    <row r="416" spans="2:65" s="12" customFormat="1" ht="11.25">
      <c r="B416" s="146"/>
      <c r="D416" s="140" t="s">
        <v>147</v>
      </c>
      <c r="E416" s="147" t="s">
        <v>19</v>
      </c>
      <c r="F416" s="148" t="s">
        <v>342</v>
      </c>
      <c r="H416" s="149">
        <v>14.32</v>
      </c>
      <c r="I416" s="150"/>
      <c r="L416" s="146"/>
      <c r="M416" s="151"/>
      <c r="T416" s="152"/>
      <c r="AT416" s="147" t="s">
        <v>147</v>
      </c>
      <c r="AU416" s="147" t="s">
        <v>82</v>
      </c>
      <c r="AV416" s="12" t="s">
        <v>82</v>
      </c>
      <c r="AW416" s="12" t="s">
        <v>33</v>
      </c>
      <c r="AX416" s="12" t="s">
        <v>72</v>
      </c>
      <c r="AY416" s="147" t="s">
        <v>130</v>
      </c>
    </row>
    <row r="417" spans="2:65" s="14" customFormat="1" ht="11.25">
      <c r="B417" s="159"/>
      <c r="D417" s="140" t="s">
        <v>147</v>
      </c>
      <c r="E417" s="160" t="s">
        <v>19</v>
      </c>
      <c r="F417" s="161" t="s">
        <v>165</v>
      </c>
      <c r="H417" s="162">
        <v>56.22</v>
      </c>
      <c r="I417" s="163"/>
      <c r="L417" s="159"/>
      <c r="M417" s="164"/>
      <c r="T417" s="165"/>
      <c r="AT417" s="160" t="s">
        <v>147</v>
      </c>
      <c r="AU417" s="160" t="s">
        <v>82</v>
      </c>
      <c r="AV417" s="14" t="s">
        <v>157</v>
      </c>
      <c r="AW417" s="14" t="s">
        <v>4</v>
      </c>
      <c r="AX417" s="14" t="s">
        <v>80</v>
      </c>
      <c r="AY417" s="160" t="s">
        <v>130</v>
      </c>
    </row>
    <row r="418" spans="2:65" s="1" customFormat="1" ht="16.5" customHeight="1">
      <c r="B418" s="32"/>
      <c r="C418" s="166" t="s">
        <v>628</v>
      </c>
      <c r="D418" s="166" t="s">
        <v>166</v>
      </c>
      <c r="E418" s="167" t="s">
        <v>629</v>
      </c>
      <c r="F418" s="168" t="s">
        <v>630</v>
      </c>
      <c r="G418" s="169" t="s">
        <v>302</v>
      </c>
      <c r="H418" s="170">
        <v>59.030999999999999</v>
      </c>
      <c r="I418" s="171"/>
      <c r="J418" s="172">
        <f>ROUND(I418*H418,2)</f>
        <v>0</v>
      </c>
      <c r="K418" s="168" t="s">
        <v>137</v>
      </c>
      <c r="L418" s="173"/>
      <c r="M418" s="174" t="s">
        <v>19</v>
      </c>
      <c r="N418" s="175" t="s">
        <v>43</v>
      </c>
      <c r="P418" s="136">
        <f>O418*H418</f>
        <v>0</v>
      </c>
      <c r="Q418" s="136">
        <v>5.5999999999999995E-4</v>
      </c>
      <c r="R418" s="136">
        <f>Q418*H418</f>
        <v>3.3057359999999994E-2</v>
      </c>
      <c r="S418" s="136">
        <v>0</v>
      </c>
      <c r="T418" s="137">
        <f>S418*H418</f>
        <v>0</v>
      </c>
      <c r="AR418" s="138" t="s">
        <v>249</v>
      </c>
      <c r="AT418" s="138" t="s">
        <v>166</v>
      </c>
      <c r="AU418" s="138" t="s">
        <v>82</v>
      </c>
      <c r="AY418" s="17" t="s">
        <v>130</v>
      </c>
      <c r="BE418" s="139">
        <f>IF(N418="základní",J418,0)</f>
        <v>0</v>
      </c>
      <c r="BF418" s="139">
        <f>IF(N418="snížená",J418,0)</f>
        <v>0</v>
      </c>
      <c r="BG418" s="139">
        <f>IF(N418="zákl. přenesená",J418,0)</f>
        <v>0</v>
      </c>
      <c r="BH418" s="139">
        <f>IF(N418="sníž. přenesená",J418,0)</f>
        <v>0</v>
      </c>
      <c r="BI418" s="139">
        <f>IF(N418="nulová",J418,0)</f>
        <v>0</v>
      </c>
      <c r="BJ418" s="17" t="s">
        <v>80</v>
      </c>
      <c r="BK418" s="139">
        <f>ROUND(I418*H418,2)</f>
        <v>0</v>
      </c>
      <c r="BL418" s="17" t="s">
        <v>157</v>
      </c>
      <c r="BM418" s="138" t="s">
        <v>631</v>
      </c>
    </row>
    <row r="419" spans="2:65" s="1" customFormat="1" ht="11.25">
      <c r="B419" s="32"/>
      <c r="D419" s="140" t="s">
        <v>140</v>
      </c>
      <c r="F419" s="141" t="s">
        <v>630</v>
      </c>
      <c r="I419" s="142"/>
      <c r="L419" s="32"/>
      <c r="M419" s="143"/>
      <c r="T419" s="53"/>
      <c r="AT419" s="17" t="s">
        <v>140</v>
      </c>
      <c r="AU419" s="17" t="s">
        <v>82</v>
      </c>
    </row>
    <row r="420" spans="2:65" s="12" customFormat="1" ht="11.25">
      <c r="B420" s="146"/>
      <c r="D420" s="140" t="s">
        <v>147</v>
      </c>
      <c r="E420" s="147" t="s">
        <v>19</v>
      </c>
      <c r="F420" s="148" t="s">
        <v>632</v>
      </c>
      <c r="H420" s="149">
        <v>59.030999999999999</v>
      </c>
      <c r="I420" s="150"/>
      <c r="L420" s="146"/>
      <c r="M420" s="151"/>
      <c r="T420" s="152"/>
      <c r="AT420" s="147" t="s">
        <v>147</v>
      </c>
      <c r="AU420" s="147" t="s">
        <v>82</v>
      </c>
      <c r="AV420" s="12" t="s">
        <v>82</v>
      </c>
      <c r="AW420" s="12" t="s">
        <v>33</v>
      </c>
      <c r="AX420" s="12" t="s">
        <v>80</v>
      </c>
      <c r="AY420" s="147" t="s">
        <v>130</v>
      </c>
    </row>
    <row r="421" spans="2:65" s="1" customFormat="1" ht="16.5" customHeight="1">
      <c r="B421" s="32"/>
      <c r="C421" s="127" t="s">
        <v>633</v>
      </c>
      <c r="D421" s="127" t="s">
        <v>133</v>
      </c>
      <c r="E421" s="128" t="s">
        <v>634</v>
      </c>
      <c r="F421" s="129" t="s">
        <v>635</v>
      </c>
      <c r="G421" s="130" t="s">
        <v>302</v>
      </c>
      <c r="H421" s="131">
        <v>71.5</v>
      </c>
      <c r="I421" s="132"/>
      <c r="J421" s="133">
        <f>ROUND(I421*H421,2)</f>
        <v>0</v>
      </c>
      <c r="K421" s="129" t="s">
        <v>137</v>
      </c>
      <c r="L421" s="32"/>
      <c r="M421" s="134" t="s">
        <v>19</v>
      </c>
      <c r="N421" s="135" t="s">
        <v>43</v>
      </c>
      <c r="P421" s="136">
        <f>O421*H421</f>
        <v>0</v>
      </c>
      <c r="Q421" s="136">
        <v>0</v>
      </c>
      <c r="R421" s="136">
        <f>Q421*H421</f>
        <v>0</v>
      </c>
      <c r="S421" s="136">
        <v>0</v>
      </c>
      <c r="T421" s="137">
        <f>S421*H421</f>
        <v>0</v>
      </c>
      <c r="AR421" s="138" t="s">
        <v>157</v>
      </c>
      <c r="AT421" s="138" t="s">
        <v>133</v>
      </c>
      <c r="AU421" s="138" t="s">
        <v>82</v>
      </c>
      <c r="AY421" s="17" t="s">
        <v>130</v>
      </c>
      <c r="BE421" s="139">
        <f>IF(N421="základní",J421,0)</f>
        <v>0</v>
      </c>
      <c r="BF421" s="139">
        <f>IF(N421="snížená",J421,0)</f>
        <v>0</v>
      </c>
      <c r="BG421" s="139">
        <f>IF(N421="zákl. přenesená",J421,0)</f>
        <v>0</v>
      </c>
      <c r="BH421" s="139">
        <f>IF(N421="sníž. přenesená",J421,0)</f>
        <v>0</v>
      </c>
      <c r="BI421" s="139">
        <f>IF(N421="nulová",J421,0)</f>
        <v>0</v>
      </c>
      <c r="BJ421" s="17" t="s">
        <v>80</v>
      </c>
      <c r="BK421" s="139">
        <f>ROUND(I421*H421,2)</f>
        <v>0</v>
      </c>
      <c r="BL421" s="17" t="s">
        <v>157</v>
      </c>
      <c r="BM421" s="138" t="s">
        <v>636</v>
      </c>
    </row>
    <row r="422" spans="2:65" s="1" customFormat="1" ht="11.25">
      <c r="B422" s="32"/>
      <c r="D422" s="140" t="s">
        <v>140</v>
      </c>
      <c r="F422" s="141" t="s">
        <v>637</v>
      </c>
      <c r="I422" s="142"/>
      <c r="L422" s="32"/>
      <c r="M422" s="143"/>
      <c r="T422" s="53"/>
      <c r="AT422" s="17" t="s">
        <v>140</v>
      </c>
      <c r="AU422" s="17" t="s">
        <v>82</v>
      </c>
    </row>
    <row r="423" spans="2:65" s="1" customFormat="1" ht="11.25">
      <c r="B423" s="32"/>
      <c r="D423" s="144" t="s">
        <v>141</v>
      </c>
      <c r="F423" s="145" t="s">
        <v>638</v>
      </c>
      <c r="I423" s="142"/>
      <c r="L423" s="32"/>
      <c r="M423" s="143"/>
      <c r="T423" s="53"/>
      <c r="AT423" s="17" t="s">
        <v>141</v>
      </c>
      <c r="AU423" s="17" t="s">
        <v>82</v>
      </c>
    </row>
    <row r="424" spans="2:65" s="12" customFormat="1" ht="11.25">
      <c r="B424" s="146"/>
      <c r="D424" s="140" t="s">
        <v>147</v>
      </c>
      <c r="E424" s="147" t="s">
        <v>19</v>
      </c>
      <c r="F424" s="148" t="s">
        <v>639</v>
      </c>
      <c r="H424" s="149">
        <v>16.8</v>
      </c>
      <c r="I424" s="150"/>
      <c r="L424" s="146"/>
      <c r="M424" s="151"/>
      <c r="T424" s="152"/>
      <c r="AT424" s="147" t="s">
        <v>147</v>
      </c>
      <c r="AU424" s="147" t="s">
        <v>82</v>
      </c>
      <c r="AV424" s="12" t="s">
        <v>82</v>
      </c>
      <c r="AW424" s="12" t="s">
        <v>33</v>
      </c>
      <c r="AX424" s="12" t="s">
        <v>72</v>
      </c>
      <c r="AY424" s="147" t="s">
        <v>130</v>
      </c>
    </row>
    <row r="425" spans="2:65" s="12" customFormat="1" ht="11.25">
      <c r="B425" s="146"/>
      <c r="D425" s="140" t="s">
        <v>147</v>
      </c>
      <c r="E425" s="147" t="s">
        <v>19</v>
      </c>
      <c r="F425" s="148" t="s">
        <v>640</v>
      </c>
      <c r="H425" s="149">
        <v>22</v>
      </c>
      <c r="I425" s="150"/>
      <c r="L425" s="146"/>
      <c r="M425" s="151"/>
      <c r="T425" s="152"/>
      <c r="AT425" s="147" t="s">
        <v>147</v>
      </c>
      <c r="AU425" s="147" t="s">
        <v>82</v>
      </c>
      <c r="AV425" s="12" t="s">
        <v>82</v>
      </c>
      <c r="AW425" s="12" t="s">
        <v>33</v>
      </c>
      <c r="AX425" s="12" t="s">
        <v>72</v>
      </c>
      <c r="AY425" s="147" t="s">
        <v>130</v>
      </c>
    </row>
    <row r="426" spans="2:65" s="12" customFormat="1" ht="11.25">
      <c r="B426" s="146"/>
      <c r="D426" s="140" t="s">
        <v>147</v>
      </c>
      <c r="E426" s="147" t="s">
        <v>19</v>
      </c>
      <c r="F426" s="148" t="s">
        <v>641</v>
      </c>
      <c r="H426" s="149">
        <v>6.2</v>
      </c>
      <c r="I426" s="150"/>
      <c r="L426" s="146"/>
      <c r="M426" s="151"/>
      <c r="T426" s="152"/>
      <c r="AT426" s="147" t="s">
        <v>147</v>
      </c>
      <c r="AU426" s="147" t="s">
        <v>82</v>
      </c>
      <c r="AV426" s="12" t="s">
        <v>82</v>
      </c>
      <c r="AW426" s="12" t="s">
        <v>33</v>
      </c>
      <c r="AX426" s="12" t="s">
        <v>72</v>
      </c>
      <c r="AY426" s="147" t="s">
        <v>130</v>
      </c>
    </row>
    <row r="427" spans="2:65" s="12" customFormat="1" ht="11.25">
      <c r="B427" s="146"/>
      <c r="D427" s="140" t="s">
        <v>147</v>
      </c>
      <c r="E427" s="147" t="s">
        <v>19</v>
      </c>
      <c r="F427" s="148" t="s">
        <v>642</v>
      </c>
      <c r="H427" s="149">
        <v>3.6</v>
      </c>
      <c r="I427" s="150"/>
      <c r="L427" s="146"/>
      <c r="M427" s="151"/>
      <c r="T427" s="152"/>
      <c r="AT427" s="147" t="s">
        <v>147</v>
      </c>
      <c r="AU427" s="147" t="s">
        <v>82</v>
      </c>
      <c r="AV427" s="12" t="s">
        <v>82</v>
      </c>
      <c r="AW427" s="12" t="s">
        <v>33</v>
      </c>
      <c r="AX427" s="12" t="s">
        <v>72</v>
      </c>
      <c r="AY427" s="147" t="s">
        <v>130</v>
      </c>
    </row>
    <row r="428" spans="2:65" s="12" customFormat="1" ht="11.25">
      <c r="B428" s="146"/>
      <c r="D428" s="140" t="s">
        <v>147</v>
      </c>
      <c r="E428" s="147" t="s">
        <v>19</v>
      </c>
      <c r="F428" s="148" t="s">
        <v>643</v>
      </c>
      <c r="H428" s="149">
        <v>4.4000000000000004</v>
      </c>
      <c r="I428" s="150"/>
      <c r="L428" s="146"/>
      <c r="M428" s="151"/>
      <c r="T428" s="152"/>
      <c r="AT428" s="147" t="s">
        <v>147</v>
      </c>
      <c r="AU428" s="147" t="s">
        <v>82</v>
      </c>
      <c r="AV428" s="12" t="s">
        <v>82</v>
      </c>
      <c r="AW428" s="12" t="s">
        <v>33</v>
      </c>
      <c r="AX428" s="12" t="s">
        <v>72</v>
      </c>
      <c r="AY428" s="147" t="s">
        <v>130</v>
      </c>
    </row>
    <row r="429" spans="2:65" s="12" customFormat="1" ht="11.25">
      <c r="B429" s="146"/>
      <c r="D429" s="140" t="s">
        <v>147</v>
      </c>
      <c r="E429" s="147" t="s">
        <v>19</v>
      </c>
      <c r="F429" s="148" t="s">
        <v>644</v>
      </c>
      <c r="H429" s="149">
        <v>5.7</v>
      </c>
      <c r="I429" s="150"/>
      <c r="L429" s="146"/>
      <c r="M429" s="151"/>
      <c r="T429" s="152"/>
      <c r="AT429" s="147" t="s">
        <v>147</v>
      </c>
      <c r="AU429" s="147" t="s">
        <v>82</v>
      </c>
      <c r="AV429" s="12" t="s">
        <v>82</v>
      </c>
      <c r="AW429" s="12" t="s">
        <v>33</v>
      </c>
      <c r="AX429" s="12" t="s">
        <v>72</v>
      </c>
      <c r="AY429" s="147" t="s">
        <v>130</v>
      </c>
    </row>
    <row r="430" spans="2:65" s="12" customFormat="1" ht="11.25">
      <c r="B430" s="146"/>
      <c r="D430" s="140" t="s">
        <v>147</v>
      </c>
      <c r="E430" s="147" t="s">
        <v>19</v>
      </c>
      <c r="F430" s="148" t="s">
        <v>645</v>
      </c>
      <c r="H430" s="149">
        <v>3.2</v>
      </c>
      <c r="I430" s="150"/>
      <c r="L430" s="146"/>
      <c r="M430" s="151"/>
      <c r="T430" s="152"/>
      <c r="AT430" s="147" t="s">
        <v>147</v>
      </c>
      <c r="AU430" s="147" t="s">
        <v>82</v>
      </c>
      <c r="AV430" s="12" t="s">
        <v>82</v>
      </c>
      <c r="AW430" s="12" t="s">
        <v>33</v>
      </c>
      <c r="AX430" s="12" t="s">
        <v>72</v>
      </c>
      <c r="AY430" s="147" t="s">
        <v>130</v>
      </c>
    </row>
    <row r="431" spans="2:65" s="12" customFormat="1" ht="11.25">
      <c r="B431" s="146"/>
      <c r="D431" s="140" t="s">
        <v>147</v>
      </c>
      <c r="E431" s="147" t="s">
        <v>19</v>
      </c>
      <c r="F431" s="148" t="s">
        <v>646</v>
      </c>
      <c r="H431" s="149">
        <v>9.6</v>
      </c>
      <c r="I431" s="150"/>
      <c r="L431" s="146"/>
      <c r="M431" s="151"/>
      <c r="T431" s="152"/>
      <c r="AT431" s="147" t="s">
        <v>147</v>
      </c>
      <c r="AU431" s="147" t="s">
        <v>82</v>
      </c>
      <c r="AV431" s="12" t="s">
        <v>82</v>
      </c>
      <c r="AW431" s="12" t="s">
        <v>33</v>
      </c>
      <c r="AX431" s="12" t="s">
        <v>72</v>
      </c>
      <c r="AY431" s="147" t="s">
        <v>130</v>
      </c>
    </row>
    <row r="432" spans="2:65" s="14" customFormat="1" ht="11.25">
      <c r="B432" s="159"/>
      <c r="D432" s="140" t="s">
        <v>147</v>
      </c>
      <c r="E432" s="160" t="s">
        <v>19</v>
      </c>
      <c r="F432" s="161" t="s">
        <v>165</v>
      </c>
      <c r="H432" s="162">
        <v>71.5</v>
      </c>
      <c r="I432" s="163"/>
      <c r="L432" s="159"/>
      <c r="M432" s="164"/>
      <c r="T432" s="165"/>
      <c r="AT432" s="160" t="s">
        <v>147</v>
      </c>
      <c r="AU432" s="160" t="s">
        <v>82</v>
      </c>
      <c r="AV432" s="14" t="s">
        <v>157</v>
      </c>
      <c r="AW432" s="14" t="s">
        <v>4</v>
      </c>
      <c r="AX432" s="14" t="s">
        <v>80</v>
      </c>
      <c r="AY432" s="160" t="s">
        <v>130</v>
      </c>
    </row>
    <row r="433" spans="2:65" s="1" customFormat="1" ht="16.5" customHeight="1">
      <c r="B433" s="32"/>
      <c r="C433" s="166" t="s">
        <v>98</v>
      </c>
      <c r="D433" s="166" t="s">
        <v>166</v>
      </c>
      <c r="E433" s="167" t="s">
        <v>647</v>
      </c>
      <c r="F433" s="168" t="s">
        <v>648</v>
      </c>
      <c r="G433" s="169" t="s">
        <v>302</v>
      </c>
      <c r="H433" s="170">
        <v>75.075000000000003</v>
      </c>
      <c r="I433" s="171"/>
      <c r="J433" s="172">
        <f>ROUND(I433*H433,2)</f>
        <v>0</v>
      </c>
      <c r="K433" s="168" t="s">
        <v>137</v>
      </c>
      <c r="L433" s="173"/>
      <c r="M433" s="174" t="s">
        <v>19</v>
      </c>
      <c r="N433" s="175" t="s">
        <v>43</v>
      </c>
      <c r="P433" s="136">
        <f>O433*H433</f>
        <v>0</v>
      </c>
      <c r="Q433" s="136">
        <v>3.0000000000000001E-5</v>
      </c>
      <c r="R433" s="136">
        <f>Q433*H433</f>
        <v>2.2522500000000003E-3</v>
      </c>
      <c r="S433" s="136">
        <v>0</v>
      </c>
      <c r="T433" s="137">
        <f>S433*H433</f>
        <v>0</v>
      </c>
      <c r="AR433" s="138" t="s">
        <v>249</v>
      </c>
      <c r="AT433" s="138" t="s">
        <v>166</v>
      </c>
      <c r="AU433" s="138" t="s">
        <v>82</v>
      </c>
      <c r="AY433" s="17" t="s">
        <v>130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7" t="s">
        <v>80</v>
      </c>
      <c r="BK433" s="139">
        <f>ROUND(I433*H433,2)</f>
        <v>0</v>
      </c>
      <c r="BL433" s="17" t="s">
        <v>157</v>
      </c>
      <c r="BM433" s="138" t="s">
        <v>649</v>
      </c>
    </row>
    <row r="434" spans="2:65" s="1" customFormat="1" ht="11.25">
      <c r="B434" s="32"/>
      <c r="D434" s="140" t="s">
        <v>140</v>
      </c>
      <c r="F434" s="141" t="s">
        <v>648</v>
      </c>
      <c r="I434" s="142"/>
      <c r="L434" s="32"/>
      <c r="M434" s="143"/>
      <c r="T434" s="53"/>
      <c r="AT434" s="17" t="s">
        <v>140</v>
      </c>
      <c r="AU434" s="17" t="s">
        <v>82</v>
      </c>
    </row>
    <row r="435" spans="2:65" s="12" customFormat="1" ht="11.25">
      <c r="B435" s="146"/>
      <c r="D435" s="140" t="s">
        <v>147</v>
      </c>
      <c r="E435" s="147" t="s">
        <v>19</v>
      </c>
      <c r="F435" s="148" t="s">
        <v>650</v>
      </c>
      <c r="H435" s="149">
        <v>75.075000000000003</v>
      </c>
      <c r="I435" s="150"/>
      <c r="L435" s="146"/>
      <c r="M435" s="151"/>
      <c r="T435" s="152"/>
      <c r="AT435" s="147" t="s">
        <v>147</v>
      </c>
      <c r="AU435" s="147" t="s">
        <v>82</v>
      </c>
      <c r="AV435" s="12" t="s">
        <v>82</v>
      </c>
      <c r="AW435" s="12" t="s">
        <v>33</v>
      </c>
      <c r="AX435" s="12" t="s">
        <v>80</v>
      </c>
      <c r="AY435" s="147" t="s">
        <v>130</v>
      </c>
    </row>
    <row r="436" spans="2:65" s="1" customFormat="1" ht="16.5" customHeight="1">
      <c r="B436" s="32"/>
      <c r="C436" s="127" t="s">
        <v>651</v>
      </c>
      <c r="D436" s="127" t="s">
        <v>133</v>
      </c>
      <c r="E436" s="128" t="s">
        <v>634</v>
      </c>
      <c r="F436" s="129" t="s">
        <v>635</v>
      </c>
      <c r="G436" s="130" t="s">
        <v>302</v>
      </c>
      <c r="H436" s="131">
        <v>54.7</v>
      </c>
      <c r="I436" s="132"/>
      <c r="J436" s="133">
        <f>ROUND(I436*H436,2)</f>
        <v>0</v>
      </c>
      <c r="K436" s="129" t="s">
        <v>137</v>
      </c>
      <c r="L436" s="32"/>
      <c r="M436" s="134" t="s">
        <v>19</v>
      </c>
      <c r="N436" s="135" t="s">
        <v>43</v>
      </c>
      <c r="P436" s="136">
        <f>O436*H436</f>
        <v>0</v>
      </c>
      <c r="Q436" s="136">
        <v>0</v>
      </c>
      <c r="R436" s="136">
        <f>Q436*H436</f>
        <v>0</v>
      </c>
      <c r="S436" s="136">
        <v>0</v>
      </c>
      <c r="T436" s="137">
        <f>S436*H436</f>
        <v>0</v>
      </c>
      <c r="AR436" s="138" t="s">
        <v>157</v>
      </c>
      <c r="AT436" s="138" t="s">
        <v>133</v>
      </c>
      <c r="AU436" s="138" t="s">
        <v>82</v>
      </c>
      <c r="AY436" s="17" t="s">
        <v>130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7" t="s">
        <v>80</v>
      </c>
      <c r="BK436" s="139">
        <f>ROUND(I436*H436,2)</f>
        <v>0</v>
      </c>
      <c r="BL436" s="17" t="s">
        <v>157</v>
      </c>
      <c r="BM436" s="138" t="s">
        <v>652</v>
      </c>
    </row>
    <row r="437" spans="2:65" s="1" customFormat="1" ht="11.25">
      <c r="B437" s="32"/>
      <c r="D437" s="140" t="s">
        <v>140</v>
      </c>
      <c r="F437" s="141" t="s">
        <v>637</v>
      </c>
      <c r="I437" s="142"/>
      <c r="L437" s="32"/>
      <c r="M437" s="143"/>
      <c r="T437" s="53"/>
      <c r="AT437" s="17" t="s">
        <v>140</v>
      </c>
      <c r="AU437" s="17" t="s">
        <v>82</v>
      </c>
    </row>
    <row r="438" spans="2:65" s="1" customFormat="1" ht="11.25">
      <c r="B438" s="32"/>
      <c r="D438" s="144" t="s">
        <v>141</v>
      </c>
      <c r="F438" s="145" t="s">
        <v>638</v>
      </c>
      <c r="I438" s="142"/>
      <c r="L438" s="32"/>
      <c r="M438" s="143"/>
      <c r="T438" s="53"/>
      <c r="AT438" s="17" t="s">
        <v>141</v>
      </c>
      <c r="AU438" s="17" t="s">
        <v>82</v>
      </c>
    </row>
    <row r="439" spans="2:65" s="12" customFormat="1" ht="11.25">
      <c r="B439" s="146"/>
      <c r="D439" s="140" t="s">
        <v>147</v>
      </c>
      <c r="E439" s="147" t="s">
        <v>19</v>
      </c>
      <c r="F439" s="148" t="s">
        <v>640</v>
      </c>
      <c r="H439" s="149">
        <v>22</v>
      </c>
      <c r="I439" s="150"/>
      <c r="L439" s="146"/>
      <c r="M439" s="151"/>
      <c r="T439" s="152"/>
      <c r="AT439" s="147" t="s">
        <v>147</v>
      </c>
      <c r="AU439" s="147" t="s">
        <v>82</v>
      </c>
      <c r="AV439" s="12" t="s">
        <v>82</v>
      </c>
      <c r="AW439" s="12" t="s">
        <v>33</v>
      </c>
      <c r="AX439" s="12" t="s">
        <v>72</v>
      </c>
      <c r="AY439" s="147" t="s">
        <v>130</v>
      </c>
    </row>
    <row r="440" spans="2:65" s="12" customFormat="1" ht="11.25">
      <c r="B440" s="146"/>
      <c r="D440" s="140" t="s">
        <v>147</v>
      </c>
      <c r="E440" s="147" t="s">
        <v>19</v>
      </c>
      <c r="F440" s="148" t="s">
        <v>641</v>
      </c>
      <c r="H440" s="149">
        <v>6.2</v>
      </c>
      <c r="I440" s="150"/>
      <c r="L440" s="146"/>
      <c r="M440" s="151"/>
      <c r="T440" s="152"/>
      <c r="AT440" s="147" t="s">
        <v>147</v>
      </c>
      <c r="AU440" s="147" t="s">
        <v>82</v>
      </c>
      <c r="AV440" s="12" t="s">
        <v>82</v>
      </c>
      <c r="AW440" s="12" t="s">
        <v>33</v>
      </c>
      <c r="AX440" s="12" t="s">
        <v>72</v>
      </c>
      <c r="AY440" s="147" t="s">
        <v>130</v>
      </c>
    </row>
    <row r="441" spans="2:65" s="12" customFormat="1" ht="11.25">
      <c r="B441" s="146"/>
      <c r="D441" s="140" t="s">
        <v>147</v>
      </c>
      <c r="E441" s="147" t="s">
        <v>19</v>
      </c>
      <c r="F441" s="148" t="s">
        <v>642</v>
      </c>
      <c r="H441" s="149">
        <v>3.6</v>
      </c>
      <c r="I441" s="150"/>
      <c r="L441" s="146"/>
      <c r="M441" s="151"/>
      <c r="T441" s="152"/>
      <c r="AT441" s="147" t="s">
        <v>147</v>
      </c>
      <c r="AU441" s="147" t="s">
        <v>82</v>
      </c>
      <c r="AV441" s="12" t="s">
        <v>82</v>
      </c>
      <c r="AW441" s="12" t="s">
        <v>33</v>
      </c>
      <c r="AX441" s="12" t="s">
        <v>72</v>
      </c>
      <c r="AY441" s="147" t="s">
        <v>130</v>
      </c>
    </row>
    <row r="442" spans="2:65" s="12" customFormat="1" ht="11.25">
      <c r="B442" s="146"/>
      <c r="D442" s="140" t="s">
        <v>147</v>
      </c>
      <c r="E442" s="147" t="s">
        <v>19</v>
      </c>
      <c r="F442" s="148" t="s">
        <v>643</v>
      </c>
      <c r="H442" s="149">
        <v>4.4000000000000004</v>
      </c>
      <c r="I442" s="150"/>
      <c r="L442" s="146"/>
      <c r="M442" s="151"/>
      <c r="T442" s="152"/>
      <c r="AT442" s="147" t="s">
        <v>147</v>
      </c>
      <c r="AU442" s="147" t="s">
        <v>82</v>
      </c>
      <c r="AV442" s="12" t="s">
        <v>82</v>
      </c>
      <c r="AW442" s="12" t="s">
        <v>33</v>
      </c>
      <c r="AX442" s="12" t="s">
        <v>72</v>
      </c>
      <c r="AY442" s="147" t="s">
        <v>130</v>
      </c>
    </row>
    <row r="443" spans="2:65" s="12" customFormat="1" ht="11.25">
      <c r="B443" s="146"/>
      <c r="D443" s="140" t="s">
        <v>147</v>
      </c>
      <c r="E443" s="147" t="s">
        <v>19</v>
      </c>
      <c r="F443" s="148" t="s">
        <v>644</v>
      </c>
      <c r="H443" s="149">
        <v>5.7</v>
      </c>
      <c r="I443" s="150"/>
      <c r="L443" s="146"/>
      <c r="M443" s="151"/>
      <c r="T443" s="152"/>
      <c r="AT443" s="147" t="s">
        <v>147</v>
      </c>
      <c r="AU443" s="147" t="s">
        <v>82</v>
      </c>
      <c r="AV443" s="12" t="s">
        <v>82</v>
      </c>
      <c r="AW443" s="12" t="s">
        <v>33</v>
      </c>
      <c r="AX443" s="12" t="s">
        <v>72</v>
      </c>
      <c r="AY443" s="147" t="s">
        <v>130</v>
      </c>
    </row>
    <row r="444" spans="2:65" s="12" customFormat="1" ht="11.25">
      <c r="B444" s="146"/>
      <c r="D444" s="140" t="s">
        <v>147</v>
      </c>
      <c r="E444" s="147" t="s">
        <v>19</v>
      </c>
      <c r="F444" s="148" t="s">
        <v>645</v>
      </c>
      <c r="H444" s="149">
        <v>3.2</v>
      </c>
      <c r="I444" s="150"/>
      <c r="L444" s="146"/>
      <c r="M444" s="151"/>
      <c r="T444" s="152"/>
      <c r="AT444" s="147" t="s">
        <v>147</v>
      </c>
      <c r="AU444" s="147" t="s">
        <v>82</v>
      </c>
      <c r="AV444" s="12" t="s">
        <v>82</v>
      </c>
      <c r="AW444" s="12" t="s">
        <v>33</v>
      </c>
      <c r="AX444" s="12" t="s">
        <v>72</v>
      </c>
      <c r="AY444" s="147" t="s">
        <v>130</v>
      </c>
    </row>
    <row r="445" spans="2:65" s="12" customFormat="1" ht="11.25">
      <c r="B445" s="146"/>
      <c r="D445" s="140" t="s">
        <v>147</v>
      </c>
      <c r="E445" s="147" t="s">
        <v>19</v>
      </c>
      <c r="F445" s="148" t="s">
        <v>646</v>
      </c>
      <c r="H445" s="149">
        <v>9.6</v>
      </c>
      <c r="I445" s="150"/>
      <c r="L445" s="146"/>
      <c r="M445" s="151"/>
      <c r="T445" s="152"/>
      <c r="AT445" s="147" t="s">
        <v>147</v>
      </c>
      <c r="AU445" s="147" t="s">
        <v>82</v>
      </c>
      <c r="AV445" s="12" t="s">
        <v>82</v>
      </c>
      <c r="AW445" s="12" t="s">
        <v>33</v>
      </c>
      <c r="AX445" s="12" t="s">
        <v>72</v>
      </c>
      <c r="AY445" s="147" t="s">
        <v>130</v>
      </c>
    </row>
    <row r="446" spans="2:65" s="14" customFormat="1" ht="11.25">
      <c r="B446" s="159"/>
      <c r="D446" s="140" t="s">
        <v>147</v>
      </c>
      <c r="E446" s="160" t="s">
        <v>19</v>
      </c>
      <c r="F446" s="161" t="s">
        <v>165</v>
      </c>
      <c r="H446" s="162">
        <v>54.7</v>
      </c>
      <c r="I446" s="163"/>
      <c r="L446" s="159"/>
      <c r="M446" s="164"/>
      <c r="T446" s="165"/>
      <c r="AT446" s="160" t="s">
        <v>147</v>
      </c>
      <c r="AU446" s="160" t="s">
        <v>82</v>
      </c>
      <c r="AV446" s="14" t="s">
        <v>157</v>
      </c>
      <c r="AW446" s="14" t="s">
        <v>4</v>
      </c>
      <c r="AX446" s="14" t="s">
        <v>80</v>
      </c>
      <c r="AY446" s="160" t="s">
        <v>130</v>
      </c>
    </row>
    <row r="447" spans="2:65" s="1" customFormat="1" ht="16.5" customHeight="1">
      <c r="B447" s="32"/>
      <c r="C447" s="166" t="s">
        <v>653</v>
      </c>
      <c r="D447" s="166" t="s">
        <v>166</v>
      </c>
      <c r="E447" s="167" t="s">
        <v>654</v>
      </c>
      <c r="F447" s="168" t="s">
        <v>655</v>
      </c>
      <c r="G447" s="169" t="s">
        <v>302</v>
      </c>
      <c r="H447" s="170">
        <v>57.435000000000002</v>
      </c>
      <c r="I447" s="171"/>
      <c r="J447" s="172">
        <f>ROUND(I447*H447,2)</f>
        <v>0</v>
      </c>
      <c r="K447" s="168" t="s">
        <v>137</v>
      </c>
      <c r="L447" s="173"/>
      <c r="M447" s="174" t="s">
        <v>19</v>
      </c>
      <c r="N447" s="175" t="s">
        <v>43</v>
      </c>
      <c r="P447" s="136">
        <f>O447*H447</f>
        <v>0</v>
      </c>
      <c r="Q447" s="136">
        <v>4.0000000000000003E-5</v>
      </c>
      <c r="R447" s="136">
        <f>Q447*H447</f>
        <v>2.2974000000000002E-3</v>
      </c>
      <c r="S447" s="136">
        <v>0</v>
      </c>
      <c r="T447" s="137">
        <f>S447*H447</f>
        <v>0</v>
      </c>
      <c r="AR447" s="138" t="s">
        <v>249</v>
      </c>
      <c r="AT447" s="138" t="s">
        <v>166</v>
      </c>
      <c r="AU447" s="138" t="s">
        <v>82</v>
      </c>
      <c r="AY447" s="17" t="s">
        <v>130</v>
      </c>
      <c r="BE447" s="139">
        <f>IF(N447="základní",J447,0)</f>
        <v>0</v>
      </c>
      <c r="BF447" s="139">
        <f>IF(N447="snížená",J447,0)</f>
        <v>0</v>
      </c>
      <c r="BG447" s="139">
        <f>IF(N447="zákl. přenesená",J447,0)</f>
        <v>0</v>
      </c>
      <c r="BH447" s="139">
        <f>IF(N447="sníž. přenesená",J447,0)</f>
        <v>0</v>
      </c>
      <c r="BI447" s="139">
        <f>IF(N447="nulová",J447,0)</f>
        <v>0</v>
      </c>
      <c r="BJ447" s="17" t="s">
        <v>80</v>
      </c>
      <c r="BK447" s="139">
        <f>ROUND(I447*H447,2)</f>
        <v>0</v>
      </c>
      <c r="BL447" s="17" t="s">
        <v>157</v>
      </c>
      <c r="BM447" s="138" t="s">
        <v>656</v>
      </c>
    </row>
    <row r="448" spans="2:65" s="1" customFormat="1" ht="11.25">
      <c r="B448" s="32"/>
      <c r="D448" s="140" t="s">
        <v>140</v>
      </c>
      <c r="F448" s="141" t="s">
        <v>655</v>
      </c>
      <c r="I448" s="142"/>
      <c r="L448" s="32"/>
      <c r="M448" s="143"/>
      <c r="T448" s="53"/>
      <c r="AT448" s="17" t="s">
        <v>140</v>
      </c>
      <c r="AU448" s="17" t="s">
        <v>82</v>
      </c>
    </row>
    <row r="449" spans="2:65" s="12" customFormat="1" ht="11.25">
      <c r="B449" s="146"/>
      <c r="D449" s="140" t="s">
        <v>147</v>
      </c>
      <c r="E449" s="147" t="s">
        <v>19</v>
      </c>
      <c r="F449" s="148" t="s">
        <v>657</v>
      </c>
      <c r="H449" s="149">
        <v>57.435000000000002</v>
      </c>
      <c r="I449" s="150"/>
      <c r="L449" s="146"/>
      <c r="M449" s="151"/>
      <c r="T449" s="152"/>
      <c r="AT449" s="147" t="s">
        <v>147</v>
      </c>
      <c r="AU449" s="147" t="s">
        <v>82</v>
      </c>
      <c r="AV449" s="12" t="s">
        <v>82</v>
      </c>
      <c r="AW449" s="12" t="s">
        <v>33</v>
      </c>
      <c r="AX449" s="12" t="s">
        <v>80</v>
      </c>
      <c r="AY449" s="147" t="s">
        <v>130</v>
      </c>
    </row>
    <row r="450" spans="2:65" s="1" customFormat="1" ht="16.5" customHeight="1">
      <c r="B450" s="32"/>
      <c r="C450" s="127" t="s">
        <v>658</v>
      </c>
      <c r="D450" s="127" t="s">
        <v>133</v>
      </c>
      <c r="E450" s="128" t="s">
        <v>659</v>
      </c>
      <c r="F450" s="129" t="s">
        <v>660</v>
      </c>
      <c r="G450" s="130" t="s">
        <v>199</v>
      </c>
      <c r="H450" s="131">
        <v>11.72</v>
      </c>
      <c r="I450" s="132"/>
      <c r="J450" s="133">
        <f>ROUND(I450*H450,2)</f>
        <v>0</v>
      </c>
      <c r="K450" s="129" t="s">
        <v>137</v>
      </c>
      <c r="L450" s="32"/>
      <c r="M450" s="134" t="s">
        <v>19</v>
      </c>
      <c r="N450" s="135" t="s">
        <v>43</v>
      </c>
      <c r="P450" s="136">
        <f>O450*H450</f>
        <v>0</v>
      </c>
      <c r="Q450" s="136">
        <v>3.8E-3</v>
      </c>
      <c r="R450" s="136">
        <f>Q450*H450</f>
        <v>4.4535999999999999E-2</v>
      </c>
      <c r="S450" s="136">
        <v>0</v>
      </c>
      <c r="T450" s="137">
        <f>S450*H450</f>
        <v>0</v>
      </c>
      <c r="AR450" s="138" t="s">
        <v>157</v>
      </c>
      <c r="AT450" s="138" t="s">
        <v>133</v>
      </c>
      <c r="AU450" s="138" t="s">
        <v>82</v>
      </c>
      <c r="AY450" s="17" t="s">
        <v>130</v>
      </c>
      <c r="BE450" s="139">
        <f>IF(N450="základní",J450,0)</f>
        <v>0</v>
      </c>
      <c r="BF450" s="139">
        <f>IF(N450="snížená",J450,0)</f>
        <v>0</v>
      </c>
      <c r="BG450" s="139">
        <f>IF(N450="zákl. přenesená",J450,0)</f>
        <v>0</v>
      </c>
      <c r="BH450" s="139">
        <f>IF(N450="sníž. přenesená",J450,0)</f>
        <v>0</v>
      </c>
      <c r="BI450" s="139">
        <f>IF(N450="nulová",J450,0)</f>
        <v>0</v>
      </c>
      <c r="BJ450" s="17" t="s">
        <v>80</v>
      </c>
      <c r="BK450" s="139">
        <f>ROUND(I450*H450,2)</f>
        <v>0</v>
      </c>
      <c r="BL450" s="17" t="s">
        <v>157</v>
      </c>
      <c r="BM450" s="138" t="s">
        <v>661</v>
      </c>
    </row>
    <row r="451" spans="2:65" s="1" customFormat="1" ht="11.25">
      <c r="B451" s="32"/>
      <c r="D451" s="140" t="s">
        <v>140</v>
      </c>
      <c r="F451" s="141" t="s">
        <v>662</v>
      </c>
      <c r="I451" s="142"/>
      <c r="L451" s="32"/>
      <c r="M451" s="143"/>
      <c r="T451" s="53"/>
      <c r="AT451" s="17" t="s">
        <v>140</v>
      </c>
      <c r="AU451" s="17" t="s">
        <v>82</v>
      </c>
    </row>
    <row r="452" spans="2:65" s="1" customFormat="1" ht="11.25">
      <c r="B452" s="32"/>
      <c r="D452" s="144" t="s">
        <v>141</v>
      </c>
      <c r="F452" s="145" t="s">
        <v>663</v>
      </c>
      <c r="I452" s="142"/>
      <c r="L452" s="32"/>
      <c r="M452" s="143"/>
      <c r="T452" s="53"/>
      <c r="AT452" s="17" t="s">
        <v>141</v>
      </c>
      <c r="AU452" s="17" t="s">
        <v>82</v>
      </c>
    </row>
    <row r="453" spans="2:65" s="12" customFormat="1" ht="11.25">
      <c r="B453" s="146"/>
      <c r="D453" s="140" t="s">
        <v>147</v>
      </c>
      <c r="E453" s="147" t="s">
        <v>19</v>
      </c>
      <c r="F453" s="148" t="s">
        <v>664</v>
      </c>
      <c r="H453" s="149">
        <v>11.72</v>
      </c>
      <c r="I453" s="150"/>
      <c r="L453" s="146"/>
      <c r="M453" s="151"/>
      <c r="T453" s="152"/>
      <c r="AT453" s="147" t="s">
        <v>147</v>
      </c>
      <c r="AU453" s="147" t="s">
        <v>82</v>
      </c>
      <c r="AV453" s="12" t="s">
        <v>82</v>
      </c>
      <c r="AW453" s="12" t="s">
        <v>33</v>
      </c>
      <c r="AX453" s="12" t="s">
        <v>80</v>
      </c>
      <c r="AY453" s="147" t="s">
        <v>130</v>
      </c>
    </row>
    <row r="454" spans="2:65" s="1" customFormat="1" ht="16.5" customHeight="1">
      <c r="B454" s="32"/>
      <c r="C454" s="127" t="s">
        <v>665</v>
      </c>
      <c r="D454" s="127" t="s">
        <v>133</v>
      </c>
      <c r="E454" s="128" t="s">
        <v>666</v>
      </c>
      <c r="F454" s="129" t="s">
        <v>667</v>
      </c>
      <c r="G454" s="130" t="s">
        <v>199</v>
      </c>
      <c r="H454" s="131">
        <v>230.619</v>
      </c>
      <c r="I454" s="132"/>
      <c r="J454" s="133">
        <f>ROUND(I454*H454,2)</f>
        <v>0</v>
      </c>
      <c r="K454" s="129" t="s">
        <v>137</v>
      </c>
      <c r="L454" s="32"/>
      <c r="M454" s="134" t="s">
        <v>19</v>
      </c>
      <c r="N454" s="135" t="s">
        <v>43</v>
      </c>
      <c r="P454" s="136">
        <f>O454*H454</f>
        <v>0</v>
      </c>
      <c r="Q454" s="136">
        <v>1.82E-3</v>
      </c>
      <c r="R454" s="136">
        <f>Q454*H454</f>
        <v>0.41972658000000002</v>
      </c>
      <c r="S454" s="136">
        <v>0</v>
      </c>
      <c r="T454" s="137">
        <f>S454*H454</f>
        <v>0</v>
      </c>
      <c r="AR454" s="138" t="s">
        <v>157</v>
      </c>
      <c r="AT454" s="138" t="s">
        <v>133</v>
      </c>
      <c r="AU454" s="138" t="s">
        <v>82</v>
      </c>
      <c r="AY454" s="17" t="s">
        <v>130</v>
      </c>
      <c r="BE454" s="139">
        <f>IF(N454="základní",J454,0)</f>
        <v>0</v>
      </c>
      <c r="BF454" s="139">
        <f>IF(N454="snížená",J454,0)</f>
        <v>0</v>
      </c>
      <c r="BG454" s="139">
        <f>IF(N454="zákl. přenesená",J454,0)</f>
        <v>0</v>
      </c>
      <c r="BH454" s="139">
        <f>IF(N454="sníž. přenesená",J454,0)</f>
        <v>0</v>
      </c>
      <c r="BI454" s="139">
        <f>IF(N454="nulová",J454,0)</f>
        <v>0</v>
      </c>
      <c r="BJ454" s="17" t="s">
        <v>80</v>
      </c>
      <c r="BK454" s="139">
        <f>ROUND(I454*H454,2)</f>
        <v>0</v>
      </c>
      <c r="BL454" s="17" t="s">
        <v>157</v>
      </c>
      <c r="BM454" s="138" t="s">
        <v>668</v>
      </c>
    </row>
    <row r="455" spans="2:65" s="1" customFormat="1" ht="11.25">
      <c r="B455" s="32"/>
      <c r="D455" s="140" t="s">
        <v>140</v>
      </c>
      <c r="F455" s="141" t="s">
        <v>669</v>
      </c>
      <c r="I455" s="142"/>
      <c r="L455" s="32"/>
      <c r="M455" s="143"/>
      <c r="T455" s="53"/>
      <c r="AT455" s="17" t="s">
        <v>140</v>
      </c>
      <c r="AU455" s="17" t="s">
        <v>82</v>
      </c>
    </row>
    <row r="456" spans="2:65" s="1" customFormat="1" ht="11.25">
      <c r="B456" s="32"/>
      <c r="D456" s="144" t="s">
        <v>141</v>
      </c>
      <c r="F456" s="145" t="s">
        <v>670</v>
      </c>
      <c r="I456" s="142"/>
      <c r="L456" s="32"/>
      <c r="M456" s="143"/>
      <c r="T456" s="53"/>
      <c r="AT456" s="17" t="s">
        <v>141</v>
      </c>
      <c r="AU456" s="17" t="s">
        <v>82</v>
      </c>
    </row>
    <row r="457" spans="2:65" s="12" customFormat="1" ht="11.25">
      <c r="B457" s="146"/>
      <c r="D457" s="140" t="s">
        <v>147</v>
      </c>
      <c r="E457" s="147" t="s">
        <v>19</v>
      </c>
      <c r="F457" s="148" t="s">
        <v>587</v>
      </c>
      <c r="H457" s="149">
        <v>197.4</v>
      </c>
      <c r="I457" s="150"/>
      <c r="L457" s="146"/>
      <c r="M457" s="151"/>
      <c r="T457" s="152"/>
      <c r="AT457" s="147" t="s">
        <v>147</v>
      </c>
      <c r="AU457" s="147" t="s">
        <v>82</v>
      </c>
      <c r="AV457" s="12" t="s">
        <v>82</v>
      </c>
      <c r="AW457" s="12" t="s">
        <v>33</v>
      </c>
      <c r="AX457" s="12" t="s">
        <v>72</v>
      </c>
      <c r="AY457" s="147" t="s">
        <v>130</v>
      </c>
    </row>
    <row r="458" spans="2:65" s="12" customFormat="1" ht="11.25">
      <c r="B458" s="146"/>
      <c r="D458" s="140" t="s">
        <v>147</v>
      </c>
      <c r="E458" s="147" t="s">
        <v>19</v>
      </c>
      <c r="F458" s="148" t="s">
        <v>588</v>
      </c>
      <c r="H458" s="149">
        <v>-8.2799999999999994</v>
      </c>
      <c r="I458" s="150"/>
      <c r="L458" s="146"/>
      <c r="M458" s="151"/>
      <c r="T458" s="152"/>
      <c r="AT458" s="147" t="s">
        <v>147</v>
      </c>
      <c r="AU458" s="147" t="s">
        <v>82</v>
      </c>
      <c r="AV458" s="12" t="s">
        <v>82</v>
      </c>
      <c r="AW458" s="12" t="s">
        <v>33</v>
      </c>
      <c r="AX458" s="12" t="s">
        <v>72</v>
      </c>
      <c r="AY458" s="147" t="s">
        <v>130</v>
      </c>
    </row>
    <row r="459" spans="2:65" s="12" customFormat="1" ht="11.25">
      <c r="B459" s="146"/>
      <c r="D459" s="140" t="s">
        <v>147</v>
      </c>
      <c r="E459" s="147" t="s">
        <v>19</v>
      </c>
      <c r="F459" s="148" t="s">
        <v>333</v>
      </c>
      <c r="H459" s="149">
        <v>-11.2</v>
      </c>
      <c r="I459" s="150"/>
      <c r="L459" s="146"/>
      <c r="M459" s="151"/>
      <c r="T459" s="152"/>
      <c r="AT459" s="147" t="s">
        <v>147</v>
      </c>
      <c r="AU459" s="147" t="s">
        <v>82</v>
      </c>
      <c r="AV459" s="12" t="s">
        <v>82</v>
      </c>
      <c r="AW459" s="12" t="s">
        <v>33</v>
      </c>
      <c r="AX459" s="12" t="s">
        <v>72</v>
      </c>
      <c r="AY459" s="147" t="s">
        <v>130</v>
      </c>
    </row>
    <row r="460" spans="2:65" s="12" customFormat="1" ht="11.25">
      <c r="B460" s="146"/>
      <c r="D460" s="140" t="s">
        <v>147</v>
      </c>
      <c r="E460" s="147" t="s">
        <v>19</v>
      </c>
      <c r="F460" s="148" t="s">
        <v>578</v>
      </c>
      <c r="H460" s="149">
        <v>-3.68</v>
      </c>
      <c r="I460" s="150"/>
      <c r="L460" s="146"/>
      <c r="M460" s="151"/>
      <c r="T460" s="152"/>
      <c r="AT460" s="147" t="s">
        <v>147</v>
      </c>
      <c r="AU460" s="147" t="s">
        <v>82</v>
      </c>
      <c r="AV460" s="12" t="s">
        <v>82</v>
      </c>
      <c r="AW460" s="12" t="s">
        <v>33</v>
      </c>
      <c r="AX460" s="12" t="s">
        <v>72</v>
      </c>
      <c r="AY460" s="147" t="s">
        <v>130</v>
      </c>
    </row>
    <row r="461" spans="2:65" s="12" customFormat="1" ht="11.25">
      <c r="B461" s="146"/>
      <c r="D461" s="140" t="s">
        <v>147</v>
      </c>
      <c r="E461" s="147" t="s">
        <v>19</v>
      </c>
      <c r="F461" s="148" t="s">
        <v>332</v>
      </c>
      <c r="H461" s="149">
        <v>-1.6</v>
      </c>
      <c r="I461" s="150"/>
      <c r="L461" s="146"/>
      <c r="M461" s="151"/>
      <c r="T461" s="152"/>
      <c r="AT461" s="147" t="s">
        <v>147</v>
      </c>
      <c r="AU461" s="147" t="s">
        <v>82</v>
      </c>
      <c r="AV461" s="12" t="s">
        <v>82</v>
      </c>
      <c r="AW461" s="12" t="s">
        <v>33</v>
      </c>
      <c r="AX461" s="12" t="s">
        <v>72</v>
      </c>
      <c r="AY461" s="147" t="s">
        <v>130</v>
      </c>
    </row>
    <row r="462" spans="2:65" s="12" customFormat="1" ht="11.25">
      <c r="B462" s="146"/>
      <c r="D462" s="140" t="s">
        <v>147</v>
      </c>
      <c r="E462" s="147" t="s">
        <v>19</v>
      </c>
      <c r="F462" s="148" t="s">
        <v>331</v>
      </c>
      <c r="H462" s="149">
        <v>-0.96</v>
      </c>
      <c r="I462" s="150"/>
      <c r="L462" s="146"/>
      <c r="M462" s="151"/>
      <c r="T462" s="152"/>
      <c r="AT462" s="147" t="s">
        <v>147</v>
      </c>
      <c r="AU462" s="147" t="s">
        <v>82</v>
      </c>
      <c r="AV462" s="12" t="s">
        <v>82</v>
      </c>
      <c r="AW462" s="12" t="s">
        <v>33</v>
      </c>
      <c r="AX462" s="12" t="s">
        <v>72</v>
      </c>
      <c r="AY462" s="147" t="s">
        <v>130</v>
      </c>
    </row>
    <row r="463" spans="2:65" s="12" customFormat="1" ht="11.25">
      <c r="B463" s="146"/>
      <c r="D463" s="140" t="s">
        <v>147</v>
      </c>
      <c r="E463" s="147" t="s">
        <v>19</v>
      </c>
      <c r="F463" s="148" t="s">
        <v>577</v>
      </c>
      <c r="H463" s="149">
        <v>-2.5299999999999998</v>
      </c>
      <c r="I463" s="150"/>
      <c r="L463" s="146"/>
      <c r="M463" s="151"/>
      <c r="T463" s="152"/>
      <c r="AT463" s="147" t="s">
        <v>147</v>
      </c>
      <c r="AU463" s="147" t="s">
        <v>82</v>
      </c>
      <c r="AV463" s="12" t="s">
        <v>82</v>
      </c>
      <c r="AW463" s="12" t="s">
        <v>33</v>
      </c>
      <c r="AX463" s="12" t="s">
        <v>72</v>
      </c>
      <c r="AY463" s="147" t="s">
        <v>130</v>
      </c>
    </row>
    <row r="464" spans="2:65" s="12" customFormat="1" ht="11.25">
      <c r="B464" s="146"/>
      <c r="D464" s="140" t="s">
        <v>147</v>
      </c>
      <c r="E464" s="147" t="s">
        <v>19</v>
      </c>
      <c r="F464" s="148" t="s">
        <v>335</v>
      </c>
      <c r="H464" s="149">
        <v>-1.28</v>
      </c>
      <c r="I464" s="150"/>
      <c r="L464" s="146"/>
      <c r="M464" s="151"/>
      <c r="T464" s="152"/>
      <c r="AT464" s="147" t="s">
        <v>147</v>
      </c>
      <c r="AU464" s="147" t="s">
        <v>82</v>
      </c>
      <c r="AV464" s="12" t="s">
        <v>82</v>
      </c>
      <c r="AW464" s="12" t="s">
        <v>33</v>
      </c>
      <c r="AX464" s="12" t="s">
        <v>72</v>
      </c>
      <c r="AY464" s="147" t="s">
        <v>130</v>
      </c>
    </row>
    <row r="465" spans="2:65" s="12" customFormat="1" ht="11.25">
      <c r="B465" s="146"/>
      <c r="D465" s="140" t="s">
        <v>147</v>
      </c>
      <c r="E465" s="147" t="s">
        <v>19</v>
      </c>
      <c r="F465" s="148" t="s">
        <v>600</v>
      </c>
      <c r="H465" s="149">
        <v>60.143999999999998</v>
      </c>
      <c r="I465" s="150"/>
      <c r="L465" s="146"/>
      <c r="M465" s="151"/>
      <c r="T465" s="152"/>
      <c r="AT465" s="147" t="s">
        <v>147</v>
      </c>
      <c r="AU465" s="147" t="s">
        <v>82</v>
      </c>
      <c r="AV465" s="12" t="s">
        <v>82</v>
      </c>
      <c r="AW465" s="12" t="s">
        <v>33</v>
      </c>
      <c r="AX465" s="12" t="s">
        <v>72</v>
      </c>
      <c r="AY465" s="147" t="s">
        <v>130</v>
      </c>
    </row>
    <row r="466" spans="2:65" s="12" customFormat="1" ht="11.25">
      <c r="B466" s="146"/>
      <c r="D466" s="140" t="s">
        <v>147</v>
      </c>
      <c r="E466" s="147" t="s">
        <v>19</v>
      </c>
      <c r="F466" s="148" t="s">
        <v>318</v>
      </c>
      <c r="H466" s="149">
        <v>-5.6</v>
      </c>
      <c r="I466" s="150"/>
      <c r="L466" s="146"/>
      <c r="M466" s="151"/>
      <c r="T466" s="152"/>
      <c r="AT466" s="147" t="s">
        <v>147</v>
      </c>
      <c r="AU466" s="147" t="s">
        <v>82</v>
      </c>
      <c r="AV466" s="12" t="s">
        <v>82</v>
      </c>
      <c r="AW466" s="12" t="s">
        <v>33</v>
      </c>
      <c r="AX466" s="12" t="s">
        <v>72</v>
      </c>
      <c r="AY466" s="147" t="s">
        <v>130</v>
      </c>
    </row>
    <row r="467" spans="2:65" s="12" customFormat="1" ht="11.25">
      <c r="B467" s="146"/>
      <c r="D467" s="140" t="s">
        <v>147</v>
      </c>
      <c r="E467" s="147" t="s">
        <v>19</v>
      </c>
      <c r="F467" s="148" t="s">
        <v>671</v>
      </c>
      <c r="H467" s="149">
        <v>8.2050000000000001</v>
      </c>
      <c r="I467" s="150"/>
      <c r="L467" s="146"/>
      <c r="M467" s="151"/>
      <c r="T467" s="152"/>
      <c r="AT467" s="147" t="s">
        <v>147</v>
      </c>
      <c r="AU467" s="147" t="s">
        <v>82</v>
      </c>
      <c r="AV467" s="12" t="s">
        <v>82</v>
      </c>
      <c r="AW467" s="12" t="s">
        <v>33</v>
      </c>
      <c r="AX467" s="12" t="s">
        <v>72</v>
      </c>
      <c r="AY467" s="147" t="s">
        <v>130</v>
      </c>
    </row>
    <row r="468" spans="2:65" s="14" customFormat="1" ht="11.25">
      <c r="B468" s="159"/>
      <c r="D468" s="140" t="s">
        <v>147</v>
      </c>
      <c r="E468" s="160" t="s">
        <v>19</v>
      </c>
      <c r="F468" s="161" t="s">
        <v>165</v>
      </c>
      <c r="H468" s="162">
        <v>230.619</v>
      </c>
      <c r="I468" s="163"/>
      <c r="L468" s="159"/>
      <c r="M468" s="164"/>
      <c r="T468" s="165"/>
      <c r="AT468" s="160" t="s">
        <v>147</v>
      </c>
      <c r="AU468" s="160" t="s">
        <v>82</v>
      </c>
      <c r="AV468" s="14" t="s">
        <v>157</v>
      </c>
      <c r="AW468" s="14" t="s">
        <v>4</v>
      </c>
      <c r="AX468" s="14" t="s">
        <v>80</v>
      </c>
      <c r="AY468" s="160" t="s">
        <v>130</v>
      </c>
    </row>
    <row r="469" spans="2:65" s="1" customFormat="1" ht="16.5" customHeight="1">
      <c r="B469" s="32"/>
      <c r="C469" s="127" t="s">
        <v>672</v>
      </c>
      <c r="D469" s="127" t="s">
        <v>133</v>
      </c>
      <c r="E469" s="128" t="s">
        <v>673</v>
      </c>
      <c r="F469" s="129" t="s">
        <v>674</v>
      </c>
      <c r="G469" s="130" t="s">
        <v>199</v>
      </c>
      <c r="H469" s="131">
        <v>53.7</v>
      </c>
      <c r="I469" s="132"/>
      <c r="J469" s="133">
        <f>ROUND(I469*H469,2)</f>
        <v>0</v>
      </c>
      <c r="K469" s="129" t="s">
        <v>137</v>
      </c>
      <c r="L469" s="32"/>
      <c r="M469" s="134" t="s">
        <v>19</v>
      </c>
      <c r="N469" s="135" t="s">
        <v>43</v>
      </c>
      <c r="P469" s="136">
        <f>O469*H469</f>
        <v>0</v>
      </c>
      <c r="Q469" s="136">
        <v>0</v>
      </c>
      <c r="R469" s="136">
        <f>Q469*H469</f>
        <v>0</v>
      </c>
      <c r="S469" s="136">
        <v>1.0000000000000001E-5</v>
      </c>
      <c r="T469" s="137">
        <f>S469*H469</f>
        <v>5.3700000000000004E-4</v>
      </c>
      <c r="AR469" s="138" t="s">
        <v>157</v>
      </c>
      <c r="AT469" s="138" t="s">
        <v>133</v>
      </c>
      <c r="AU469" s="138" t="s">
        <v>82</v>
      </c>
      <c r="AY469" s="17" t="s">
        <v>130</v>
      </c>
      <c r="BE469" s="139">
        <f>IF(N469="základní",J469,0)</f>
        <v>0</v>
      </c>
      <c r="BF469" s="139">
        <f>IF(N469="snížená",J469,0)</f>
        <v>0</v>
      </c>
      <c r="BG469" s="139">
        <f>IF(N469="zákl. přenesená",J469,0)</f>
        <v>0</v>
      </c>
      <c r="BH469" s="139">
        <f>IF(N469="sníž. přenesená",J469,0)</f>
        <v>0</v>
      </c>
      <c r="BI469" s="139">
        <f>IF(N469="nulová",J469,0)</f>
        <v>0</v>
      </c>
      <c r="BJ469" s="17" t="s">
        <v>80</v>
      </c>
      <c r="BK469" s="139">
        <f>ROUND(I469*H469,2)</f>
        <v>0</v>
      </c>
      <c r="BL469" s="17" t="s">
        <v>157</v>
      </c>
      <c r="BM469" s="138" t="s">
        <v>675</v>
      </c>
    </row>
    <row r="470" spans="2:65" s="1" customFormat="1" ht="11.25">
      <c r="B470" s="32"/>
      <c r="D470" s="140" t="s">
        <v>140</v>
      </c>
      <c r="F470" s="141" t="s">
        <v>676</v>
      </c>
      <c r="I470" s="142"/>
      <c r="L470" s="32"/>
      <c r="M470" s="143"/>
      <c r="T470" s="53"/>
      <c r="AT470" s="17" t="s">
        <v>140</v>
      </c>
      <c r="AU470" s="17" t="s">
        <v>82</v>
      </c>
    </row>
    <row r="471" spans="2:65" s="1" customFormat="1" ht="11.25">
      <c r="B471" s="32"/>
      <c r="D471" s="144" t="s">
        <v>141</v>
      </c>
      <c r="F471" s="145" t="s">
        <v>677</v>
      </c>
      <c r="I471" s="142"/>
      <c r="L471" s="32"/>
      <c r="M471" s="143"/>
      <c r="T471" s="53"/>
      <c r="AT471" s="17" t="s">
        <v>141</v>
      </c>
      <c r="AU471" s="17" t="s">
        <v>82</v>
      </c>
    </row>
    <row r="472" spans="2:65" s="12" customFormat="1" ht="11.25">
      <c r="B472" s="146"/>
      <c r="D472" s="140" t="s">
        <v>147</v>
      </c>
      <c r="E472" s="147" t="s">
        <v>19</v>
      </c>
      <c r="F472" s="148" t="s">
        <v>678</v>
      </c>
      <c r="H472" s="149">
        <v>53.7</v>
      </c>
      <c r="I472" s="150"/>
      <c r="L472" s="146"/>
      <c r="M472" s="151"/>
      <c r="T472" s="152"/>
      <c r="AT472" s="147" t="s">
        <v>147</v>
      </c>
      <c r="AU472" s="147" t="s">
        <v>82</v>
      </c>
      <c r="AV472" s="12" t="s">
        <v>82</v>
      </c>
      <c r="AW472" s="12" t="s">
        <v>33</v>
      </c>
      <c r="AX472" s="12" t="s">
        <v>72</v>
      </c>
      <c r="AY472" s="147" t="s">
        <v>130</v>
      </c>
    </row>
    <row r="473" spans="2:65" s="14" customFormat="1" ht="11.25">
      <c r="B473" s="159"/>
      <c r="D473" s="140" t="s">
        <v>147</v>
      </c>
      <c r="E473" s="160" t="s">
        <v>19</v>
      </c>
      <c r="F473" s="161" t="s">
        <v>165</v>
      </c>
      <c r="H473" s="162">
        <v>53.7</v>
      </c>
      <c r="I473" s="163"/>
      <c r="L473" s="159"/>
      <c r="M473" s="164"/>
      <c r="T473" s="165"/>
      <c r="AT473" s="160" t="s">
        <v>147</v>
      </c>
      <c r="AU473" s="160" t="s">
        <v>82</v>
      </c>
      <c r="AV473" s="14" t="s">
        <v>157</v>
      </c>
      <c r="AW473" s="14" t="s">
        <v>4</v>
      </c>
      <c r="AX473" s="14" t="s">
        <v>80</v>
      </c>
      <c r="AY473" s="160" t="s">
        <v>130</v>
      </c>
    </row>
    <row r="474" spans="2:65" s="1" customFormat="1" ht="21.75" customHeight="1">
      <c r="B474" s="32"/>
      <c r="C474" s="127" t="s">
        <v>679</v>
      </c>
      <c r="D474" s="127" t="s">
        <v>133</v>
      </c>
      <c r="E474" s="128" t="s">
        <v>680</v>
      </c>
      <c r="F474" s="129" t="s">
        <v>681</v>
      </c>
      <c r="G474" s="130" t="s">
        <v>207</v>
      </c>
      <c r="H474" s="131">
        <v>6.6879999999999997</v>
      </c>
      <c r="I474" s="132"/>
      <c r="J474" s="133">
        <f>ROUND(I474*H474,2)</f>
        <v>0</v>
      </c>
      <c r="K474" s="129" t="s">
        <v>137</v>
      </c>
      <c r="L474" s="32"/>
      <c r="M474" s="134" t="s">
        <v>19</v>
      </c>
      <c r="N474" s="135" t="s">
        <v>43</v>
      </c>
      <c r="P474" s="136">
        <f>O474*H474</f>
        <v>0</v>
      </c>
      <c r="Q474" s="136">
        <v>2.5018699999999998</v>
      </c>
      <c r="R474" s="136">
        <f>Q474*H474</f>
        <v>16.732506559999997</v>
      </c>
      <c r="S474" s="136">
        <v>0</v>
      </c>
      <c r="T474" s="137">
        <f>S474*H474</f>
        <v>0</v>
      </c>
      <c r="AR474" s="138" t="s">
        <v>157</v>
      </c>
      <c r="AT474" s="138" t="s">
        <v>133</v>
      </c>
      <c r="AU474" s="138" t="s">
        <v>82</v>
      </c>
      <c r="AY474" s="17" t="s">
        <v>130</v>
      </c>
      <c r="BE474" s="139">
        <f>IF(N474="základní",J474,0)</f>
        <v>0</v>
      </c>
      <c r="BF474" s="139">
        <f>IF(N474="snížená",J474,0)</f>
        <v>0</v>
      </c>
      <c r="BG474" s="139">
        <f>IF(N474="zákl. přenesená",J474,0)</f>
        <v>0</v>
      </c>
      <c r="BH474" s="139">
        <f>IF(N474="sníž. přenesená",J474,0)</f>
        <v>0</v>
      </c>
      <c r="BI474" s="139">
        <f>IF(N474="nulová",J474,0)</f>
        <v>0</v>
      </c>
      <c r="BJ474" s="17" t="s">
        <v>80</v>
      </c>
      <c r="BK474" s="139">
        <f>ROUND(I474*H474,2)</f>
        <v>0</v>
      </c>
      <c r="BL474" s="17" t="s">
        <v>157</v>
      </c>
      <c r="BM474" s="138" t="s">
        <v>682</v>
      </c>
    </row>
    <row r="475" spans="2:65" s="1" customFormat="1" ht="11.25">
      <c r="B475" s="32"/>
      <c r="D475" s="140" t="s">
        <v>140</v>
      </c>
      <c r="F475" s="141" t="s">
        <v>683</v>
      </c>
      <c r="I475" s="142"/>
      <c r="L475" s="32"/>
      <c r="M475" s="143"/>
      <c r="T475" s="53"/>
      <c r="AT475" s="17" t="s">
        <v>140</v>
      </c>
      <c r="AU475" s="17" t="s">
        <v>82</v>
      </c>
    </row>
    <row r="476" spans="2:65" s="1" customFormat="1" ht="11.25">
      <c r="B476" s="32"/>
      <c r="D476" s="144" t="s">
        <v>141</v>
      </c>
      <c r="F476" s="145" t="s">
        <v>684</v>
      </c>
      <c r="I476" s="142"/>
      <c r="L476" s="32"/>
      <c r="M476" s="143"/>
      <c r="T476" s="53"/>
      <c r="AT476" s="17" t="s">
        <v>141</v>
      </c>
      <c r="AU476" s="17" t="s">
        <v>82</v>
      </c>
    </row>
    <row r="477" spans="2:65" s="12" customFormat="1" ht="11.25">
      <c r="B477" s="146"/>
      <c r="D477" s="140" t="s">
        <v>147</v>
      </c>
      <c r="E477" s="147" t="s">
        <v>19</v>
      </c>
      <c r="F477" s="148" t="s">
        <v>685</v>
      </c>
      <c r="H477" s="149">
        <v>6.0439999999999996</v>
      </c>
      <c r="I477" s="150"/>
      <c r="L477" s="146"/>
      <c r="M477" s="151"/>
      <c r="T477" s="152"/>
      <c r="AT477" s="147" t="s">
        <v>147</v>
      </c>
      <c r="AU477" s="147" t="s">
        <v>82</v>
      </c>
      <c r="AV477" s="12" t="s">
        <v>82</v>
      </c>
      <c r="AW477" s="12" t="s">
        <v>33</v>
      </c>
      <c r="AX477" s="12" t="s">
        <v>72</v>
      </c>
      <c r="AY477" s="147" t="s">
        <v>130</v>
      </c>
    </row>
    <row r="478" spans="2:65" s="12" customFormat="1" ht="11.25">
      <c r="B478" s="146"/>
      <c r="D478" s="140" t="s">
        <v>147</v>
      </c>
      <c r="E478" s="147" t="s">
        <v>19</v>
      </c>
      <c r="F478" s="148" t="s">
        <v>686</v>
      </c>
      <c r="H478" s="149">
        <v>0.64400000000000002</v>
      </c>
      <c r="I478" s="150"/>
      <c r="L478" s="146"/>
      <c r="M478" s="151"/>
      <c r="T478" s="152"/>
      <c r="AT478" s="147" t="s">
        <v>147</v>
      </c>
      <c r="AU478" s="147" t="s">
        <v>82</v>
      </c>
      <c r="AV478" s="12" t="s">
        <v>82</v>
      </c>
      <c r="AW478" s="12" t="s">
        <v>33</v>
      </c>
      <c r="AX478" s="12" t="s">
        <v>72</v>
      </c>
      <c r="AY478" s="147" t="s">
        <v>130</v>
      </c>
    </row>
    <row r="479" spans="2:65" s="14" customFormat="1" ht="11.25">
      <c r="B479" s="159"/>
      <c r="D479" s="140" t="s">
        <v>147</v>
      </c>
      <c r="E479" s="160" t="s">
        <v>19</v>
      </c>
      <c r="F479" s="161" t="s">
        <v>165</v>
      </c>
      <c r="H479" s="162">
        <v>6.6879999999999997</v>
      </c>
      <c r="I479" s="163"/>
      <c r="L479" s="159"/>
      <c r="M479" s="164"/>
      <c r="T479" s="165"/>
      <c r="AT479" s="160" t="s">
        <v>147</v>
      </c>
      <c r="AU479" s="160" t="s">
        <v>82</v>
      </c>
      <c r="AV479" s="14" t="s">
        <v>157</v>
      </c>
      <c r="AW479" s="14" t="s">
        <v>4</v>
      </c>
      <c r="AX479" s="14" t="s">
        <v>80</v>
      </c>
      <c r="AY479" s="160" t="s">
        <v>130</v>
      </c>
    </row>
    <row r="480" spans="2:65" s="1" customFormat="1" ht="21.75" customHeight="1">
      <c r="B480" s="32"/>
      <c r="C480" s="127" t="s">
        <v>687</v>
      </c>
      <c r="D480" s="127" t="s">
        <v>133</v>
      </c>
      <c r="E480" s="128" t="s">
        <v>688</v>
      </c>
      <c r="F480" s="129" t="s">
        <v>689</v>
      </c>
      <c r="G480" s="130" t="s">
        <v>207</v>
      </c>
      <c r="H480" s="131">
        <v>0.57799999999999996</v>
      </c>
      <c r="I480" s="132"/>
      <c r="J480" s="133">
        <f>ROUND(I480*H480,2)</f>
        <v>0</v>
      </c>
      <c r="K480" s="129" t="s">
        <v>137</v>
      </c>
      <c r="L480" s="32"/>
      <c r="M480" s="134" t="s">
        <v>19</v>
      </c>
      <c r="N480" s="135" t="s">
        <v>43</v>
      </c>
      <c r="P480" s="136">
        <f>O480*H480</f>
        <v>0</v>
      </c>
      <c r="Q480" s="136">
        <v>2.5018699999999998</v>
      </c>
      <c r="R480" s="136">
        <f>Q480*H480</f>
        <v>1.4460808599999997</v>
      </c>
      <c r="S480" s="136">
        <v>0</v>
      </c>
      <c r="T480" s="137">
        <f>S480*H480</f>
        <v>0</v>
      </c>
      <c r="AR480" s="138" t="s">
        <v>157</v>
      </c>
      <c r="AT480" s="138" t="s">
        <v>133</v>
      </c>
      <c r="AU480" s="138" t="s">
        <v>82</v>
      </c>
      <c r="AY480" s="17" t="s">
        <v>130</v>
      </c>
      <c r="BE480" s="139">
        <f>IF(N480="základní",J480,0)</f>
        <v>0</v>
      </c>
      <c r="BF480" s="139">
        <f>IF(N480="snížená",J480,0)</f>
        <v>0</v>
      </c>
      <c r="BG480" s="139">
        <f>IF(N480="zákl. přenesená",J480,0)</f>
        <v>0</v>
      </c>
      <c r="BH480" s="139">
        <f>IF(N480="sníž. přenesená",J480,0)</f>
        <v>0</v>
      </c>
      <c r="BI480" s="139">
        <f>IF(N480="nulová",J480,0)</f>
        <v>0</v>
      </c>
      <c r="BJ480" s="17" t="s">
        <v>80</v>
      </c>
      <c r="BK480" s="139">
        <f>ROUND(I480*H480,2)</f>
        <v>0</v>
      </c>
      <c r="BL480" s="17" t="s">
        <v>157</v>
      </c>
      <c r="BM480" s="138" t="s">
        <v>690</v>
      </c>
    </row>
    <row r="481" spans="2:65" s="1" customFormat="1" ht="11.25">
      <c r="B481" s="32"/>
      <c r="D481" s="140" t="s">
        <v>140</v>
      </c>
      <c r="F481" s="141" t="s">
        <v>691</v>
      </c>
      <c r="I481" s="142"/>
      <c r="L481" s="32"/>
      <c r="M481" s="143"/>
      <c r="T481" s="53"/>
      <c r="AT481" s="17" t="s">
        <v>140</v>
      </c>
      <c r="AU481" s="17" t="s">
        <v>82</v>
      </c>
    </row>
    <row r="482" spans="2:65" s="1" customFormat="1" ht="11.25">
      <c r="B482" s="32"/>
      <c r="D482" s="144" t="s">
        <v>141</v>
      </c>
      <c r="F482" s="145" t="s">
        <v>692</v>
      </c>
      <c r="I482" s="142"/>
      <c r="L482" s="32"/>
      <c r="M482" s="143"/>
      <c r="T482" s="53"/>
      <c r="AT482" s="17" t="s">
        <v>141</v>
      </c>
      <c r="AU482" s="17" t="s">
        <v>82</v>
      </c>
    </row>
    <row r="483" spans="2:65" s="12" customFormat="1" ht="11.25">
      <c r="B483" s="146"/>
      <c r="D483" s="140" t="s">
        <v>147</v>
      </c>
      <c r="E483" s="147" t="s">
        <v>19</v>
      </c>
      <c r="F483" s="148" t="s">
        <v>693</v>
      </c>
      <c r="H483" s="149">
        <v>0.57799999999999996</v>
      </c>
      <c r="I483" s="150"/>
      <c r="L483" s="146"/>
      <c r="M483" s="151"/>
      <c r="T483" s="152"/>
      <c r="AT483" s="147" t="s">
        <v>147</v>
      </c>
      <c r="AU483" s="147" t="s">
        <v>82</v>
      </c>
      <c r="AV483" s="12" t="s">
        <v>82</v>
      </c>
      <c r="AW483" s="12" t="s">
        <v>33</v>
      </c>
      <c r="AX483" s="12" t="s">
        <v>80</v>
      </c>
      <c r="AY483" s="147" t="s">
        <v>130</v>
      </c>
    </row>
    <row r="484" spans="2:65" s="1" customFormat="1" ht="21.75" customHeight="1">
      <c r="B484" s="32"/>
      <c r="C484" s="127" t="s">
        <v>694</v>
      </c>
      <c r="D484" s="127" t="s">
        <v>133</v>
      </c>
      <c r="E484" s="128" t="s">
        <v>695</v>
      </c>
      <c r="F484" s="129" t="s">
        <v>696</v>
      </c>
      <c r="G484" s="130" t="s">
        <v>207</v>
      </c>
      <c r="H484" s="131">
        <v>3.3439999999999999</v>
      </c>
      <c r="I484" s="132"/>
      <c r="J484" s="133">
        <f>ROUND(I484*H484,2)</f>
        <v>0</v>
      </c>
      <c r="K484" s="129" t="s">
        <v>137</v>
      </c>
      <c r="L484" s="32"/>
      <c r="M484" s="134" t="s">
        <v>19</v>
      </c>
      <c r="N484" s="135" t="s">
        <v>43</v>
      </c>
      <c r="P484" s="136">
        <f>O484*H484</f>
        <v>0</v>
      </c>
      <c r="Q484" s="136">
        <v>0</v>
      </c>
      <c r="R484" s="136">
        <f>Q484*H484</f>
        <v>0</v>
      </c>
      <c r="S484" s="136">
        <v>0</v>
      </c>
      <c r="T484" s="137">
        <f>S484*H484</f>
        <v>0</v>
      </c>
      <c r="AR484" s="138" t="s">
        <v>157</v>
      </c>
      <c r="AT484" s="138" t="s">
        <v>133</v>
      </c>
      <c r="AU484" s="138" t="s">
        <v>82</v>
      </c>
      <c r="AY484" s="17" t="s">
        <v>130</v>
      </c>
      <c r="BE484" s="139">
        <f>IF(N484="základní",J484,0)</f>
        <v>0</v>
      </c>
      <c r="BF484" s="139">
        <f>IF(N484="snížená",J484,0)</f>
        <v>0</v>
      </c>
      <c r="BG484" s="139">
        <f>IF(N484="zákl. přenesená",J484,0)</f>
        <v>0</v>
      </c>
      <c r="BH484" s="139">
        <f>IF(N484="sníž. přenesená",J484,0)</f>
        <v>0</v>
      </c>
      <c r="BI484" s="139">
        <f>IF(N484="nulová",J484,0)</f>
        <v>0</v>
      </c>
      <c r="BJ484" s="17" t="s">
        <v>80</v>
      </c>
      <c r="BK484" s="139">
        <f>ROUND(I484*H484,2)</f>
        <v>0</v>
      </c>
      <c r="BL484" s="17" t="s">
        <v>157</v>
      </c>
      <c r="BM484" s="138" t="s">
        <v>697</v>
      </c>
    </row>
    <row r="485" spans="2:65" s="1" customFormat="1" ht="19.5">
      <c r="B485" s="32"/>
      <c r="D485" s="140" t="s">
        <v>140</v>
      </c>
      <c r="F485" s="141" t="s">
        <v>698</v>
      </c>
      <c r="I485" s="142"/>
      <c r="L485" s="32"/>
      <c r="M485" s="143"/>
      <c r="T485" s="53"/>
      <c r="AT485" s="17" t="s">
        <v>140</v>
      </c>
      <c r="AU485" s="17" t="s">
        <v>82</v>
      </c>
    </row>
    <row r="486" spans="2:65" s="1" customFormat="1" ht="11.25">
      <c r="B486" s="32"/>
      <c r="D486" s="144" t="s">
        <v>141</v>
      </c>
      <c r="F486" s="145" t="s">
        <v>699</v>
      </c>
      <c r="I486" s="142"/>
      <c r="L486" s="32"/>
      <c r="M486" s="143"/>
      <c r="T486" s="53"/>
      <c r="AT486" s="17" t="s">
        <v>141</v>
      </c>
      <c r="AU486" s="17" t="s">
        <v>82</v>
      </c>
    </row>
    <row r="487" spans="2:65" s="12" customFormat="1" ht="11.25">
      <c r="B487" s="146"/>
      <c r="D487" s="140" t="s">
        <v>147</v>
      </c>
      <c r="E487" s="147" t="s">
        <v>19</v>
      </c>
      <c r="F487" s="148" t="s">
        <v>700</v>
      </c>
      <c r="H487" s="149">
        <v>3.3439999999999999</v>
      </c>
      <c r="I487" s="150"/>
      <c r="L487" s="146"/>
      <c r="M487" s="151"/>
      <c r="T487" s="152"/>
      <c r="AT487" s="147" t="s">
        <v>147</v>
      </c>
      <c r="AU487" s="147" t="s">
        <v>82</v>
      </c>
      <c r="AV487" s="12" t="s">
        <v>82</v>
      </c>
      <c r="AW487" s="12" t="s">
        <v>33</v>
      </c>
      <c r="AX487" s="12" t="s">
        <v>80</v>
      </c>
      <c r="AY487" s="147" t="s">
        <v>130</v>
      </c>
    </row>
    <row r="488" spans="2:65" s="1" customFormat="1" ht="16.5" customHeight="1">
      <c r="B488" s="32"/>
      <c r="C488" s="127" t="s">
        <v>701</v>
      </c>
      <c r="D488" s="127" t="s">
        <v>133</v>
      </c>
      <c r="E488" s="128" t="s">
        <v>702</v>
      </c>
      <c r="F488" s="129" t="s">
        <v>703</v>
      </c>
      <c r="G488" s="130" t="s">
        <v>207</v>
      </c>
      <c r="H488" s="131">
        <v>0.57799999999999996</v>
      </c>
      <c r="I488" s="132"/>
      <c r="J488" s="133">
        <f>ROUND(I488*H488,2)</f>
        <v>0</v>
      </c>
      <c r="K488" s="129" t="s">
        <v>137</v>
      </c>
      <c r="L488" s="32"/>
      <c r="M488" s="134" t="s">
        <v>19</v>
      </c>
      <c r="N488" s="135" t="s">
        <v>43</v>
      </c>
      <c r="P488" s="136">
        <f>O488*H488</f>
        <v>0</v>
      </c>
      <c r="Q488" s="136">
        <v>0</v>
      </c>
      <c r="R488" s="136">
        <f>Q488*H488</f>
        <v>0</v>
      </c>
      <c r="S488" s="136">
        <v>0</v>
      </c>
      <c r="T488" s="137">
        <f>S488*H488</f>
        <v>0</v>
      </c>
      <c r="AR488" s="138" t="s">
        <v>157</v>
      </c>
      <c r="AT488" s="138" t="s">
        <v>133</v>
      </c>
      <c r="AU488" s="138" t="s">
        <v>82</v>
      </c>
      <c r="AY488" s="17" t="s">
        <v>130</v>
      </c>
      <c r="BE488" s="139">
        <f>IF(N488="základní",J488,0)</f>
        <v>0</v>
      </c>
      <c r="BF488" s="139">
        <f>IF(N488="snížená",J488,0)</f>
        <v>0</v>
      </c>
      <c r="BG488" s="139">
        <f>IF(N488="zákl. přenesená",J488,0)</f>
        <v>0</v>
      </c>
      <c r="BH488" s="139">
        <f>IF(N488="sníž. přenesená",J488,0)</f>
        <v>0</v>
      </c>
      <c r="BI488" s="139">
        <f>IF(N488="nulová",J488,0)</f>
        <v>0</v>
      </c>
      <c r="BJ488" s="17" t="s">
        <v>80</v>
      </c>
      <c r="BK488" s="139">
        <f>ROUND(I488*H488,2)</f>
        <v>0</v>
      </c>
      <c r="BL488" s="17" t="s">
        <v>157</v>
      </c>
      <c r="BM488" s="138" t="s">
        <v>704</v>
      </c>
    </row>
    <row r="489" spans="2:65" s="1" customFormat="1" ht="11.25">
      <c r="B489" s="32"/>
      <c r="D489" s="140" t="s">
        <v>140</v>
      </c>
      <c r="F489" s="141" t="s">
        <v>705</v>
      </c>
      <c r="I489" s="142"/>
      <c r="L489" s="32"/>
      <c r="M489" s="143"/>
      <c r="T489" s="53"/>
      <c r="AT489" s="17" t="s">
        <v>140</v>
      </c>
      <c r="AU489" s="17" t="s">
        <v>82</v>
      </c>
    </row>
    <row r="490" spans="2:65" s="1" customFormat="1" ht="11.25">
      <c r="B490" s="32"/>
      <c r="D490" s="144" t="s">
        <v>141</v>
      </c>
      <c r="F490" s="145" t="s">
        <v>706</v>
      </c>
      <c r="I490" s="142"/>
      <c r="L490" s="32"/>
      <c r="M490" s="143"/>
      <c r="T490" s="53"/>
      <c r="AT490" s="17" t="s">
        <v>141</v>
      </c>
      <c r="AU490" s="17" t="s">
        <v>82</v>
      </c>
    </row>
    <row r="491" spans="2:65" s="1" customFormat="1" ht="16.5" customHeight="1">
      <c r="B491" s="32"/>
      <c r="C491" s="127" t="s">
        <v>101</v>
      </c>
      <c r="D491" s="127" t="s">
        <v>133</v>
      </c>
      <c r="E491" s="128" t="s">
        <v>707</v>
      </c>
      <c r="F491" s="129" t="s">
        <v>708</v>
      </c>
      <c r="G491" s="130" t="s">
        <v>229</v>
      </c>
      <c r="H491" s="131">
        <v>0.501</v>
      </c>
      <c r="I491" s="132"/>
      <c r="J491" s="133">
        <f>ROUND(I491*H491,2)</f>
        <v>0</v>
      </c>
      <c r="K491" s="129" t="s">
        <v>137</v>
      </c>
      <c r="L491" s="32"/>
      <c r="M491" s="134" t="s">
        <v>19</v>
      </c>
      <c r="N491" s="135" t="s">
        <v>43</v>
      </c>
      <c r="P491" s="136">
        <f>O491*H491</f>
        <v>0</v>
      </c>
      <c r="Q491" s="136">
        <v>1.0627727796999999</v>
      </c>
      <c r="R491" s="136">
        <f>Q491*H491</f>
        <v>0.53244916262969999</v>
      </c>
      <c r="S491" s="136">
        <v>0</v>
      </c>
      <c r="T491" s="137">
        <f>S491*H491</f>
        <v>0</v>
      </c>
      <c r="AR491" s="138" t="s">
        <v>157</v>
      </c>
      <c r="AT491" s="138" t="s">
        <v>133</v>
      </c>
      <c r="AU491" s="138" t="s">
        <v>82</v>
      </c>
      <c r="AY491" s="17" t="s">
        <v>130</v>
      </c>
      <c r="BE491" s="139">
        <f>IF(N491="základní",J491,0)</f>
        <v>0</v>
      </c>
      <c r="BF491" s="139">
        <f>IF(N491="snížená",J491,0)</f>
        <v>0</v>
      </c>
      <c r="BG491" s="139">
        <f>IF(N491="zákl. přenesená",J491,0)</f>
        <v>0</v>
      </c>
      <c r="BH491" s="139">
        <f>IF(N491="sníž. přenesená",J491,0)</f>
        <v>0</v>
      </c>
      <c r="BI491" s="139">
        <f>IF(N491="nulová",J491,0)</f>
        <v>0</v>
      </c>
      <c r="BJ491" s="17" t="s">
        <v>80</v>
      </c>
      <c r="BK491" s="139">
        <f>ROUND(I491*H491,2)</f>
        <v>0</v>
      </c>
      <c r="BL491" s="17" t="s">
        <v>157</v>
      </c>
      <c r="BM491" s="138" t="s">
        <v>709</v>
      </c>
    </row>
    <row r="492" spans="2:65" s="1" customFormat="1" ht="11.25">
      <c r="B492" s="32"/>
      <c r="D492" s="140" t="s">
        <v>140</v>
      </c>
      <c r="F492" s="141" t="s">
        <v>710</v>
      </c>
      <c r="I492" s="142"/>
      <c r="L492" s="32"/>
      <c r="M492" s="143"/>
      <c r="T492" s="53"/>
      <c r="AT492" s="17" t="s">
        <v>140</v>
      </c>
      <c r="AU492" s="17" t="s">
        <v>82</v>
      </c>
    </row>
    <row r="493" spans="2:65" s="1" customFormat="1" ht="11.25">
      <c r="B493" s="32"/>
      <c r="D493" s="144" t="s">
        <v>141</v>
      </c>
      <c r="F493" s="145" t="s">
        <v>711</v>
      </c>
      <c r="I493" s="142"/>
      <c r="L493" s="32"/>
      <c r="M493" s="143"/>
      <c r="T493" s="53"/>
      <c r="AT493" s="17" t="s">
        <v>141</v>
      </c>
      <c r="AU493" s="17" t="s">
        <v>82</v>
      </c>
    </row>
    <row r="494" spans="2:65" s="12" customFormat="1" ht="11.25">
      <c r="B494" s="146"/>
      <c r="D494" s="140" t="s">
        <v>147</v>
      </c>
      <c r="E494" s="147" t="s">
        <v>19</v>
      </c>
      <c r="F494" s="148" t="s">
        <v>712</v>
      </c>
      <c r="H494" s="149">
        <v>0.45300000000000001</v>
      </c>
      <c r="I494" s="150"/>
      <c r="L494" s="146"/>
      <c r="M494" s="151"/>
      <c r="T494" s="152"/>
      <c r="AT494" s="147" t="s">
        <v>147</v>
      </c>
      <c r="AU494" s="147" t="s">
        <v>82</v>
      </c>
      <c r="AV494" s="12" t="s">
        <v>82</v>
      </c>
      <c r="AW494" s="12" t="s">
        <v>33</v>
      </c>
      <c r="AX494" s="12" t="s">
        <v>72</v>
      </c>
      <c r="AY494" s="147" t="s">
        <v>130</v>
      </c>
    </row>
    <row r="495" spans="2:65" s="12" customFormat="1" ht="11.25">
      <c r="B495" s="146"/>
      <c r="D495" s="140" t="s">
        <v>147</v>
      </c>
      <c r="E495" s="147" t="s">
        <v>19</v>
      </c>
      <c r="F495" s="148" t="s">
        <v>713</v>
      </c>
      <c r="H495" s="149">
        <v>4.8000000000000001E-2</v>
      </c>
      <c r="I495" s="150"/>
      <c r="L495" s="146"/>
      <c r="M495" s="151"/>
      <c r="T495" s="152"/>
      <c r="AT495" s="147" t="s">
        <v>147</v>
      </c>
      <c r="AU495" s="147" t="s">
        <v>82</v>
      </c>
      <c r="AV495" s="12" t="s">
        <v>82</v>
      </c>
      <c r="AW495" s="12" t="s">
        <v>33</v>
      </c>
      <c r="AX495" s="12" t="s">
        <v>72</v>
      </c>
      <c r="AY495" s="147" t="s">
        <v>130</v>
      </c>
    </row>
    <row r="496" spans="2:65" s="14" customFormat="1" ht="11.25">
      <c r="B496" s="159"/>
      <c r="D496" s="140" t="s">
        <v>147</v>
      </c>
      <c r="E496" s="160" t="s">
        <v>19</v>
      </c>
      <c r="F496" s="161" t="s">
        <v>165</v>
      </c>
      <c r="H496" s="162">
        <v>0.501</v>
      </c>
      <c r="I496" s="163"/>
      <c r="L496" s="159"/>
      <c r="M496" s="164"/>
      <c r="T496" s="165"/>
      <c r="AT496" s="160" t="s">
        <v>147</v>
      </c>
      <c r="AU496" s="160" t="s">
        <v>82</v>
      </c>
      <c r="AV496" s="14" t="s">
        <v>157</v>
      </c>
      <c r="AW496" s="14" t="s">
        <v>4</v>
      </c>
      <c r="AX496" s="14" t="s">
        <v>80</v>
      </c>
      <c r="AY496" s="160" t="s">
        <v>130</v>
      </c>
    </row>
    <row r="497" spans="2:65" s="1" customFormat="1" ht="16.5" customHeight="1">
      <c r="B497" s="32"/>
      <c r="C497" s="127" t="s">
        <v>714</v>
      </c>
      <c r="D497" s="127" t="s">
        <v>133</v>
      </c>
      <c r="E497" s="128" t="s">
        <v>715</v>
      </c>
      <c r="F497" s="129" t="s">
        <v>716</v>
      </c>
      <c r="G497" s="130" t="s">
        <v>199</v>
      </c>
      <c r="H497" s="131">
        <v>4.7839999999999998</v>
      </c>
      <c r="I497" s="132"/>
      <c r="J497" s="133">
        <f>ROUND(I497*H497,2)</f>
        <v>0</v>
      </c>
      <c r="K497" s="129" t="s">
        <v>137</v>
      </c>
      <c r="L497" s="32"/>
      <c r="M497" s="134" t="s">
        <v>19</v>
      </c>
      <c r="N497" s="135" t="s">
        <v>43</v>
      </c>
      <c r="P497" s="136">
        <f>O497*H497</f>
        <v>0</v>
      </c>
      <c r="Q497" s="136">
        <v>7.4260000000000007E-2</v>
      </c>
      <c r="R497" s="136">
        <f>Q497*H497</f>
        <v>0.35525983999999999</v>
      </c>
      <c r="S497" s="136">
        <v>0</v>
      </c>
      <c r="T497" s="137">
        <f>S497*H497</f>
        <v>0</v>
      </c>
      <c r="AR497" s="138" t="s">
        <v>157</v>
      </c>
      <c r="AT497" s="138" t="s">
        <v>133</v>
      </c>
      <c r="AU497" s="138" t="s">
        <v>82</v>
      </c>
      <c r="AY497" s="17" t="s">
        <v>130</v>
      </c>
      <c r="BE497" s="139">
        <f>IF(N497="základní",J497,0)</f>
        <v>0</v>
      </c>
      <c r="BF497" s="139">
        <f>IF(N497="snížená",J497,0)</f>
        <v>0</v>
      </c>
      <c r="BG497" s="139">
        <f>IF(N497="zákl. přenesená",J497,0)</f>
        <v>0</v>
      </c>
      <c r="BH497" s="139">
        <f>IF(N497="sníž. přenesená",J497,0)</f>
        <v>0</v>
      </c>
      <c r="BI497" s="139">
        <f>IF(N497="nulová",J497,0)</f>
        <v>0</v>
      </c>
      <c r="BJ497" s="17" t="s">
        <v>80</v>
      </c>
      <c r="BK497" s="139">
        <f>ROUND(I497*H497,2)</f>
        <v>0</v>
      </c>
      <c r="BL497" s="17" t="s">
        <v>157</v>
      </c>
      <c r="BM497" s="138" t="s">
        <v>717</v>
      </c>
    </row>
    <row r="498" spans="2:65" s="1" customFormat="1" ht="11.25">
      <c r="B498" s="32"/>
      <c r="D498" s="140" t="s">
        <v>140</v>
      </c>
      <c r="F498" s="141" t="s">
        <v>718</v>
      </c>
      <c r="I498" s="142"/>
      <c r="L498" s="32"/>
      <c r="M498" s="143"/>
      <c r="T498" s="53"/>
      <c r="AT498" s="17" t="s">
        <v>140</v>
      </c>
      <c r="AU498" s="17" t="s">
        <v>82</v>
      </c>
    </row>
    <row r="499" spans="2:65" s="1" customFormat="1" ht="11.25">
      <c r="B499" s="32"/>
      <c r="D499" s="144" t="s">
        <v>141</v>
      </c>
      <c r="F499" s="145" t="s">
        <v>719</v>
      </c>
      <c r="I499" s="142"/>
      <c r="L499" s="32"/>
      <c r="M499" s="143"/>
      <c r="T499" s="53"/>
      <c r="AT499" s="17" t="s">
        <v>141</v>
      </c>
      <c r="AU499" s="17" t="s">
        <v>82</v>
      </c>
    </row>
    <row r="500" spans="2:65" s="12" customFormat="1" ht="11.25">
      <c r="B500" s="146"/>
      <c r="D500" s="140" t="s">
        <v>147</v>
      </c>
      <c r="E500" s="147" t="s">
        <v>19</v>
      </c>
      <c r="F500" s="148" t="s">
        <v>720</v>
      </c>
      <c r="H500" s="149">
        <v>4.7839999999999998</v>
      </c>
      <c r="I500" s="150"/>
      <c r="L500" s="146"/>
      <c r="M500" s="151"/>
      <c r="T500" s="152"/>
      <c r="AT500" s="147" t="s">
        <v>147</v>
      </c>
      <c r="AU500" s="147" t="s">
        <v>82</v>
      </c>
      <c r="AV500" s="12" t="s">
        <v>82</v>
      </c>
      <c r="AW500" s="12" t="s">
        <v>33</v>
      </c>
      <c r="AX500" s="12" t="s">
        <v>80</v>
      </c>
      <c r="AY500" s="147" t="s">
        <v>130</v>
      </c>
    </row>
    <row r="501" spans="2:65" s="11" customFormat="1" ht="22.9" customHeight="1">
      <c r="B501" s="115"/>
      <c r="D501" s="116" t="s">
        <v>71</v>
      </c>
      <c r="E501" s="125" t="s">
        <v>260</v>
      </c>
      <c r="F501" s="125" t="s">
        <v>721</v>
      </c>
      <c r="I501" s="118"/>
      <c r="J501" s="126">
        <f>BK501</f>
        <v>0</v>
      </c>
      <c r="L501" s="115"/>
      <c r="M501" s="120"/>
      <c r="P501" s="121">
        <f>SUM(P502:P539)</f>
        <v>0</v>
      </c>
      <c r="R501" s="121">
        <f>SUM(R502:R539)</f>
        <v>1.7906519999999999E-2</v>
      </c>
      <c r="T501" s="122">
        <f>SUM(T502:T539)</f>
        <v>0.11327999999999999</v>
      </c>
      <c r="AR501" s="116" t="s">
        <v>80</v>
      </c>
      <c r="AT501" s="123" t="s">
        <v>71</v>
      </c>
      <c r="AU501" s="123" t="s">
        <v>80</v>
      </c>
      <c r="AY501" s="116" t="s">
        <v>130</v>
      </c>
      <c r="BK501" s="124">
        <f>SUM(BK502:BK539)</f>
        <v>0</v>
      </c>
    </row>
    <row r="502" spans="2:65" s="1" customFormat="1" ht="21.75" customHeight="1">
      <c r="B502" s="32"/>
      <c r="C502" s="127" t="s">
        <v>722</v>
      </c>
      <c r="D502" s="127" t="s">
        <v>133</v>
      </c>
      <c r="E502" s="128" t="s">
        <v>723</v>
      </c>
      <c r="F502" s="129" t="s">
        <v>724</v>
      </c>
      <c r="G502" s="130" t="s">
        <v>199</v>
      </c>
      <c r="H502" s="131">
        <v>200.744</v>
      </c>
      <c r="I502" s="132"/>
      <c r="J502" s="133">
        <f>ROUND(I502*H502,2)</f>
        <v>0</v>
      </c>
      <c r="K502" s="129" t="s">
        <v>137</v>
      </c>
      <c r="L502" s="32"/>
      <c r="M502" s="134" t="s">
        <v>19</v>
      </c>
      <c r="N502" s="135" t="s">
        <v>43</v>
      </c>
      <c r="P502" s="136">
        <f>O502*H502</f>
        <v>0</v>
      </c>
      <c r="Q502" s="136">
        <v>0</v>
      </c>
      <c r="R502" s="136">
        <f>Q502*H502</f>
        <v>0</v>
      </c>
      <c r="S502" s="136">
        <v>0</v>
      </c>
      <c r="T502" s="137">
        <f>S502*H502</f>
        <v>0</v>
      </c>
      <c r="AR502" s="138" t="s">
        <v>157</v>
      </c>
      <c r="AT502" s="138" t="s">
        <v>133</v>
      </c>
      <c r="AU502" s="138" t="s">
        <v>82</v>
      </c>
      <c r="AY502" s="17" t="s">
        <v>130</v>
      </c>
      <c r="BE502" s="139">
        <f>IF(N502="základní",J502,0)</f>
        <v>0</v>
      </c>
      <c r="BF502" s="139">
        <f>IF(N502="snížená",J502,0)</f>
        <v>0</v>
      </c>
      <c r="BG502" s="139">
        <f>IF(N502="zákl. přenesená",J502,0)</f>
        <v>0</v>
      </c>
      <c r="BH502" s="139">
        <f>IF(N502="sníž. přenesená",J502,0)</f>
        <v>0</v>
      </c>
      <c r="BI502" s="139">
        <f>IF(N502="nulová",J502,0)</f>
        <v>0</v>
      </c>
      <c r="BJ502" s="17" t="s">
        <v>80</v>
      </c>
      <c r="BK502" s="139">
        <f>ROUND(I502*H502,2)</f>
        <v>0</v>
      </c>
      <c r="BL502" s="17" t="s">
        <v>157</v>
      </c>
      <c r="BM502" s="138" t="s">
        <v>725</v>
      </c>
    </row>
    <row r="503" spans="2:65" s="1" customFormat="1" ht="19.5">
      <c r="B503" s="32"/>
      <c r="D503" s="140" t="s">
        <v>140</v>
      </c>
      <c r="F503" s="141" t="s">
        <v>726</v>
      </c>
      <c r="I503" s="142"/>
      <c r="L503" s="32"/>
      <c r="M503" s="143"/>
      <c r="T503" s="53"/>
      <c r="AT503" s="17" t="s">
        <v>140</v>
      </c>
      <c r="AU503" s="17" t="s">
        <v>82</v>
      </c>
    </row>
    <row r="504" spans="2:65" s="1" customFormat="1" ht="11.25">
      <c r="B504" s="32"/>
      <c r="D504" s="144" t="s">
        <v>141</v>
      </c>
      <c r="F504" s="145" t="s">
        <v>727</v>
      </c>
      <c r="I504" s="142"/>
      <c r="L504" s="32"/>
      <c r="M504" s="143"/>
      <c r="T504" s="53"/>
      <c r="AT504" s="17" t="s">
        <v>141</v>
      </c>
      <c r="AU504" s="17" t="s">
        <v>82</v>
      </c>
    </row>
    <row r="505" spans="2:65" s="12" customFormat="1" ht="11.25">
      <c r="B505" s="146"/>
      <c r="D505" s="140" t="s">
        <v>147</v>
      </c>
      <c r="E505" s="147" t="s">
        <v>19</v>
      </c>
      <c r="F505" s="148" t="s">
        <v>728</v>
      </c>
      <c r="H505" s="149">
        <v>163.19999999999999</v>
      </c>
      <c r="I505" s="150"/>
      <c r="L505" s="146"/>
      <c r="M505" s="151"/>
      <c r="T505" s="152"/>
      <c r="AT505" s="147" t="s">
        <v>147</v>
      </c>
      <c r="AU505" s="147" t="s">
        <v>82</v>
      </c>
      <c r="AV505" s="12" t="s">
        <v>82</v>
      </c>
      <c r="AW505" s="12" t="s">
        <v>33</v>
      </c>
      <c r="AX505" s="12" t="s">
        <v>72</v>
      </c>
      <c r="AY505" s="147" t="s">
        <v>130</v>
      </c>
    </row>
    <row r="506" spans="2:65" s="12" customFormat="1" ht="11.25">
      <c r="B506" s="146"/>
      <c r="D506" s="140" t="s">
        <v>147</v>
      </c>
      <c r="E506" s="147" t="s">
        <v>19</v>
      </c>
      <c r="F506" s="148" t="s">
        <v>588</v>
      </c>
      <c r="H506" s="149">
        <v>-8.2799999999999994</v>
      </c>
      <c r="I506" s="150"/>
      <c r="L506" s="146"/>
      <c r="M506" s="151"/>
      <c r="T506" s="152"/>
      <c r="AT506" s="147" t="s">
        <v>147</v>
      </c>
      <c r="AU506" s="147" t="s">
        <v>82</v>
      </c>
      <c r="AV506" s="12" t="s">
        <v>82</v>
      </c>
      <c r="AW506" s="12" t="s">
        <v>33</v>
      </c>
      <c r="AX506" s="12" t="s">
        <v>72</v>
      </c>
      <c r="AY506" s="147" t="s">
        <v>130</v>
      </c>
    </row>
    <row r="507" spans="2:65" s="12" customFormat="1" ht="11.25">
      <c r="B507" s="146"/>
      <c r="D507" s="140" t="s">
        <v>147</v>
      </c>
      <c r="E507" s="147" t="s">
        <v>19</v>
      </c>
      <c r="F507" s="148" t="s">
        <v>729</v>
      </c>
      <c r="H507" s="149">
        <v>45.823999999999998</v>
      </c>
      <c r="I507" s="150"/>
      <c r="L507" s="146"/>
      <c r="M507" s="151"/>
      <c r="T507" s="152"/>
      <c r="AT507" s="147" t="s">
        <v>147</v>
      </c>
      <c r="AU507" s="147" t="s">
        <v>82</v>
      </c>
      <c r="AV507" s="12" t="s">
        <v>82</v>
      </c>
      <c r="AW507" s="12" t="s">
        <v>33</v>
      </c>
      <c r="AX507" s="12" t="s">
        <v>72</v>
      </c>
      <c r="AY507" s="147" t="s">
        <v>130</v>
      </c>
    </row>
    <row r="508" spans="2:65" s="14" customFormat="1" ht="11.25">
      <c r="B508" s="159"/>
      <c r="D508" s="140" t="s">
        <v>147</v>
      </c>
      <c r="E508" s="160" t="s">
        <v>19</v>
      </c>
      <c r="F508" s="161" t="s">
        <v>165</v>
      </c>
      <c r="H508" s="162">
        <v>200.744</v>
      </c>
      <c r="I508" s="163"/>
      <c r="L508" s="159"/>
      <c r="M508" s="164"/>
      <c r="T508" s="165"/>
      <c r="AT508" s="160" t="s">
        <v>147</v>
      </c>
      <c r="AU508" s="160" t="s">
        <v>82</v>
      </c>
      <c r="AV508" s="14" t="s">
        <v>157</v>
      </c>
      <c r="AW508" s="14" t="s">
        <v>4</v>
      </c>
      <c r="AX508" s="14" t="s">
        <v>80</v>
      </c>
      <c r="AY508" s="160" t="s">
        <v>130</v>
      </c>
    </row>
    <row r="509" spans="2:65" s="1" customFormat="1" ht="24.2" customHeight="1">
      <c r="B509" s="32"/>
      <c r="C509" s="127" t="s">
        <v>730</v>
      </c>
      <c r="D509" s="127" t="s">
        <v>133</v>
      </c>
      <c r="E509" s="128" t="s">
        <v>731</v>
      </c>
      <c r="F509" s="129" t="s">
        <v>732</v>
      </c>
      <c r="G509" s="130" t="s">
        <v>199</v>
      </c>
      <c r="H509" s="131">
        <v>12044.64</v>
      </c>
      <c r="I509" s="132"/>
      <c r="J509" s="133">
        <f>ROUND(I509*H509,2)</f>
        <v>0</v>
      </c>
      <c r="K509" s="129" t="s">
        <v>137</v>
      </c>
      <c r="L509" s="32"/>
      <c r="M509" s="134" t="s">
        <v>19</v>
      </c>
      <c r="N509" s="135" t="s">
        <v>43</v>
      </c>
      <c r="P509" s="136">
        <f>O509*H509</f>
        <v>0</v>
      </c>
      <c r="Q509" s="136">
        <v>0</v>
      </c>
      <c r="R509" s="136">
        <f>Q509*H509</f>
        <v>0</v>
      </c>
      <c r="S509" s="136">
        <v>0</v>
      </c>
      <c r="T509" s="137">
        <f>S509*H509</f>
        <v>0</v>
      </c>
      <c r="AR509" s="138" t="s">
        <v>157</v>
      </c>
      <c r="AT509" s="138" t="s">
        <v>133</v>
      </c>
      <c r="AU509" s="138" t="s">
        <v>82</v>
      </c>
      <c r="AY509" s="17" t="s">
        <v>130</v>
      </c>
      <c r="BE509" s="139">
        <f>IF(N509="základní",J509,0)</f>
        <v>0</v>
      </c>
      <c r="BF509" s="139">
        <f>IF(N509="snížená",J509,0)</f>
        <v>0</v>
      </c>
      <c r="BG509" s="139">
        <f>IF(N509="zákl. přenesená",J509,0)</f>
        <v>0</v>
      </c>
      <c r="BH509" s="139">
        <f>IF(N509="sníž. přenesená",J509,0)</f>
        <v>0</v>
      </c>
      <c r="BI509" s="139">
        <f>IF(N509="nulová",J509,0)</f>
        <v>0</v>
      </c>
      <c r="BJ509" s="17" t="s">
        <v>80</v>
      </c>
      <c r="BK509" s="139">
        <f>ROUND(I509*H509,2)</f>
        <v>0</v>
      </c>
      <c r="BL509" s="17" t="s">
        <v>157</v>
      </c>
      <c r="BM509" s="138" t="s">
        <v>733</v>
      </c>
    </row>
    <row r="510" spans="2:65" s="1" customFormat="1" ht="19.5">
      <c r="B510" s="32"/>
      <c r="D510" s="140" t="s">
        <v>140</v>
      </c>
      <c r="F510" s="141" t="s">
        <v>734</v>
      </c>
      <c r="I510" s="142"/>
      <c r="L510" s="32"/>
      <c r="M510" s="143"/>
      <c r="T510" s="53"/>
      <c r="AT510" s="17" t="s">
        <v>140</v>
      </c>
      <c r="AU510" s="17" t="s">
        <v>82</v>
      </c>
    </row>
    <row r="511" spans="2:65" s="1" customFormat="1" ht="11.25">
      <c r="B511" s="32"/>
      <c r="D511" s="144" t="s">
        <v>141</v>
      </c>
      <c r="F511" s="145" t="s">
        <v>735</v>
      </c>
      <c r="I511" s="142"/>
      <c r="L511" s="32"/>
      <c r="M511" s="143"/>
      <c r="T511" s="53"/>
      <c r="AT511" s="17" t="s">
        <v>141</v>
      </c>
      <c r="AU511" s="17" t="s">
        <v>82</v>
      </c>
    </row>
    <row r="512" spans="2:65" s="12" customFormat="1" ht="11.25">
      <c r="B512" s="146"/>
      <c r="D512" s="140" t="s">
        <v>147</v>
      </c>
      <c r="E512" s="147" t="s">
        <v>19</v>
      </c>
      <c r="F512" s="148" t="s">
        <v>736</v>
      </c>
      <c r="H512" s="149">
        <v>12044.64</v>
      </c>
      <c r="I512" s="150"/>
      <c r="L512" s="146"/>
      <c r="M512" s="151"/>
      <c r="T512" s="152"/>
      <c r="AT512" s="147" t="s">
        <v>147</v>
      </c>
      <c r="AU512" s="147" t="s">
        <v>82</v>
      </c>
      <c r="AV512" s="12" t="s">
        <v>82</v>
      </c>
      <c r="AW512" s="12" t="s">
        <v>33</v>
      </c>
      <c r="AX512" s="12" t="s">
        <v>80</v>
      </c>
      <c r="AY512" s="147" t="s">
        <v>130</v>
      </c>
    </row>
    <row r="513" spans="2:65" s="1" customFormat="1" ht="21.75" customHeight="1">
      <c r="B513" s="32"/>
      <c r="C513" s="127" t="s">
        <v>737</v>
      </c>
      <c r="D513" s="127" t="s">
        <v>133</v>
      </c>
      <c r="E513" s="128" t="s">
        <v>738</v>
      </c>
      <c r="F513" s="129" t="s">
        <v>739</v>
      </c>
      <c r="G513" s="130" t="s">
        <v>199</v>
      </c>
      <c r="H513" s="131">
        <v>200.744</v>
      </c>
      <c r="I513" s="132"/>
      <c r="J513" s="133">
        <f>ROUND(I513*H513,2)</f>
        <v>0</v>
      </c>
      <c r="K513" s="129" t="s">
        <v>137</v>
      </c>
      <c r="L513" s="32"/>
      <c r="M513" s="134" t="s">
        <v>19</v>
      </c>
      <c r="N513" s="135" t="s">
        <v>43</v>
      </c>
      <c r="P513" s="136">
        <f>O513*H513</f>
        <v>0</v>
      </c>
      <c r="Q513" s="136">
        <v>0</v>
      </c>
      <c r="R513" s="136">
        <f>Q513*H513</f>
        <v>0</v>
      </c>
      <c r="S513" s="136">
        <v>0</v>
      </c>
      <c r="T513" s="137">
        <f>S513*H513</f>
        <v>0</v>
      </c>
      <c r="AR513" s="138" t="s">
        <v>157</v>
      </c>
      <c r="AT513" s="138" t="s">
        <v>133</v>
      </c>
      <c r="AU513" s="138" t="s">
        <v>82</v>
      </c>
      <c r="AY513" s="17" t="s">
        <v>130</v>
      </c>
      <c r="BE513" s="139">
        <f>IF(N513="základní",J513,0)</f>
        <v>0</v>
      </c>
      <c r="BF513" s="139">
        <f>IF(N513="snížená",J513,0)</f>
        <v>0</v>
      </c>
      <c r="BG513" s="139">
        <f>IF(N513="zákl. přenesená",J513,0)</f>
        <v>0</v>
      </c>
      <c r="BH513" s="139">
        <f>IF(N513="sníž. přenesená",J513,0)</f>
        <v>0</v>
      </c>
      <c r="BI513" s="139">
        <f>IF(N513="nulová",J513,0)</f>
        <v>0</v>
      </c>
      <c r="BJ513" s="17" t="s">
        <v>80</v>
      </c>
      <c r="BK513" s="139">
        <f>ROUND(I513*H513,2)</f>
        <v>0</v>
      </c>
      <c r="BL513" s="17" t="s">
        <v>157</v>
      </c>
      <c r="BM513" s="138" t="s">
        <v>740</v>
      </c>
    </row>
    <row r="514" spans="2:65" s="1" customFormat="1" ht="19.5">
      <c r="B514" s="32"/>
      <c r="D514" s="140" t="s">
        <v>140</v>
      </c>
      <c r="F514" s="141" t="s">
        <v>741</v>
      </c>
      <c r="I514" s="142"/>
      <c r="L514" s="32"/>
      <c r="M514" s="143"/>
      <c r="T514" s="53"/>
      <c r="AT514" s="17" t="s">
        <v>140</v>
      </c>
      <c r="AU514" s="17" t="s">
        <v>82</v>
      </c>
    </row>
    <row r="515" spans="2:65" s="1" customFormat="1" ht="11.25">
      <c r="B515" s="32"/>
      <c r="D515" s="144" t="s">
        <v>141</v>
      </c>
      <c r="F515" s="145" t="s">
        <v>742</v>
      </c>
      <c r="I515" s="142"/>
      <c r="L515" s="32"/>
      <c r="M515" s="143"/>
      <c r="T515" s="53"/>
      <c r="AT515" s="17" t="s">
        <v>141</v>
      </c>
      <c r="AU515" s="17" t="s">
        <v>82</v>
      </c>
    </row>
    <row r="516" spans="2:65" s="1" customFormat="1" ht="16.5" customHeight="1">
      <c r="B516" s="32"/>
      <c r="C516" s="127" t="s">
        <v>743</v>
      </c>
      <c r="D516" s="127" t="s">
        <v>133</v>
      </c>
      <c r="E516" s="128" t="s">
        <v>744</v>
      </c>
      <c r="F516" s="129" t="s">
        <v>745</v>
      </c>
      <c r="G516" s="130" t="s">
        <v>199</v>
      </c>
      <c r="H516" s="131">
        <v>200.744</v>
      </c>
      <c r="I516" s="132"/>
      <c r="J516" s="133">
        <f>ROUND(I516*H516,2)</f>
        <v>0</v>
      </c>
      <c r="K516" s="129" t="s">
        <v>137</v>
      </c>
      <c r="L516" s="32"/>
      <c r="M516" s="134" t="s">
        <v>19</v>
      </c>
      <c r="N516" s="135" t="s">
        <v>43</v>
      </c>
      <c r="P516" s="136">
        <f>O516*H516</f>
        <v>0</v>
      </c>
      <c r="Q516" s="136">
        <v>0</v>
      </c>
      <c r="R516" s="136">
        <f>Q516*H516</f>
        <v>0</v>
      </c>
      <c r="S516" s="136">
        <v>0</v>
      </c>
      <c r="T516" s="137">
        <f>S516*H516</f>
        <v>0</v>
      </c>
      <c r="AR516" s="138" t="s">
        <v>157</v>
      </c>
      <c r="AT516" s="138" t="s">
        <v>133</v>
      </c>
      <c r="AU516" s="138" t="s">
        <v>82</v>
      </c>
      <c r="AY516" s="17" t="s">
        <v>130</v>
      </c>
      <c r="BE516" s="139">
        <f>IF(N516="základní",J516,0)</f>
        <v>0</v>
      </c>
      <c r="BF516" s="139">
        <f>IF(N516="snížená",J516,0)</f>
        <v>0</v>
      </c>
      <c r="BG516" s="139">
        <f>IF(N516="zákl. přenesená",J516,0)</f>
        <v>0</v>
      </c>
      <c r="BH516" s="139">
        <f>IF(N516="sníž. přenesená",J516,0)</f>
        <v>0</v>
      </c>
      <c r="BI516" s="139">
        <f>IF(N516="nulová",J516,0)</f>
        <v>0</v>
      </c>
      <c r="BJ516" s="17" t="s">
        <v>80</v>
      </c>
      <c r="BK516" s="139">
        <f>ROUND(I516*H516,2)</f>
        <v>0</v>
      </c>
      <c r="BL516" s="17" t="s">
        <v>157</v>
      </c>
      <c r="BM516" s="138" t="s">
        <v>746</v>
      </c>
    </row>
    <row r="517" spans="2:65" s="1" customFormat="1" ht="11.25">
      <c r="B517" s="32"/>
      <c r="D517" s="140" t="s">
        <v>140</v>
      </c>
      <c r="F517" s="141" t="s">
        <v>747</v>
      </c>
      <c r="I517" s="142"/>
      <c r="L517" s="32"/>
      <c r="M517" s="143"/>
      <c r="T517" s="53"/>
      <c r="AT517" s="17" t="s">
        <v>140</v>
      </c>
      <c r="AU517" s="17" t="s">
        <v>82</v>
      </c>
    </row>
    <row r="518" spans="2:65" s="1" customFormat="1" ht="11.25">
      <c r="B518" s="32"/>
      <c r="D518" s="144" t="s">
        <v>141</v>
      </c>
      <c r="F518" s="145" t="s">
        <v>748</v>
      </c>
      <c r="I518" s="142"/>
      <c r="L518" s="32"/>
      <c r="M518" s="143"/>
      <c r="T518" s="53"/>
      <c r="AT518" s="17" t="s">
        <v>141</v>
      </c>
      <c r="AU518" s="17" t="s">
        <v>82</v>
      </c>
    </row>
    <row r="519" spans="2:65" s="1" customFormat="1" ht="16.5" customHeight="1">
      <c r="B519" s="32"/>
      <c r="C519" s="127" t="s">
        <v>749</v>
      </c>
      <c r="D519" s="127" t="s">
        <v>133</v>
      </c>
      <c r="E519" s="128" t="s">
        <v>750</v>
      </c>
      <c r="F519" s="129" t="s">
        <v>751</v>
      </c>
      <c r="G519" s="130" t="s">
        <v>199</v>
      </c>
      <c r="H519" s="131">
        <v>12044.64</v>
      </c>
      <c r="I519" s="132"/>
      <c r="J519" s="133">
        <f>ROUND(I519*H519,2)</f>
        <v>0</v>
      </c>
      <c r="K519" s="129" t="s">
        <v>137</v>
      </c>
      <c r="L519" s="32"/>
      <c r="M519" s="134" t="s">
        <v>19</v>
      </c>
      <c r="N519" s="135" t="s">
        <v>43</v>
      </c>
      <c r="P519" s="136">
        <f>O519*H519</f>
        <v>0</v>
      </c>
      <c r="Q519" s="136">
        <v>0</v>
      </c>
      <c r="R519" s="136">
        <f>Q519*H519</f>
        <v>0</v>
      </c>
      <c r="S519" s="136">
        <v>0</v>
      </c>
      <c r="T519" s="137">
        <f>S519*H519</f>
        <v>0</v>
      </c>
      <c r="AR519" s="138" t="s">
        <v>157</v>
      </c>
      <c r="AT519" s="138" t="s">
        <v>133</v>
      </c>
      <c r="AU519" s="138" t="s">
        <v>82</v>
      </c>
      <c r="AY519" s="17" t="s">
        <v>130</v>
      </c>
      <c r="BE519" s="139">
        <f>IF(N519="základní",J519,0)</f>
        <v>0</v>
      </c>
      <c r="BF519" s="139">
        <f>IF(N519="snížená",J519,0)</f>
        <v>0</v>
      </c>
      <c r="BG519" s="139">
        <f>IF(N519="zákl. přenesená",J519,0)</f>
        <v>0</v>
      </c>
      <c r="BH519" s="139">
        <f>IF(N519="sníž. přenesená",J519,0)</f>
        <v>0</v>
      </c>
      <c r="BI519" s="139">
        <f>IF(N519="nulová",J519,0)</f>
        <v>0</v>
      </c>
      <c r="BJ519" s="17" t="s">
        <v>80</v>
      </c>
      <c r="BK519" s="139">
        <f>ROUND(I519*H519,2)</f>
        <v>0</v>
      </c>
      <c r="BL519" s="17" t="s">
        <v>157</v>
      </c>
      <c r="BM519" s="138" t="s">
        <v>752</v>
      </c>
    </row>
    <row r="520" spans="2:65" s="1" customFormat="1" ht="11.25">
      <c r="B520" s="32"/>
      <c r="D520" s="140" t="s">
        <v>140</v>
      </c>
      <c r="F520" s="141" t="s">
        <v>753</v>
      </c>
      <c r="I520" s="142"/>
      <c r="L520" s="32"/>
      <c r="M520" s="143"/>
      <c r="T520" s="53"/>
      <c r="AT520" s="17" t="s">
        <v>140</v>
      </c>
      <c r="AU520" s="17" t="s">
        <v>82</v>
      </c>
    </row>
    <row r="521" spans="2:65" s="1" customFormat="1" ht="11.25">
      <c r="B521" s="32"/>
      <c r="D521" s="144" t="s">
        <v>141</v>
      </c>
      <c r="F521" s="145" t="s">
        <v>754</v>
      </c>
      <c r="I521" s="142"/>
      <c r="L521" s="32"/>
      <c r="M521" s="143"/>
      <c r="T521" s="53"/>
      <c r="AT521" s="17" t="s">
        <v>141</v>
      </c>
      <c r="AU521" s="17" t="s">
        <v>82</v>
      </c>
    </row>
    <row r="522" spans="2:65" s="12" customFormat="1" ht="11.25">
      <c r="B522" s="146"/>
      <c r="D522" s="140" t="s">
        <v>147</v>
      </c>
      <c r="E522" s="147" t="s">
        <v>19</v>
      </c>
      <c r="F522" s="148" t="s">
        <v>736</v>
      </c>
      <c r="H522" s="149">
        <v>12044.64</v>
      </c>
      <c r="I522" s="150"/>
      <c r="L522" s="146"/>
      <c r="M522" s="151"/>
      <c r="T522" s="152"/>
      <c r="AT522" s="147" t="s">
        <v>147</v>
      </c>
      <c r="AU522" s="147" t="s">
        <v>82</v>
      </c>
      <c r="AV522" s="12" t="s">
        <v>82</v>
      </c>
      <c r="AW522" s="12" t="s">
        <v>33</v>
      </c>
      <c r="AX522" s="12" t="s">
        <v>80</v>
      </c>
      <c r="AY522" s="147" t="s">
        <v>130</v>
      </c>
    </row>
    <row r="523" spans="2:65" s="1" customFormat="1" ht="16.5" customHeight="1">
      <c r="B523" s="32"/>
      <c r="C523" s="127" t="s">
        <v>755</v>
      </c>
      <c r="D523" s="127" t="s">
        <v>133</v>
      </c>
      <c r="E523" s="128" t="s">
        <v>756</v>
      </c>
      <c r="F523" s="129" t="s">
        <v>757</v>
      </c>
      <c r="G523" s="130" t="s">
        <v>199</v>
      </c>
      <c r="H523" s="131">
        <v>200.744</v>
      </c>
      <c r="I523" s="132"/>
      <c r="J523" s="133">
        <f>ROUND(I523*H523,2)</f>
        <v>0</v>
      </c>
      <c r="K523" s="129" t="s">
        <v>137</v>
      </c>
      <c r="L523" s="32"/>
      <c r="M523" s="134" t="s">
        <v>19</v>
      </c>
      <c r="N523" s="135" t="s">
        <v>43</v>
      </c>
      <c r="P523" s="136">
        <f>O523*H523</f>
        <v>0</v>
      </c>
      <c r="Q523" s="136">
        <v>0</v>
      </c>
      <c r="R523" s="136">
        <f>Q523*H523</f>
        <v>0</v>
      </c>
      <c r="S523" s="136">
        <v>0</v>
      </c>
      <c r="T523" s="137">
        <f>S523*H523</f>
        <v>0</v>
      </c>
      <c r="AR523" s="138" t="s">
        <v>157</v>
      </c>
      <c r="AT523" s="138" t="s">
        <v>133</v>
      </c>
      <c r="AU523" s="138" t="s">
        <v>82</v>
      </c>
      <c r="AY523" s="17" t="s">
        <v>130</v>
      </c>
      <c r="BE523" s="139">
        <f>IF(N523="základní",J523,0)</f>
        <v>0</v>
      </c>
      <c r="BF523" s="139">
        <f>IF(N523="snížená",J523,0)</f>
        <v>0</v>
      </c>
      <c r="BG523" s="139">
        <f>IF(N523="zákl. přenesená",J523,0)</f>
        <v>0</v>
      </c>
      <c r="BH523" s="139">
        <f>IF(N523="sníž. přenesená",J523,0)</f>
        <v>0</v>
      </c>
      <c r="BI523" s="139">
        <f>IF(N523="nulová",J523,0)</f>
        <v>0</v>
      </c>
      <c r="BJ523" s="17" t="s">
        <v>80</v>
      </c>
      <c r="BK523" s="139">
        <f>ROUND(I523*H523,2)</f>
        <v>0</v>
      </c>
      <c r="BL523" s="17" t="s">
        <v>157</v>
      </c>
      <c r="BM523" s="138" t="s">
        <v>758</v>
      </c>
    </row>
    <row r="524" spans="2:65" s="1" customFormat="1" ht="11.25">
      <c r="B524" s="32"/>
      <c r="D524" s="140" t="s">
        <v>140</v>
      </c>
      <c r="F524" s="141" t="s">
        <v>759</v>
      </c>
      <c r="I524" s="142"/>
      <c r="L524" s="32"/>
      <c r="M524" s="143"/>
      <c r="T524" s="53"/>
      <c r="AT524" s="17" t="s">
        <v>140</v>
      </c>
      <c r="AU524" s="17" t="s">
        <v>82</v>
      </c>
    </row>
    <row r="525" spans="2:65" s="1" customFormat="1" ht="11.25">
      <c r="B525" s="32"/>
      <c r="D525" s="144" t="s">
        <v>141</v>
      </c>
      <c r="F525" s="145" t="s">
        <v>760</v>
      </c>
      <c r="I525" s="142"/>
      <c r="L525" s="32"/>
      <c r="M525" s="143"/>
      <c r="T525" s="53"/>
      <c r="AT525" s="17" t="s">
        <v>141</v>
      </c>
      <c r="AU525" s="17" t="s">
        <v>82</v>
      </c>
    </row>
    <row r="526" spans="2:65" s="1" customFormat="1" ht="21.75" customHeight="1">
      <c r="B526" s="32"/>
      <c r="C526" s="127" t="s">
        <v>761</v>
      </c>
      <c r="D526" s="127" t="s">
        <v>133</v>
      </c>
      <c r="E526" s="128" t="s">
        <v>762</v>
      </c>
      <c r="F526" s="129" t="s">
        <v>763</v>
      </c>
      <c r="G526" s="130" t="s">
        <v>199</v>
      </c>
      <c r="H526" s="131">
        <v>107.68</v>
      </c>
      <c r="I526" s="132"/>
      <c r="J526" s="133">
        <f>ROUND(I526*H526,2)</f>
        <v>0</v>
      </c>
      <c r="K526" s="129" t="s">
        <v>137</v>
      </c>
      <c r="L526" s="32"/>
      <c r="M526" s="134" t="s">
        <v>19</v>
      </c>
      <c r="N526" s="135" t="s">
        <v>43</v>
      </c>
      <c r="P526" s="136">
        <f>O526*H526</f>
        <v>0</v>
      </c>
      <c r="Q526" s="136">
        <v>1.2999999999999999E-4</v>
      </c>
      <c r="R526" s="136">
        <f>Q526*H526</f>
        <v>1.3998399999999999E-2</v>
      </c>
      <c r="S526" s="136">
        <v>0</v>
      </c>
      <c r="T526" s="137">
        <f>S526*H526</f>
        <v>0</v>
      </c>
      <c r="AR526" s="138" t="s">
        <v>157</v>
      </c>
      <c r="AT526" s="138" t="s">
        <v>133</v>
      </c>
      <c r="AU526" s="138" t="s">
        <v>82</v>
      </c>
      <c r="AY526" s="17" t="s">
        <v>130</v>
      </c>
      <c r="BE526" s="139">
        <f>IF(N526="základní",J526,0)</f>
        <v>0</v>
      </c>
      <c r="BF526" s="139">
        <f>IF(N526="snížená",J526,0)</f>
        <v>0</v>
      </c>
      <c r="BG526" s="139">
        <f>IF(N526="zákl. přenesená",J526,0)</f>
        <v>0</v>
      </c>
      <c r="BH526" s="139">
        <f>IF(N526="sníž. přenesená",J526,0)</f>
        <v>0</v>
      </c>
      <c r="BI526" s="139">
        <f>IF(N526="nulová",J526,0)</f>
        <v>0</v>
      </c>
      <c r="BJ526" s="17" t="s">
        <v>80</v>
      </c>
      <c r="BK526" s="139">
        <f>ROUND(I526*H526,2)</f>
        <v>0</v>
      </c>
      <c r="BL526" s="17" t="s">
        <v>157</v>
      </c>
      <c r="BM526" s="138" t="s">
        <v>764</v>
      </c>
    </row>
    <row r="527" spans="2:65" s="1" customFormat="1" ht="11.25">
      <c r="B527" s="32"/>
      <c r="D527" s="140" t="s">
        <v>140</v>
      </c>
      <c r="F527" s="141" t="s">
        <v>765</v>
      </c>
      <c r="I527" s="142"/>
      <c r="L527" s="32"/>
      <c r="M527" s="143"/>
      <c r="T527" s="53"/>
      <c r="AT527" s="17" t="s">
        <v>140</v>
      </c>
      <c r="AU527" s="17" t="s">
        <v>82</v>
      </c>
    </row>
    <row r="528" spans="2:65" s="1" customFormat="1" ht="11.25">
      <c r="B528" s="32"/>
      <c r="D528" s="144" t="s">
        <v>141</v>
      </c>
      <c r="F528" s="145" t="s">
        <v>766</v>
      </c>
      <c r="I528" s="142"/>
      <c r="L528" s="32"/>
      <c r="M528" s="143"/>
      <c r="T528" s="53"/>
      <c r="AT528" s="17" t="s">
        <v>141</v>
      </c>
      <c r="AU528" s="17" t="s">
        <v>82</v>
      </c>
    </row>
    <row r="529" spans="2:65" s="1" customFormat="1" ht="16.5" customHeight="1">
      <c r="B529" s="32"/>
      <c r="C529" s="127" t="s">
        <v>767</v>
      </c>
      <c r="D529" s="127" t="s">
        <v>133</v>
      </c>
      <c r="E529" s="128" t="s">
        <v>768</v>
      </c>
      <c r="F529" s="129" t="s">
        <v>769</v>
      </c>
      <c r="G529" s="130" t="s">
        <v>199</v>
      </c>
      <c r="H529" s="131">
        <v>107.68</v>
      </c>
      <c r="I529" s="132"/>
      <c r="J529" s="133">
        <f>ROUND(I529*H529,2)</f>
        <v>0</v>
      </c>
      <c r="K529" s="129" t="s">
        <v>137</v>
      </c>
      <c r="L529" s="32"/>
      <c r="M529" s="134" t="s">
        <v>19</v>
      </c>
      <c r="N529" s="135" t="s">
        <v>43</v>
      </c>
      <c r="P529" s="136">
        <f>O529*H529</f>
        <v>0</v>
      </c>
      <c r="Q529" s="136">
        <v>3.4999999999999997E-5</v>
      </c>
      <c r="R529" s="136">
        <f>Q529*H529</f>
        <v>3.7688000000000001E-3</v>
      </c>
      <c r="S529" s="136">
        <v>0</v>
      </c>
      <c r="T529" s="137">
        <f>S529*H529</f>
        <v>0</v>
      </c>
      <c r="AR529" s="138" t="s">
        <v>157</v>
      </c>
      <c r="AT529" s="138" t="s">
        <v>133</v>
      </c>
      <c r="AU529" s="138" t="s">
        <v>82</v>
      </c>
      <c r="AY529" s="17" t="s">
        <v>130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7" t="s">
        <v>80</v>
      </c>
      <c r="BK529" s="139">
        <f>ROUND(I529*H529,2)</f>
        <v>0</v>
      </c>
      <c r="BL529" s="17" t="s">
        <v>157</v>
      </c>
      <c r="BM529" s="138" t="s">
        <v>770</v>
      </c>
    </row>
    <row r="530" spans="2:65" s="1" customFormat="1" ht="11.25">
      <c r="B530" s="32"/>
      <c r="D530" s="140" t="s">
        <v>140</v>
      </c>
      <c r="F530" s="141" t="s">
        <v>771</v>
      </c>
      <c r="I530" s="142"/>
      <c r="L530" s="32"/>
      <c r="M530" s="143"/>
      <c r="T530" s="53"/>
      <c r="AT530" s="17" t="s">
        <v>140</v>
      </c>
      <c r="AU530" s="17" t="s">
        <v>82</v>
      </c>
    </row>
    <row r="531" spans="2:65" s="1" customFormat="1" ht="11.25">
      <c r="B531" s="32"/>
      <c r="D531" s="144" t="s">
        <v>141</v>
      </c>
      <c r="F531" s="145" t="s">
        <v>772</v>
      </c>
      <c r="I531" s="142"/>
      <c r="L531" s="32"/>
      <c r="M531" s="143"/>
      <c r="T531" s="53"/>
      <c r="AT531" s="17" t="s">
        <v>141</v>
      </c>
      <c r="AU531" s="17" t="s">
        <v>82</v>
      </c>
    </row>
    <row r="532" spans="2:65" s="1" customFormat="1" ht="16.5" customHeight="1">
      <c r="B532" s="32"/>
      <c r="C532" s="127" t="s">
        <v>773</v>
      </c>
      <c r="D532" s="127" t="s">
        <v>133</v>
      </c>
      <c r="E532" s="128" t="s">
        <v>774</v>
      </c>
      <c r="F532" s="129" t="s">
        <v>775</v>
      </c>
      <c r="G532" s="130" t="s">
        <v>199</v>
      </c>
      <c r="H532" s="131">
        <v>1.92</v>
      </c>
      <c r="I532" s="132"/>
      <c r="J532" s="133">
        <f>ROUND(I532*H532,2)</f>
        <v>0</v>
      </c>
      <c r="K532" s="129" t="s">
        <v>137</v>
      </c>
      <c r="L532" s="32"/>
      <c r="M532" s="134" t="s">
        <v>19</v>
      </c>
      <c r="N532" s="135" t="s">
        <v>43</v>
      </c>
      <c r="P532" s="136">
        <f>O532*H532</f>
        <v>0</v>
      </c>
      <c r="Q532" s="136">
        <v>0</v>
      </c>
      <c r="R532" s="136">
        <f>Q532*H532</f>
        <v>0</v>
      </c>
      <c r="S532" s="136">
        <v>5.8999999999999997E-2</v>
      </c>
      <c r="T532" s="137">
        <f>S532*H532</f>
        <v>0.11327999999999999</v>
      </c>
      <c r="AR532" s="138" t="s">
        <v>157</v>
      </c>
      <c r="AT532" s="138" t="s">
        <v>133</v>
      </c>
      <c r="AU532" s="138" t="s">
        <v>82</v>
      </c>
      <c r="AY532" s="17" t="s">
        <v>130</v>
      </c>
      <c r="BE532" s="139">
        <f>IF(N532="základní",J532,0)</f>
        <v>0</v>
      </c>
      <c r="BF532" s="139">
        <f>IF(N532="snížená",J532,0)</f>
        <v>0</v>
      </c>
      <c r="BG532" s="139">
        <f>IF(N532="zákl. přenesená",J532,0)</f>
        <v>0</v>
      </c>
      <c r="BH532" s="139">
        <f>IF(N532="sníž. přenesená",J532,0)</f>
        <v>0</v>
      </c>
      <c r="BI532" s="139">
        <f>IF(N532="nulová",J532,0)</f>
        <v>0</v>
      </c>
      <c r="BJ532" s="17" t="s">
        <v>80</v>
      </c>
      <c r="BK532" s="139">
        <f>ROUND(I532*H532,2)</f>
        <v>0</v>
      </c>
      <c r="BL532" s="17" t="s">
        <v>157</v>
      </c>
      <c r="BM532" s="138" t="s">
        <v>776</v>
      </c>
    </row>
    <row r="533" spans="2:65" s="1" customFormat="1" ht="11.25">
      <c r="B533" s="32"/>
      <c r="D533" s="140" t="s">
        <v>140</v>
      </c>
      <c r="F533" s="141" t="s">
        <v>777</v>
      </c>
      <c r="I533" s="142"/>
      <c r="L533" s="32"/>
      <c r="M533" s="143"/>
      <c r="T533" s="53"/>
      <c r="AT533" s="17" t="s">
        <v>140</v>
      </c>
      <c r="AU533" s="17" t="s">
        <v>82</v>
      </c>
    </row>
    <row r="534" spans="2:65" s="1" customFormat="1" ht="11.25">
      <c r="B534" s="32"/>
      <c r="D534" s="144" t="s">
        <v>141</v>
      </c>
      <c r="F534" s="145" t="s">
        <v>778</v>
      </c>
      <c r="I534" s="142"/>
      <c r="L534" s="32"/>
      <c r="M534" s="143"/>
      <c r="T534" s="53"/>
      <c r="AT534" s="17" t="s">
        <v>141</v>
      </c>
      <c r="AU534" s="17" t="s">
        <v>82</v>
      </c>
    </row>
    <row r="535" spans="2:65" s="12" customFormat="1" ht="11.25">
      <c r="B535" s="146"/>
      <c r="D535" s="140" t="s">
        <v>147</v>
      </c>
      <c r="E535" s="147" t="s">
        <v>19</v>
      </c>
      <c r="F535" s="148" t="s">
        <v>779</v>
      </c>
      <c r="H535" s="149">
        <v>1.92</v>
      </c>
      <c r="I535" s="150"/>
      <c r="L535" s="146"/>
      <c r="M535" s="151"/>
      <c r="T535" s="152"/>
      <c r="AT535" s="147" t="s">
        <v>147</v>
      </c>
      <c r="AU535" s="147" t="s">
        <v>82</v>
      </c>
      <c r="AV535" s="12" t="s">
        <v>82</v>
      </c>
      <c r="AW535" s="12" t="s">
        <v>33</v>
      </c>
      <c r="AX535" s="12" t="s">
        <v>80</v>
      </c>
      <c r="AY535" s="147" t="s">
        <v>130</v>
      </c>
    </row>
    <row r="536" spans="2:65" s="1" customFormat="1" ht="16.5" customHeight="1">
      <c r="B536" s="32"/>
      <c r="C536" s="127" t="s">
        <v>780</v>
      </c>
      <c r="D536" s="127" t="s">
        <v>133</v>
      </c>
      <c r="E536" s="128" t="s">
        <v>781</v>
      </c>
      <c r="F536" s="129" t="s">
        <v>782</v>
      </c>
      <c r="G536" s="130" t="s">
        <v>302</v>
      </c>
      <c r="H536" s="131">
        <v>1.8</v>
      </c>
      <c r="I536" s="132"/>
      <c r="J536" s="133">
        <f>ROUND(I536*H536,2)</f>
        <v>0</v>
      </c>
      <c r="K536" s="129" t="s">
        <v>137</v>
      </c>
      <c r="L536" s="32"/>
      <c r="M536" s="134" t="s">
        <v>19</v>
      </c>
      <c r="N536" s="135" t="s">
        <v>43</v>
      </c>
      <c r="P536" s="136">
        <f>O536*H536</f>
        <v>0</v>
      </c>
      <c r="Q536" s="136">
        <v>7.7399999999999998E-5</v>
      </c>
      <c r="R536" s="136">
        <f>Q536*H536</f>
        <v>1.3931999999999999E-4</v>
      </c>
      <c r="S536" s="136">
        <v>0</v>
      </c>
      <c r="T536" s="137">
        <f>S536*H536</f>
        <v>0</v>
      </c>
      <c r="AR536" s="138" t="s">
        <v>157</v>
      </c>
      <c r="AT536" s="138" t="s">
        <v>133</v>
      </c>
      <c r="AU536" s="138" t="s">
        <v>82</v>
      </c>
      <c r="AY536" s="17" t="s">
        <v>130</v>
      </c>
      <c r="BE536" s="139">
        <f>IF(N536="základní",J536,0)</f>
        <v>0</v>
      </c>
      <c r="BF536" s="139">
        <f>IF(N536="snížená",J536,0)</f>
        <v>0</v>
      </c>
      <c r="BG536" s="139">
        <f>IF(N536="zákl. přenesená",J536,0)</f>
        <v>0</v>
      </c>
      <c r="BH536" s="139">
        <f>IF(N536="sníž. přenesená",J536,0)</f>
        <v>0</v>
      </c>
      <c r="BI536" s="139">
        <f>IF(N536="nulová",J536,0)</f>
        <v>0</v>
      </c>
      <c r="BJ536" s="17" t="s">
        <v>80</v>
      </c>
      <c r="BK536" s="139">
        <f>ROUND(I536*H536,2)</f>
        <v>0</v>
      </c>
      <c r="BL536" s="17" t="s">
        <v>157</v>
      </c>
      <c r="BM536" s="138" t="s">
        <v>783</v>
      </c>
    </row>
    <row r="537" spans="2:65" s="1" customFormat="1" ht="11.25">
      <c r="B537" s="32"/>
      <c r="D537" s="140" t="s">
        <v>140</v>
      </c>
      <c r="F537" s="141" t="s">
        <v>784</v>
      </c>
      <c r="I537" s="142"/>
      <c r="L537" s="32"/>
      <c r="M537" s="143"/>
      <c r="T537" s="53"/>
      <c r="AT537" s="17" t="s">
        <v>140</v>
      </c>
      <c r="AU537" s="17" t="s">
        <v>82</v>
      </c>
    </row>
    <row r="538" spans="2:65" s="1" customFormat="1" ht="11.25">
      <c r="B538" s="32"/>
      <c r="D538" s="144" t="s">
        <v>141</v>
      </c>
      <c r="F538" s="145" t="s">
        <v>785</v>
      </c>
      <c r="I538" s="142"/>
      <c r="L538" s="32"/>
      <c r="M538" s="143"/>
      <c r="T538" s="53"/>
      <c r="AT538" s="17" t="s">
        <v>141</v>
      </c>
      <c r="AU538" s="17" t="s">
        <v>82</v>
      </c>
    </row>
    <row r="539" spans="2:65" s="12" customFormat="1" ht="11.25">
      <c r="B539" s="146"/>
      <c r="D539" s="140" t="s">
        <v>147</v>
      </c>
      <c r="E539" s="147" t="s">
        <v>19</v>
      </c>
      <c r="F539" s="148" t="s">
        <v>786</v>
      </c>
      <c r="H539" s="149">
        <v>1.8</v>
      </c>
      <c r="I539" s="150"/>
      <c r="L539" s="146"/>
      <c r="M539" s="151"/>
      <c r="T539" s="152"/>
      <c r="AT539" s="147" t="s">
        <v>147</v>
      </c>
      <c r="AU539" s="147" t="s">
        <v>82</v>
      </c>
      <c r="AV539" s="12" t="s">
        <v>82</v>
      </c>
      <c r="AW539" s="12" t="s">
        <v>33</v>
      </c>
      <c r="AX539" s="12" t="s">
        <v>80</v>
      </c>
      <c r="AY539" s="147" t="s">
        <v>130</v>
      </c>
    </row>
    <row r="540" spans="2:65" s="11" customFormat="1" ht="22.9" customHeight="1">
      <c r="B540" s="115"/>
      <c r="D540" s="116" t="s">
        <v>71</v>
      </c>
      <c r="E540" s="125" t="s">
        <v>787</v>
      </c>
      <c r="F540" s="125" t="s">
        <v>788</v>
      </c>
      <c r="I540" s="118"/>
      <c r="J540" s="126">
        <f>BK540</f>
        <v>0</v>
      </c>
      <c r="L540" s="115"/>
      <c r="M540" s="120"/>
      <c r="P540" s="121">
        <f>SUM(P541:P543)</f>
        <v>0</v>
      </c>
      <c r="R540" s="121">
        <f>SUM(R541:R543)</f>
        <v>0</v>
      </c>
      <c r="T540" s="122">
        <f>SUM(T541:T543)</f>
        <v>0</v>
      </c>
      <c r="AR540" s="116" t="s">
        <v>80</v>
      </c>
      <c r="AT540" s="123" t="s">
        <v>71</v>
      </c>
      <c r="AU540" s="123" t="s">
        <v>80</v>
      </c>
      <c r="AY540" s="116" t="s">
        <v>130</v>
      </c>
      <c r="BK540" s="124">
        <f>SUM(BK541:BK543)</f>
        <v>0</v>
      </c>
    </row>
    <row r="541" spans="2:65" s="1" customFormat="1" ht="16.5" customHeight="1">
      <c r="B541" s="32"/>
      <c r="C541" s="127" t="s">
        <v>789</v>
      </c>
      <c r="D541" s="127" t="s">
        <v>133</v>
      </c>
      <c r="E541" s="128" t="s">
        <v>790</v>
      </c>
      <c r="F541" s="129" t="s">
        <v>791</v>
      </c>
      <c r="G541" s="130" t="s">
        <v>229</v>
      </c>
      <c r="H541" s="131">
        <v>352.40600000000001</v>
      </c>
      <c r="I541" s="132"/>
      <c r="J541" s="133">
        <f>ROUND(I541*H541,2)</f>
        <v>0</v>
      </c>
      <c r="K541" s="129" t="s">
        <v>137</v>
      </c>
      <c r="L541" s="32"/>
      <c r="M541" s="134" t="s">
        <v>19</v>
      </c>
      <c r="N541" s="135" t="s">
        <v>43</v>
      </c>
      <c r="P541" s="136">
        <f>O541*H541</f>
        <v>0</v>
      </c>
      <c r="Q541" s="136">
        <v>0</v>
      </c>
      <c r="R541" s="136">
        <f>Q541*H541</f>
        <v>0</v>
      </c>
      <c r="S541" s="136">
        <v>0</v>
      </c>
      <c r="T541" s="137">
        <f>S541*H541</f>
        <v>0</v>
      </c>
      <c r="AR541" s="138" t="s">
        <v>157</v>
      </c>
      <c r="AT541" s="138" t="s">
        <v>133</v>
      </c>
      <c r="AU541" s="138" t="s">
        <v>82</v>
      </c>
      <c r="AY541" s="17" t="s">
        <v>130</v>
      </c>
      <c r="BE541" s="139">
        <f>IF(N541="základní",J541,0)</f>
        <v>0</v>
      </c>
      <c r="BF541" s="139">
        <f>IF(N541="snížená",J541,0)</f>
        <v>0</v>
      </c>
      <c r="BG541" s="139">
        <f>IF(N541="zákl. přenesená",J541,0)</f>
        <v>0</v>
      </c>
      <c r="BH541" s="139">
        <f>IF(N541="sníž. přenesená",J541,0)</f>
        <v>0</v>
      </c>
      <c r="BI541" s="139">
        <f>IF(N541="nulová",J541,0)</f>
        <v>0</v>
      </c>
      <c r="BJ541" s="17" t="s">
        <v>80</v>
      </c>
      <c r="BK541" s="139">
        <f>ROUND(I541*H541,2)</f>
        <v>0</v>
      </c>
      <c r="BL541" s="17" t="s">
        <v>157</v>
      </c>
      <c r="BM541" s="138" t="s">
        <v>792</v>
      </c>
    </row>
    <row r="542" spans="2:65" s="1" customFormat="1" ht="19.5">
      <c r="B542" s="32"/>
      <c r="D542" s="140" t="s">
        <v>140</v>
      </c>
      <c r="F542" s="141" t="s">
        <v>793</v>
      </c>
      <c r="I542" s="142"/>
      <c r="L542" s="32"/>
      <c r="M542" s="143"/>
      <c r="T542" s="53"/>
      <c r="AT542" s="17" t="s">
        <v>140</v>
      </c>
      <c r="AU542" s="17" t="s">
        <v>82</v>
      </c>
    </row>
    <row r="543" spans="2:65" s="1" customFormat="1" ht="11.25">
      <c r="B543" s="32"/>
      <c r="D543" s="144" t="s">
        <v>141</v>
      </c>
      <c r="F543" s="145" t="s">
        <v>794</v>
      </c>
      <c r="I543" s="142"/>
      <c r="L543" s="32"/>
      <c r="M543" s="143"/>
      <c r="T543" s="53"/>
      <c r="AT543" s="17" t="s">
        <v>141</v>
      </c>
      <c r="AU543" s="17" t="s">
        <v>82</v>
      </c>
    </row>
    <row r="544" spans="2:65" s="11" customFormat="1" ht="25.9" customHeight="1">
      <c r="B544" s="115"/>
      <c r="D544" s="116" t="s">
        <v>71</v>
      </c>
      <c r="E544" s="117" t="s">
        <v>795</v>
      </c>
      <c r="F544" s="117" t="s">
        <v>796</v>
      </c>
      <c r="I544" s="118"/>
      <c r="J544" s="119">
        <f>BK544</f>
        <v>0</v>
      </c>
      <c r="L544" s="115"/>
      <c r="M544" s="120"/>
      <c r="P544" s="121">
        <f>P545+P567+P647+P726+P751+P827+P875+P905+P945+P965</f>
        <v>0</v>
      </c>
      <c r="R544" s="121">
        <f>R545+R567+R647+R726+R751+R827+R875+R905+R945+R965</f>
        <v>17.183906565969995</v>
      </c>
      <c r="T544" s="122">
        <f>T545+T567+T647+T726+T751+T827+T875+T905+T945+T965</f>
        <v>0</v>
      </c>
      <c r="AR544" s="116" t="s">
        <v>82</v>
      </c>
      <c r="AT544" s="123" t="s">
        <v>71</v>
      </c>
      <c r="AU544" s="123" t="s">
        <v>72</v>
      </c>
      <c r="AY544" s="116" t="s">
        <v>130</v>
      </c>
      <c r="BK544" s="124">
        <f>BK545+BK567+BK647+BK726+BK751+BK827+BK875+BK905+BK945+BK965</f>
        <v>0</v>
      </c>
    </row>
    <row r="545" spans="2:65" s="11" customFormat="1" ht="22.9" customHeight="1">
      <c r="B545" s="115"/>
      <c r="D545" s="116" t="s">
        <v>71</v>
      </c>
      <c r="E545" s="125" t="s">
        <v>797</v>
      </c>
      <c r="F545" s="125" t="s">
        <v>798</v>
      </c>
      <c r="I545" s="118"/>
      <c r="J545" s="126">
        <f>BK545</f>
        <v>0</v>
      </c>
      <c r="L545" s="115"/>
      <c r="M545" s="120"/>
      <c r="P545" s="121">
        <f>SUM(P546:P566)</f>
        <v>0</v>
      </c>
      <c r="R545" s="121">
        <f>SUM(R546:R566)</f>
        <v>1.8827365357500001</v>
      </c>
      <c r="T545" s="122">
        <f>SUM(T546:T566)</f>
        <v>0</v>
      </c>
      <c r="AR545" s="116" t="s">
        <v>82</v>
      </c>
      <c r="AT545" s="123" t="s">
        <v>71</v>
      </c>
      <c r="AU545" s="123" t="s">
        <v>80</v>
      </c>
      <c r="AY545" s="116" t="s">
        <v>130</v>
      </c>
      <c r="BK545" s="124">
        <f>SUM(BK546:BK566)</f>
        <v>0</v>
      </c>
    </row>
    <row r="546" spans="2:65" s="1" customFormat="1" ht="16.5" customHeight="1">
      <c r="B546" s="32"/>
      <c r="C546" s="127" t="s">
        <v>799</v>
      </c>
      <c r="D546" s="127" t="s">
        <v>133</v>
      </c>
      <c r="E546" s="128" t="s">
        <v>800</v>
      </c>
      <c r="F546" s="129" t="s">
        <v>801</v>
      </c>
      <c r="G546" s="130" t="s">
        <v>199</v>
      </c>
      <c r="H546" s="131">
        <v>139.27600000000001</v>
      </c>
      <c r="I546" s="132"/>
      <c r="J546" s="133">
        <f>ROUND(I546*H546,2)</f>
        <v>0</v>
      </c>
      <c r="K546" s="129" t="s">
        <v>137</v>
      </c>
      <c r="L546" s="32"/>
      <c r="M546" s="134" t="s">
        <v>19</v>
      </c>
      <c r="N546" s="135" t="s">
        <v>43</v>
      </c>
      <c r="P546" s="136">
        <f>O546*H546</f>
        <v>0</v>
      </c>
      <c r="Q546" s="136">
        <v>0</v>
      </c>
      <c r="R546" s="136">
        <f>Q546*H546</f>
        <v>0</v>
      </c>
      <c r="S546" s="136">
        <v>0</v>
      </c>
      <c r="T546" s="137">
        <f>S546*H546</f>
        <v>0</v>
      </c>
      <c r="AR546" s="138" t="s">
        <v>311</v>
      </c>
      <c r="AT546" s="138" t="s">
        <v>133</v>
      </c>
      <c r="AU546" s="138" t="s">
        <v>82</v>
      </c>
      <c r="AY546" s="17" t="s">
        <v>130</v>
      </c>
      <c r="BE546" s="139">
        <f>IF(N546="základní",J546,0)</f>
        <v>0</v>
      </c>
      <c r="BF546" s="139">
        <f>IF(N546="snížená",J546,0)</f>
        <v>0</v>
      </c>
      <c r="BG546" s="139">
        <f>IF(N546="zákl. přenesená",J546,0)</f>
        <v>0</v>
      </c>
      <c r="BH546" s="139">
        <f>IF(N546="sníž. přenesená",J546,0)</f>
        <v>0</v>
      </c>
      <c r="BI546" s="139">
        <f>IF(N546="nulová",J546,0)</f>
        <v>0</v>
      </c>
      <c r="BJ546" s="17" t="s">
        <v>80</v>
      </c>
      <c r="BK546" s="139">
        <f>ROUND(I546*H546,2)</f>
        <v>0</v>
      </c>
      <c r="BL546" s="17" t="s">
        <v>311</v>
      </c>
      <c r="BM546" s="138" t="s">
        <v>802</v>
      </c>
    </row>
    <row r="547" spans="2:65" s="1" customFormat="1" ht="11.25">
      <c r="B547" s="32"/>
      <c r="D547" s="140" t="s">
        <v>140</v>
      </c>
      <c r="F547" s="141" t="s">
        <v>803</v>
      </c>
      <c r="I547" s="142"/>
      <c r="L547" s="32"/>
      <c r="M547" s="143"/>
      <c r="T547" s="53"/>
      <c r="AT547" s="17" t="s">
        <v>140</v>
      </c>
      <c r="AU547" s="17" t="s">
        <v>82</v>
      </c>
    </row>
    <row r="548" spans="2:65" s="1" customFormat="1" ht="11.25">
      <c r="B548" s="32"/>
      <c r="D548" s="144" t="s">
        <v>141</v>
      </c>
      <c r="F548" s="145" t="s">
        <v>804</v>
      </c>
      <c r="I548" s="142"/>
      <c r="L548" s="32"/>
      <c r="M548" s="143"/>
      <c r="T548" s="53"/>
      <c r="AT548" s="17" t="s">
        <v>141</v>
      </c>
      <c r="AU548" s="17" t="s">
        <v>82</v>
      </c>
    </row>
    <row r="549" spans="2:65" s="12" customFormat="1" ht="11.25">
      <c r="B549" s="146"/>
      <c r="D549" s="140" t="s">
        <v>147</v>
      </c>
      <c r="E549" s="147" t="s">
        <v>19</v>
      </c>
      <c r="F549" s="148" t="s">
        <v>805</v>
      </c>
      <c r="H549" s="149">
        <v>123.76600000000001</v>
      </c>
      <c r="I549" s="150"/>
      <c r="L549" s="146"/>
      <c r="M549" s="151"/>
      <c r="T549" s="152"/>
      <c r="AT549" s="147" t="s">
        <v>147</v>
      </c>
      <c r="AU549" s="147" t="s">
        <v>82</v>
      </c>
      <c r="AV549" s="12" t="s">
        <v>82</v>
      </c>
      <c r="AW549" s="12" t="s">
        <v>33</v>
      </c>
      <c r="AX549" s="12" t="s">
        <v>72</v>
      </c>
      <c r="AY549" s="147" t="s">
        <v>130</v>
      </c>
    </row>
    <row r="550" spans="2:65" s="12" customFormat="1" ht="11.25">
      <c r="B550" s="146"/>
      <c r="D550" s="140" t="s">
        <v>147</v>
      </c>
      <c r="E550" s="147" t="s">
        <v>19</v>
      </c>
      <c r="F550" s="148" t="s">
        <v>247</v>
      </c>
      <c r="H550" s="149">
        <v>15.51</v>
      </c>
      <c r="I550" s="150"/>
      <c r="L550" s="146"/>
      <c r="M550" s="151"/>
      <c r="T550" s="152"/>
      <c r="AT550" s="147" t="s">
        <v>147</v>
      </c>
      <c r="AU550" s="147" t="s">
        <v>82</v>
      </c>
      <c r="AV550" s="12" t="s">
        <v>82</v>
      </c>
      <c r="AW550" s="12" t="s">
        <v>33</v>
      </c>
      <c r="AX550" s="12" t="s">
        <v>72</v>
      </c>
      <c r="AY550" s="147" t="s">
        <v>130</v>
      </c>
    </row>
    <row r="551" spans="2:65" s="14" customFormat="1" ht="11.25">
      <c r="B551" s="159"/>
      <c r="D551" s="140" t="s">
        <v>147</v>
      </c>
      <c r="E551" s="160" t="s">
        <v>19</v>
      </c>
      <c r="F551" s="161" t="s">
        <v>165</v>
      </c>
      <c r="H551" s="162">
        <v>139.27600000000001</v>
      </c>
      <c r="I551" s="163"/>
      <c r="L551" s="159"/>
      <c r="M551" s="164"/>
      <c r="T551" s="165"/>
      <c r="AT551" s="160" t="s">
        <v>147</v>
      </c>
      <c r="AU551" s="160" t="s">
        <v>82</v>
      </c>
      <c r="AV551" s="14" t="s">
        <v>157</v>
      </c>
      <c r="AW551" s="14" t="s">
        <v>4</v>
      </c>
      <c r="AX551" s="14" t="s">
        <v>80</v>
      </c>
      <c r="AY551" s="160" t="s">
        <v>130</v>
      </c>
    </row>
    <row r="552" spans="2:65" s="1" customFormat="1" ht="16.5" customHeight="1">
      <c r="B552" s="32"/>
      <c r="C552" s="166" t="s">
        <v>806</v>
      </c>
      <c r="D552" s="166" t="s">
        <v>166</v>
      </c>
      <c r="E552" s="167" t="s">
        <v>807</v>
      </c>
      <c r="F552" s="168" t="s">
        <v>808</v>
      </c>
      <c r="G552" s="169" t="s">
        <v>229</v>
      </c>
      <c r="H552" s="170">
        <v>4.2000000000000003E-2</v>
      </c>
      <c r="I552" s="171"/>
      <c r="J552" s="172">
        <f>ROUND(I552*H552,2)</f>
        <v>0</v>
      </c>
      <c r="K552" s="168" t="s">
        <v>137</v>
      </c>
      <c r="L552" s="173"/>
      <c r="M552" s="174" t="s">
        <v>19</v>
      </c>
      <c r="N552" s="175" t="s">
        <v>43</v>
      </c>
      <c r="P552" s="136">
        <f>O552*H552</f>
        <v>0</v>
      </c>
      <c r="Q552" s="136">
        <v>1</v>
      </c>
      <c r="R552" s="136">
        <f>Q552*H552</f>
        <v>4.2000000000000003E-2</v>
      </c>
      <c r="S552" s="136">
        <v>0</v>
      </c>
      <c r="T552" s="137">
        <f>S552*H552</f>
        <v>0</v>
      </c>
      <c r="AR552" s="138" t="s">
        <v>425</v>
      </c>
      <c r="AT552" s="138" t="s">
        <v>166</v>
      </c>
      <c r="AU552" s="138" t="s">
        <v>82</v>
      </c>
      <c r="AY552" s="17" t="s">
        <v>130</v>
      </c>
      <c r="BE552" s="139">
        <f>IF(N552="základní",J552,0)</f>
        <v>0</v>
      </c>
      <c r="BF552" s="139">
        <f>IF(N552="snížená",J552,0)</f>
        <v>0</v>
      </c>
      <c r="BG552" s="139">
        <f>IF(N552="zákl. přenesená",J552,0)</f>
        <v>0</v>
      </c>
      <c r="BH552" s="139">
        <f>IF(N552="sníž. přenesená",J552,0)</f>
        <v>0</v>
      </c>
      <c r="BI552" s="139">
        <f>IF(N552="nulová",J552,0)</f>
        <v>0</v>
      </c>
      <c r="BJ552" s="17" t="s">
        <v>80</v>
      </c>
      <c r="BK552" s="139">
        <f>ROUND(I552*H552,2)</f>
        <v>0</v>
      </c>
      <c r="BL552" s="17" t="s">
        <v>311</v>
      </c>
      <c r="BM552" s="138" t="s">
        <v>809</v>
      </c>
    </row>
    <row r="553" spans="2:65" s="1" customFormat="1" ht="11.25">
      <c r="B553" s="32"/>
      <c r="D553" s="140" t="s">
        <v>140</v>
      </c>
      <c r="F553" s="141" t="s">
        <v>808</v>
      </c>
      <c r="I553" s="142"/>
      <c r="L553" s="32"/>
      <c r="M553" s="143"/>
      <c r="T553" s="53"/>
      <c r="AT553" s="17" t="s">
        <v>140</v>
      </c>
      <c r="AU553" s="17" t="s">
        <v>82</v>
      </c>
    </row>
    <row r="554" spans="2:65" s="12" customFormat="1" ht="11.25">
      <c r="B554" s="146"/>
      <c r="D554" s="140" t="s">
        <v>147</v>
      </c>
      <c r="E554" s="147" t="s">
        <v>19</v>
      </c>
      <c r="F554" s="148" t="s">
        <v>810</v>
      </c>
      <c r="H554" s="149">
        <v>4.2000000000000003E-2</v>
      </c>
      <c r="I554" s="150"/>
      <c r="L554" s="146"/>
      <c r="M554" s="151"/>
      <c r="T554" s="152"/>
      <c r="AT554" s="147" t="s">
        <v>147</v>
      </c>
      <c r="AU554" s="147" t="s">
        <v>82</v>
      </c>
      <c r="AV554" s="12" t="s">
        <v>82</v>
      </c>
      <c r="AW554" s="12" t="s">
        <v>33</v>
      </c>
      <c r="AX554" s="12" t="s">
        <v>80</v>
      </c>
      <c r="AY554" s="147" t="s">
        <v>130</v>
      </c>
    </row>
    <row r="555" spans="2:65" s="1" customFormat="1" ht="16.5" customHeight="1">
      <c r="B555" s="32"/>
      <c r="C555" s="127" t="s">
        <v>811</v>
      </c>
      <c r="D555" s="127" t="s">
        <v>133</v>
      </c>
      <c r="E555" s="128" t="s">
        <v>812</v>
      </c>
      <c r="F555" s="129" t="s">
        <v>813</v>
      </c>
      <c r="G555" s="130" t="s">
        <v>199</v>
      </c>
      <c r="H555" s="131">
        <v>278.55099999999999</v>
      </c>
      <c r="I555" s="132"/>
      <c r="J555" s="133">
        <f>ROUND(I555*H555,2)</f>
        <v>0</v>
      </c>
      <c r="K555" s="129" t="s">
        <v>137</v>
      </c>
      <c r="L555" s="32"/>
      <c r="M555" s="134" t="s">
        <v>19</v>
      </c>
      <c r="N555" s="135" t="s">
        <v>43</v>
      </c>
      <c r="P555" s="136">
        <f>O555*H555</f>
        <v>0</v>
      </c>
      <c r="Q555" s="136">
        <v>3.9825E-4</v>
      </c>
      <c r="R555" s="136">
        <f>Q555*H555</f>
        <v>0.11093293575</v>
      </c>
      <c r="S555" s="136">
        <v>0</v>
      </c>
      <c r="T555" s="137">
        <f>S555*H555</f>
        <v>0</v>
      </c>
      <c r="AR555" s="138" t="s">
        <v>311</v>
      </c>
      <c r="AT555" s="138" t="s">
        <v>133</v>
      </c>
      <c r="AU555" s="138" t="s">
        <v>82</v>
      </c>
      <c r="AY555" s="17" t="s">
        <v>130</v>
      </c>
      <c r="BE555" s="139">
        <f>IF(N555="základní",J555,0)</f>
        <v>0</v>
      </c>
      <c r="BF555" s="139">
        <f>IF(N555="snížená",J555,0)</f>
        <v>0</v>
      </c>
      <c r="BG555" s="139">
        <f>IF(N555="zákl. přenesená",J555,0)</f>
        <v>0</v>
      </c>
      <c r="BH555" s="139">
        <f>IF(N555="sníž. přenesená",J555,0)</f>
        <v>0</v>
      </c>
      <c r="BI555" s="139">
        <f>IF(N555="nulová",J555,0)</f>
        <v>0</v>
      </c>
      <c r="BJ555" s="17" t="s">
        <v>80</v>
      </c>
      <c r="BK555" s="139">
        <f>ROUND(I555*H555,2)</f>
        <v>0</v>
      </c>
      <c r="BL555" s="17" t="s">
        <v>311</v>
      </c>
      <c r="BM555" s="138" t="s">
        <v>814</v>
      </c>
    </row>
    <row r="556" spans="2:65" s="1" customFormat="1" ht="11.25">
      <c r="B556" s="32"/>
      <c r="D556" s="140" t="s">
        <v>140</v>
      </c>
      <c r="F556" s="141" t="s">
        <v>815</v>
      </c>
      <c r="I556" s="142"/>
      <c r="L556" s="32"/>
      <c r="M556" s="143"/>
      <c r="T556" s="53"/>
      <c r="AT556" s="17" t="s">
        <v>140</v>
      </c>
      <c r="AU556" s="17" t="s">
        <v>82</v>
      </c>
    </row>
    <row r="557" spans="2:65" s="1" customFormat="1" ht="11.25">
      <c r="B557" s="32"/>
      <c r="D557" s="144" t="s">
        <v>141</v>
      </c>
      <c r="F557" s="145" t="s">
        <v>816</v>
      </c>
      <c r="I557" s="142"/>
      <c r="L557" s="32"/>
      <c r="M557" s="143"/>
      <c r="T557" s="53"/>
      <c r="AT557" s="17" t="s">
        <v>141</v>
      </c>
      <c r="AU557" s="17" t="s">
        <v>82</v>
      </c>
    </row>
    <row r="558" spans="2:65" s="12" customFormat="1" ht="11.25">
      <c r="B558" s="146"/>
      <c r="D558" s="140" t="s">
        <v>147</v>
      </c>
      <c r="E558" s="147" t="s">
        <v>19</v>
      </c>
      <c r="F558" s="148" t="s">
        <v>817</v>
      </c>
      <c r="H558" s="149">
        <v>247.53100000000001</v>
      </c>
      <c r="I558" s="150"/>
      <c r="L558" s="146"/>
      <c r="M558" s="151"/>
      <c r="T558" s="152"/>
      <c r="AT558" s="147" t="s">
        <v>147</v>
      </c>
      <c r="AU558" s="147" t="s">
        <v>82</v>
      </c>
      <c r="AV558" s="12" t="s">
        <v>82</v>
      </c>
      <c r="AW558" s="12" t="s">
        <v>33</v>
      </c>
      <c r="AX558" s="12" t="s">
        <v>72</v>
      </c>
      <c r="AY558" s="147" t="s">
        <v>130</v>
      </c>
    </row>
    <row r="559" spans="2:65" s="12" customFormat="1" ht="11.25">
      <c r="B559" s="146"/>
      <c r="D559" s="140" t="s">
        <v>147</v>
      </c>
      <c r="E559" s="147" t="s">
        <v>19</v>
      </c>
      <c r="F559" s="148" t="s">
        <v>818</v>
      </c>
      <c r="H559" s="149">
        <v>31.02</v>
      </c>
      <c r="I559" s="150"/>
      <c r="L559" s="146"/>
      <c r="M559" s="151"/>
      <c r="T559" s="152"/>
      <c r="AT559" s="147" t="s">
        <v>147</v>
      </c>
      <c r="AU559" s="147" t="s">
        <v>82</v>
      </c>
      <c r="AV559" s="12" t="s">
        <v>82</v>
      </c>
      <c r="AW559" s="12" t="s">
        <v>33</v>
      </c>
      <c r="AX559" s="12" t="s">
        <v>72</v>
      </c>
      <c r="AY559" s="147" t="s">
        <v>130</v>
      </c>
    </row>
    <row r="560" spans="2:65" s="14" customFormat="1" ht="11.25">
      <c r="B560" s="159"/>
      <c r="D560" s="140" t="s">
        <v>147</v>
      </c>
      <c r="E560" s="160" t="s">
        <v>19</v>
      </c>
      <c r="F560" s="161" t="s">
        <v>165</v>
      </c>
      <c r="H560" s="162">
        <v>278.55099999999999</v>
      </c>
      <c r="I560" s="163"/>
      <c r="L560" s="159"/>
      <c r="M560" s="164"/>
      <c r="T560" s="165"/>
      <c r="AT560" s="160" t="s">
        <v>147</v>
      </c>
      <c r="AU560" s="160" t="s">
        <v>82</v>
      </c>
      <c r="AV560" s="14" t="s">
        <v>157</v>
      </c>
      <c r="AW560" s="14" t="s">
        <v>4</v>
      </c>
      <c r="AX560" s="14" t="s">
        <v>80</v>
      </c>
      <c r="AY560" s="160" t="s">
        <v>130</v>
      </c>
    </row>
    <row r="561" spans="2:65" s="1" customFormat="1" ht="24.2" customHeight="1">
      <c r="B561" s="32"/>
      <c r="C561" s="166" t="s">
        <v>819</v>
      </c>
      <c r="D561" s="166" t="s">
        <v>166</v>
      </c>
      <c r="E561" s="167" t="s">
        <v>820</v>
      </c>
      <c r="F561" s="168" t="s">
        <v>821</v>
      </c>
      <c r="G561" s="169" t="s">
        <v>199</v>
      </c>
      <c r="H561" s="170">
        <v>320.334</v>
      </c>
      <c r="I561" s="171"/>
      <c r="J561" s="172">
        <f>ROUND(I561*H561,2)</f>
        <v>0</v>
      </c>
      <c r="K561" s="168" t="s">
        <v>137</v>
      </c>
      <c r="L561" s="173"/>
      <c r="M561" s="174" t="s">
        <v>19</v>
      </c>
      <c r="N561" s="175" t="s">
        <v>43</v>
      </c>
      <c r="P561" s="136">
        <f>O561*H561</f>
        <v>0</v>
      </c>
      <c r="Q561" s="136">
        <v>5.4000000000000003E-3</v>
      </c>
      <c r="R561" s="136">
        <f>Q561*H561</f>
        <v>1.7298036000000001</v>
      </c>
      <c r="S561" s="136">
        <v>0</v>
      </c>
      <c r="T561" s="137">
        <f>S561*H561</f>
        <v>0</v>
      </c>
      <c r="AR561" s="138" t="s">
        <v>425</v>
      </c>
      <c r="AT561" s="138" t="s">
        <v>166</v>
      </c>
      <c r="AU561" s="138" t="s">
        <v>82</v>
      </c>
      <c r="AY561" s="17" t="s">
        <v>130</v>
      </c>
      <c r="BE561" s="139">
        <f>IF(N561="základní",J561,0)</f>
        <v>0</v>
      </c>
      <c r="BF561" s="139">
        <f>IF(N561="snížená",J561,0)</f>
        <v>0</v>
      </c>
      <c r="BG561" s="139">
        <f>IF(N561="zákl. přenesená",J561,0)</f>
        <v>0</v>
      </c>
      <c r="BH561" s="139">
        <f>IF(N561="sníž. přenesená",J561,0)</f>
        <v>0</v>
      </c>
      <c r="BI561" s="139">
        <f>IF(N561="nulová",J561,0)</f>
        <v>0</v>
      </c>
      <c r="BJ561" s="17" t="s">
        <v>80</v>
      </c>
      <c r="BK561" s="139">
        <f>ROUND(I561*H561,2)</f>
        <v>0</v>
      </c>
      <c r="BL561" s="17" t="s">
        <v>311</v>
      </c>
      <c r="BM561" s="138" t="s">
        <v>822</v>
      </c>
    </row>
    <row r="562" spans="2:65" s="1" customFormat="1" ht="19.5">
      <c r="B562" s="32"/>
      <c r="D562" s="140" t="s">
        <v>140</v>
      </c>
      <c r="F562" s="141" t="s">
        <v>821</v>
      </c>
      <c r="I562" s="142"/>
      <c r="L562" s="32"/>
      <c r="M562" s="143"/>
      <c r="T562" s="53"/>
      <c r="AT562" s="17" t="s">
        <v>140</v>
      </c>
      <c r="AU562" s="17" t="s">
        <v>82</v>
      </c>
    </row>
    <row r="563" spans="2:65" s="12" customFormat="1" ht="11.25">
      <c r="B563" s="146"/>
      <c r="D563" s="140" t="s">
        <v>147</v>
      </c>
      <c r="E563" s="147" t="s">
        <v>19</v>
      </c>
      <c r="F563" s="148" t="s">
        <v>823</v>
      </c>
      <c r="H563" s="149">
        <v>320.334</v>
      </c>
      <c r="I563" s="150"/>
      <c r="L563" s="146"/>
      <c r="M563" s="151"/>
      <c r="T563" s="152"/>
      <c r="AT563" s="147" t="s">
        <v>147</v>
      </c>
      <c r="AU563" s="147" t="s">
        <v>82</v>
      </c>
      <c r="AV563" s="12" t="s">
        <v>82</v>
      </c>
      <c r="AW563" s="12" t="s">
        <v>33</v>
      </c>
      <c r="AX563" s="12" t="s">
        <v>80</v>
      </c>
      <c r="AY563" s="147" t="s">
        <v>130</v>
      </c>
    </row>
    <row r="564" spans="2:65" s="1" customFormat="1" ht="16.5" customHeight="1">
      <c r="B564" s="32"/>
      <c r="C564" s="127" t="s">
        <v>824</v>
      </c>
      <c r="D564" s="127" t="s">
        <v>133</v>
      </c>
      <c r="E564" s="128" t="s">
        <v>825</v>
      </c>
      <c r="F564" s="129" t="s">
        <v>826</v>
      </c>
      <c r="G564" s="130" t="s">
        <v>827</v>
      </c>
      <c r="H564" s="179"/>
      <c r="I564" s="132"/>
      <c r="J564" s="133">
        <f>ROUND(I564*H564,2)</f>
        <v>0</v>
      </c>
      <c r="K564" s="129" t="s">
        <v>137</v>
      </c>
      <c r="L564" s="32"/>
      <c r="M564" s="134" t="s">
        <v>19</v>
      </c>
      <c r="N564" s="135" t="s">
        <v>43</v>
      </c>
      <c r="P564" s="136">
        <f>O564*H564</f>
        <v>0</v>
      </c>
      <c r="Q564" s="136">
        <v>0</v>
      </c>
      <c r="R564" s="136">
        <f>Q564*H564</f>
        <v>0</v>
      </c>
      <c r="S564" s="136">
        <v>0</v>
      </c>
      <c r="T564" s="137">
        <f>S564*H564</f>
        <v>0</v>
      </c>
      <c r="AR564" s="138" t="s">
        <v>311</v>
      </c>
      <c r="AT564" s="138" t="s">
        <v>133</v>
      </c>
      <c r="AU564" s="138" t="s">
        <v>82</v>
      </c>
      <c r="AY564" s="17" t="s">
        <v>130</v>
      </c>
      <c r="BE564" s="139">
        <f>IF(N564="základní",J564,0)</f>
        <v>0</v>
      </c>
      <c r="BF564" s="139">
        <f>IF(N564="snížená",J564,0)</f>
        <v>0</v>
      </c>
      <c r="BG564" s="139">
        <f>IF(N564="zákl. přenesená",J564,0)</f>
        <v>0</v>
      </c>
      <c r="BH564" s="139">
        <f>IF(N564="sníž. přenesená",J564,0)</f>
        <v>0</v>
      </c>
      <c r="BI564" s="139">
        <f>IF(N564="nulová",J564,0)</f>
        <v>0</v>
      </c>
      <c r="BJ564" s="17" t="s">
        <v>80</v>
      </c>
      <c r="BK564" s="139">
        <f>ROUND(I564*H564,2)</f>
        <v>0</v>
      </c>
      <c r="BL564" s="17" t="s">
        <v>311</v>
      </c>
      <c r="BM564" s="138" t="s">
        <v>828</v>
      </c>
    </row>
    <row r="565" spans="2:65" s="1" customFormat="1" ht="19.5">
      <c r="B565" s="32"/>
      <c r="D565" s="140" t="s">
        <v>140</v>
      </c>
      <c r="F565" s="141" t="s">
        <v>829</v>
      </c>
      <c r="I565" s="142"/>
      <c r="L565" s="32"/>
      <c r="M565" s="143"/>
      <c r="T565" s="53"/>
      <c r="AT565" s="17" t="s">
        <v>140</v>
      </c>
      <c r="AU565" s="17" t="s">
        <v>82</v>
      </c>
    </row>
    <row r="566" spans="2:65" s="1" customFormat="1" ht="11.25">
      <c r="B566" s="32"/>
      <c r="D566" s="144" t="s">
        <v>141</v>
      </c>
      <c r="F566" s="145" t="s">
        <v>830</v>
      </c>
      <c r="I566" s="142"/>
      <c r="L566" s="32"/>
      <c r="M566" s="143"/>
      <c r="T566" s="53"/>
      <c r="AT566" s="17" t="s">
        <v>141</v>
      </c>
      <c r="AU566" s="17" t="s">
        <v>82</v>
      </c>
    </row>
    <row r="567" spans="2:65" s="11" customFormat="1" ht="22.9" customHeight="1">
      <c r="B567" s="115"/>
      <c r="D567" s="116" t="s">
        <v>71</v>
      </c>
      <c r="E567" s="125" t="s">
        <v>831</v>
      </c>
      <c r="F567" s="125" t="s">
        <v>832</v>
      </c>
      <c r="I567" s="118"/>
      <c r="J567" s="126">
        <f>BK567</f>
        <v>0</v>
      </c>
      <c r="L567" s="115"/>
      <c r="M567" s="120"/>
      <c r="P567" s="121">
        <f>SUM(P568:P646)</f>
        <v>0</v>
      </c>
      <c r="R567" s="121">
        <f>SUM(R568:R646)</f>
        <v>7.1881024910200004</v>
      </c>
      <c r="T567" s="122">
        <f>SUM(T568:T646)</f>
        <v>0</v>
      </c>
      <c r="AR567" s="116" t="s">
        <v>82</v>
      </c>
      <c r="AT567" s="123" t="s">
        <v>71</v>
      </c>
      <c r="AU567" s="123" t="s">
        <v>80</v>
      </c>
      <c r="AY567" s="116" t="s">
        <v>130</v>
      </c>
      <c r="BK567" s="124">
        <f>SUM(BK568:BK646)</f>
        <v>0</v>
      </c>
    </row>
    <row r="568" spans="2:65" s="1" customFormat="1" ht="16.5" customHeight="1">
      <c r="B568" s="32"/>
      <c r="C568" s="127" t="s">
        <v>833</v>
      </c>
      <c r="D568" s="127" t="s">
        <v>133</v>
      </c>
      <c r="E568" s="128" t="s">
        <v>834</v>
      </c>
      <c r="F568" s="129" t="s">
        <v>835</v>
      </c>
      <c r="G568" s="130" t="s">
        <v>199</v>
      </c>
      <c r="H568" s="131">
        <v>153.78399999999999</v>
      </c>
      <c r="I568" s="132"/>
      <c r="J568" s="133">
        <f>ROUND(I568*H568,2)</f>
        <v>0</v>
      </c>
      <c r="K568" s="129" t="s">
        <v>137</v>
      </c>
      <c r="L568" s="32"/>
      <c r="M568" s="134" t="s">
        <v>19</v>
      </c>
      <c r="N568" s="135" t="s">
        <v>43</v>
      </c>
      <c r="P568" s="136">
        <f>O568*H568</f>
        <v>0</v>
      </c>
      <c r="Q568" s="136">
        <v>0</v>
      </c>
      <c r="R568" s="136">
        <f>Q568*H568</f>
        <v>0</v>
      </c>
      <c r="S568" s="136">
        <v>0</v>
      </c>
      <c r="T568" s="137">
        <f>S568*H568</f>
        <v>0</v>
      </c>
      <c r="AR568" s="138" t="s">
        <v>311</v>
      </c>
      <c r="AT568" s="138" t="s">
        <v>133</v>
      </c>
      <c r="AU568" s="138" t="s">
        <v>82</v>
      </c>
      <c r="AY568" s="17" t="s">
        <v>130</v>
      </c>
      <c r="BE568" s="139">
        <f>IF(N568="základní",J568,0)</f>
        <v>0</v>
      </c>
      <c r="BF568" s="139">
        <f>IF(N568="snížená",J568,0)</f>
        <v>0</v>
      </c>
      <c r="BG568" s="139">
        <f>IF(N568="zákl. přenesená",J568,0)</f>
        <v>0</v>
      </c>
      <c r="BH568" s="139">
        <f>IF(N568="sníž. přenesená",J568,0)</f>
        <v>0</v>
      </c>
      <c r="BI568" s="139">
        <f>IF(N568="nulová",J568,0)</f>
        <v>0</v>
      </c>
      <c r="BJ568" s="17" t="s">
        <v>80</v>
      </c>
      <c r="BK568" s="139">
        <f>ROUND(I568*H568,2)</f>
        <v>0</v>
      </c>
      <c r="BL568" s="17" t="s">
        <v>311</v>
      </c>
      <c r="BM568" s="138" t="s">
        <v>836</v>
      </c>
    </row>
    <row r="569" spans="2:65" s="1" customFormat="1" ht="11.25">
      <c r="B569" s="32"/>
      <c r="D569" s="140" t="s">
        <v>140</v>
      </c>
      <c r="F569" s="141" t="s">
        <v>837</v>
      </c>
      <c r="I569" s="142"/>
      <c r="L569" s="32"/>
      <c r="M569" s="143"/>
      <c r="T569" s="53"/>
      <c r="AT569" s="17" t="s">
        <v>140</v>
      </c>
      <c r="AU569" s="17" t="s">
        <v>82</v>
      </c>
    </row>
    <row r="570" spans="2:65" s="1" customFormat="1" ht="11.25">
      <c r="B570" s="32"/>
      <c r="D570" s="144" t="s">
        <v>141</v>
      </c>
      <c r="F570" s="145" t="s">
        <v>838</v>
      </c>
      <c r="I570" s="142"/>
      <c r="L570" s="32"/>
      <c r="M570" s="143"/>
      <c r="T570" s="53"/>
      <c r="AT570" s="17" t="s">
        <v>141</v>
      </c>
      <c r="AU570" s="17" t="s">
        <v>82</v>
      </c>
    </row>
    <row r="571" spans="2:65" s="12" customFormat="1" ht="11.25">
      <c r="B571" s="146"/>
      <c r="D571" s="140" t="s">
        <v>147</v>
      </c>
      <c r="E571" s="147" t="s">
        <v>19</v>
      </c>
      <c r="F571" s="148" t="s">
        <v>839</v>
      </c>
      <c r="H571" s="149">
        <v>98.64</v>
      </c>
      <c r="I571" s="150"/>
      <c r="L571" s="146"/>
      <c r="M571" s="151"/>
      <c r="T571" s="152"/>
      <c r="AT571" s="147" t="s">
        <v>147</v>
      </c>
      <c r="AU571" s="147" t="s">
        <v>82</v>
      </c>
      <c r="AV571" s="12" t="s">
        <v>82</v>
      </c>
      <c r="AW571" s="12" t="s">
        <v>33</v>
      </c>
      <c r="AX571" s="12" t="s">
        <v>72</v>
      </c>
      <c r="AY571" s="147" t="s">
        <v>130</v>
      </c>
    </row>
    <row r="572" spans="2:65" s="12" customFormat="1" ht="11.25">
      <c r="B572" s="146"/>
      <c r="D572" s="140" t="s">
        <v>147</v>
      </c>
      <c r="E572" s="147" t="s">
        <v>19</v>
      </c>
      <c r="F572" s="148" t="s">
        <v>840</v>
      </c>
      <c r="H572" s="149">
        <v>31.768000000000001</v>
      </c>
      <c r="I572" s="150"/>
      <c r="L572" s="146"/>
      <c r="M572" s="151"/>
      <c r="T572" s="152"/>
      <c r="AT572" s="147" t="s">
        <v>147</v>
      </c>
      <c r="AU572" s="147" t="s">
        <v>82</v>
      </c>
      <c r="AV572" s="12" t="s">
        <v>82</v>
      </c>
      <c r="AW572" s="12" t="s">
        <v>33</v>
      </c>
      <c r="AX572" s="12" t="s">
        <v>72</v>
      </c>
      <c r="AY572" s="147" t="s">
        <v>130</v>
      </c>
    </row>
    <row r="573" spans="2:65" s="12" customFormat="1" ht="11.25">
      <c r="B573" s="146"/>
      <c r="D573" s="140" t="s">
        <v>147</v>
      </c>
      <c r="E573" s="147" t="s">
        <v>19</v>
      </c>
      <c r="F573" s="148" t="s">
        <v>841</v>
      </c>
      <c r="H573" s="149">
        <v>9.1</v>
      </c>
      <c r="I573" s="150"/>
      <c r="L573" s="146"/>
      <c r="M573" s="151"/>
      <c r="T573" s="152"/>
      <c r="AT573" s="147" t="s">
        <v>147</v>
      </c>
      <c r="AU573" s="147" t="s">
        <v>82</v>
      </c>
      <c r="AV573" s="12" t="s">
        <v>82</v>
      </c>
      <c r="AW573" s="12" t="s">
        <v>33</v>
      </c>
      <c r="AX573" s="12" t="s">
        <v>72</v>
      </c>
      <c r="AY573" s="147" t="s">
        <v>130</v>
      </c>
    </row>
    <row r="574" spans="2:65" s="12" customFormat="1" ht="11.25">
      <c r="B574" s="146"/>
      <c r="D574" s="140" t="s">
        <v>147</v>
      </c>
      <c r="E574" s="147" t="s">
        <v>19</v>
      </c>
      <c r="F574" s="148" t="s">
        <v>842</v>
      </c>
      <c r="H574" s="149">
        <v>14.276</v>
      </c>
      <c r="I574" s="150"/>
      <c r="L574" s="146"/>
      <c r="M574" s="151"/>
      <c r="T574" s="152"/>
      <c r="AT574" s="147" t="s">
        <v>147</v>
      </c>
      <c r="AU574" s="147" t="s">
        <v>82</v>
      </c>
      <c r="AV574" s="12" t="s">
        <v>82</v>
      </c>
      <c r="AW574" s="12" t="s">
        <v>33</v>
      </c>
      <c r="AX574" s="12" t="s">
        <v>72</v>
      </c>
      <c r="AY574" s="147" t="s">
        <v>130</v>
      </c>
    </row>
    <row r="575" spans="2:65" s="14" customFormat="1" ht="11.25">
      <c r="B575" s="159"/>
      <c r="D575" s="140" t="s">
        <v>147</v>
      </c>
      <c r="E575" s="160" t="s">
        <v>19</v>
      </c>
      <c r="F575" s="161" t="s">
        <v>165</v>
      </c>
      <c r="H575" s="162">
        <v>153.78399999999999</v>
      </c>
      <c r="I575" s="163"/>
      <c r="L575" s="159"/>
      <c r="M575" s="164"/>
      <c r="T575" s="165"/>
      <c r="AT575" s="160" t="s">
        <v>147</v>
      </c>
      <c r="AU575" s="160" t="s">
        <v>82</v>
      </c>
      <c r="AV575" s="14" t="s">
        <v>157</v>
      </c>
      <c r="AW575" s="14" t="s">
        <v>4</v>
      </c>
      <c r="AX575" s="14" t="s">
        <v>80</v>
      </c>
      <c r="AY575" s="160" t="s">
        <v>130</v>
      </c>
    </row>
    <row r="576" spans="2:65" s="1" customFormat="1" ht="16.5" customHeight="1">
      <c r="B576" s="32"/>
      <c r="C576" s="166" t="s">
        <v>843</v>
      </c>
      <c r="D576" s="166" t="s">
        <v>166</v>
      </c>
      <c r="E576" s="167" t="s">
        <v>807</v>
      </c>
      <c r="F576" s="168" t="s">
        <v>808</v>
      </c>
      <c r="G576" s="169" t="s">
        <v>229</v>
      </c>
      <c r="H576" s="170">
        <v>4.9000000000000002E-2</v>
      </c>
      <c r="I576" s="171"/>
      <c r="J576" s="172">
        <f>ROUND(I576*H576,2)</f>
        <v>0</v>
      </c>
      <c r="K576" s="168" t="s">
        <v>137</v>
      </c>
      <c r="L576" s="173"/>
      <c r="M576" s="174" t="s">
        <v>19</v>
      </c>
      <c r="N576" s="175" t="s">
        <v>43</v>
      </c>
      <c r="P576" s="136">
        <f>O576*H576</f>
        <v>0</v>
      </c>
      <c r="Q576" s="136">
        <v>1</v>
      </c>
      <c r="R576" s="136">
        <f>Q576*H576</f>
        <v>4.9000000000000002E-2</v>
      </c>
      <c r="S576" s="136">
        <v>0</v>
      </c>
      <c r="T576" s="137">
        <f>S576*H576</f>
        <v>0</v>
      </c>
      <c r="AR576" s="138" t="s">
        <v>425</v>
      </c>
      <c r="AT576" s="138" t="s">
        <v>166</v>
      </c>
      <c r="AU576" s="138" t="s">
        <v>82</v>
      </c>
      <c r="AY576" s="17" t="s">
        <v>130</v>
      </c>
      <c r="BE576" s="139">
        <f>IF(N576="základní",J576,0)</f>
        <v>0</v>
      </c>
      <c r="BF576" s="139">
        <f>IF(N576="snížená",J576,0)</f>
        <v>0</v>
      </c>
      <c r="BG576" s="139">
        <f>IF(N576="zákl. přenesená",J576,0)</f>
        <v>0</v>
      </c>
      <c r="BH576" s="139">
        <f>IF(N576="sníž. přenesená",J576,0)</f>
        <v>0</v>
      </c>
      <c r="BI576" s="139">
        <f>IF(N576="nulová",J576,0)</f>
        <v>0</v>
      </c>
      <c r="BJ576" s="17" t="s">
        <v>80</v>
      </c>
      <c r="BK576" s="139">
        <f>ROUND(I576*H576,2)</f>
        <v>0</v>
      </c>
      <c r="BL576" s="17" t="s">
        <v>311</v>
      </c>
      <c r="BM576" s="138" t="s">
        <v>844</v>
      </c>
    </row>
    <row r="577" spans="2:65" s="1" customFormat="1" ht="11.25">
      <c r="B577" s="32"/>
      <c r="D577" s="140" t="s">
        <v>140</v>
      </c>
      <c r="F577" s="141" t="s">
        <v>808</v>
      </c>
      <c r="I577" s="142"/>
      <c r="L577" s="32"/>
      <c r="M577" s="143"/>
      <c r="T577" s="53"/>
      <c r="AT577" s="17" t="s">
        <v>140</v>
      </c>
      <c r="AU577" s="17" t="s">
        <v>82</v>
      </c>
    </row>
    <row r="578" spans="2:65" s="12" customFormat="1" ht="11.25">
      <c r="B578" s="146"/>
      <c r="D578" s="140" t="s">
        <v>147</v>
      </c>
      <c r="E578" s="147" t="s">
        <v>19</v>
      </c>
      <c r="F578" s="148" t="s">
        <v>845</v>
      </c>
      <c r="H578" s="149">
        <v>4.9000000000000002E-2</v>
      </c>
      <c r="I578" s="150"/>
      <c r="L578" s="146"/>
      <c r="M578" s="151"/>
      <c r="T578" s="152"/>
      <c r="AT578" s="147" t="s">
        <v>147</v>
      </c>
      <c r="AU578" s="147" t="s">
        <v>82</v>
      </c>
      <c r="AV578" s="12" t="s">
        <v>82</v>
      </c>
      <c r="AW578" s="12" t="s">
        <v>33</v>
      </c>
      <c r="AX578" s="12" t="s">
        <v>80</v>
      </c>
      <c r="AY578" s="147" t="s">
        <v>130</v>
      </c>
    </row>
    <row r="579" spans="2:65" s="1" customFormat="1" ht="16.5" customHeight="1">
      <c r="B579" s="32"/>
      <c r="C579" s="127" t="s">
        <v>846</v>
      </c>
      <c r="D579" s="127" t="s">
        <v>133</v>
      </c>
      <c r="E579" s="128" t="s">
        <v>847</v>
      </c>
      <c r="F579" s="129" t="s">
        <v>848</v>
      </c>
      <c r="G579" s="130" t="s">
        <v>199</v>
      </c>
      <c r="H579" s="131">
        <v>107.74</v>
      </c>
      <c r="I579" s="132"/>
      <c r="J579" s="133">
        <f>ROUND(I579*H579,2)</f>
        <v>0</v>
      </c>
      <c r="K579" s="129" t="s">
        <v>137</v>
      </c>
      <c r="L579" s="32"/>
      <c r="M579" s="134" t="s">
        <v>19</v>
      </c>
      <c r="N579" s="135" t="s">
        <v>43</v>
      </c>
      <c r="P579" s="136">
        <f>O579*H579</f>
        <v>0</v>
      </c>
      <c r="Q579" s="136">
        <v>0</v>
      </c>
      <c r="R579" s="136">
        <f>Q579*H579</f>
        <v>0</v>
      </c>
      <c r="S579" s="136">
        <v>0</v>
      </c>
      <c r="T579" s="137">
        <f>S579*H579</f>
        <v>0</v>
      </c>
      <c r="AR579" s="138" t="s">
        <v>311</v>
      </c>
      <c r="AT579" s="138" t="s">
        <v>133</v>
      </c>
      <c r="AU579" s="138" t="s">
        <v>82</v>
      </c>
      <c r="AY579" s="17" t="s">
        <v>130</v>
      </c>
      <c r="BE579" s="139">
        <f>IF(N579="základní",J579,0)</f>
        <v>0</v>
      </c>
      <c r="BF579" s="139">
        <f>IF(N579="snížená",J579,0)</f>
        <v>0</v>
      </c>
      <c r="BG579" s="139">
        <f>IF(N579="zákl. přenesená",J579,0)</f>
        <v>0</v>
      </c>
      <c r="BH579" s="139">
        <f>IF(N579="sníž. přenesená",J579,0)</f>
        <v>0</v>
      </c>
      <c r="BI579" s="139">
        <f>IF(N579="nulová",J579,0)</f>
        <v>0</v>
      </c>
      <c r="BJ579" s="17" t="s">
        <v>80</v>
      </c>
      <c r="BK579" s="139">
        <f>ROUND(I579*H579,2)</f>
        <v>0</v>
      </c>
      <c r="BL579" s="17" t="s">
        <v>311</v>
      </c>
      <c r="BM579" s="138" t="s">
        <v>849</v>
      </c>
    </row>
    <row r="580" spans="2:65" s="1" customFormat="1" ht="11.25">
      <c r="B580" s="32"/>
      <c r="D580" s="140" t="s">
        <v>140</v>
      </c>
      <c r="F580" s="141" t="s">
        <v>850</v>
      </c>
      <c r="I580" s="142"/>
      <c r="L580" s="32"/>
      <c r="M580" s="143"/>
      <c r="T580" s="53"/>
      <c r="AT580" s="17" t="s">
        <v>140</v>
      </c>
      <c r="AU580" s="17" t="s">
        <v>82</v>
      </c>
    </row>
    <row r="581" spans="2:65" s="1" customFormat="1" ht="11.25">
      <c r="B581" s="32"/>
      <c r="D581" s="144" t="s">
        <v>141</v>
      </c>
      <c r="F581" s="145" t="s">
        <v>851</v>
      </c>
      <c r="I581" s="142"/>
      <c r="L581" s="32"/>
      <c r="M581" s="143"/>
      <c r="T581" s="53"/>
      <c r="AT581" s="17" t="s">
        <v>141</v>
      </c>
      <c r="AU581" s="17" t="s">
        <v>82</v>
      </c>
    </row>
    <row r="582" spans="2:65" s="12" customFormat="1" ht="11.25">
      <c r="B582" s="146"/>
      <c r="D582" s="140" t="s">
        <v>147</v>
      </c>
      <c r="E582" s="147" t="s">
        <v>19</v>
      </c>
      <c r="F582" s="148" t="s">
        <v>839</v>
      </c>
      <c r="H582" s="149">
        <v>98.64</v>
      </c>
      <c r="I582" s="150"/>
      <c r="L582" s="146"/>
      <c r="M582" s="151"/>
      <c r="T582" s="152"/>
      <c r="AT582" s="147" t="s">
        <v>147</v>
      </c>
      <c r="AU582" s="147" t="s">
        <v>82</v>
      </c>
      <c r="AV582" s="12" t="s">
        <v>82</v>
      </c>
      <c r="AW582" s="12" t="s">
        <v>33</v>
      </c>
      <c r="AX582" s="12" t="s">
        <v>72</v>
      </c>
      <c r="AY582" s="147" t="s">
        <v>130</v>
      </c>
    </row>
    <row r="583" spans="2:65" s="12" customFormat="1" ht="11.25">
      <c r="B583" s="146"/>
      <c r="D583" s="140" t="s">
        <v>147</v>
      </c>
      <c r="E583" s="147" t="s">
        <v>19</v>
      </c>
      <c r="F583" s="148" t="s">
        <v>841</v>
      </c>
      <c r="H583" s="149">
        <v>9.1</v>
      </c>
      <c r="I583" s="150"/>
      <c r="L583" s="146"/>
      <c r="M583" s="151"/>
      <c r="T583" s="152"/>
      <c r="AT583" s="147" t="s">
        <v>147</v>
      </c>
      <c r="AU583" s="147" t="s">
        <v>82</v>
      </c>
      <c r="AV583" s="12" t="s">
        <v>82</v>
      </c>
      <c r="AW583" s="12" t="s">
        <v>33</v>
      </c>
      <c r="AX583" s="12" t="s">
        <v>72</v>
      </c>
      <c r="AY583" s="147" t="s">
        <v>130</v>
      </c>
    </row>
    <row r="584" spans="2:65" s="14" customFormat="1" ht="11.25">
      <c r="B584" s="159"/>
      <c r="D584" s="140" t="s">
        <v>147</v>
      </c>
      <c r="E584" s="160" t="s">
        <v>19</v>
      </c>
      <c r="F584" s="161" t="s">
        <v>165</v>
      </c>
      <c r="H584" s="162">
        <v>107.74</v>
      </c>
      <c r="I584" s="163"/>
      <c r="L584" s="159"/>
      <c r="M584" s="164"/>
      <c r="T584" s="165"/>
      <c r="AT584" s="160" t="s">
        <v>147</v>
      </c>
      <c r="AU584" s="160" t="s">
        <v>82</v>
      </c>
      <c r="AV584" s="14" t="s">
        <v>157</v>
      </c>
      <c r="AW584" s="14" t="s">
        <v>4</v>
      </c>
      <c r="AX584" s="14" t="s">
        <v>80</v>
      </c>
      <c r="AY584" s="160" t="s">
        <v>130</v>
      </c>
    </row>
    <row r="585" spans="2:65" s="1" customFormat="1" ht="16.5" customHeight="1">
      <c r="B585" s="32"/>
      <c r="C585" s="166" t="s">
        <v>852</v>
      </c>
      <c r="D585" s="166" t="s">
        <v>166</v>
      </c>
      <c r="E585" s="167" t="s">
        <v>853</v>
      </c>
      <c r="F585" s="168" t="s">
        <v>854</v>
      </c>
      <c r="G585" s="169" t="s">
        <v>199</v>
      </c>
      <c r="H585" s="170">
        <v>118.514</v>
      </c>
      <c r="I585" s="171"/>
      <c r="J585" s="172">
        <f>ROUND(I585*H585,2)</f>
        <v>0</v>
      </c>
      <c r="K585" s="168" t="s">
        <v>137</v>
      </c>
      <c r="L585" s="173"/>
      <c r="M585" s="174" t="s">
        <v>19</v>
      </c>
      <c r="N585" s="175" t="s">
        <v>43</v>
      </c>
      <c r="P585" s="136">
        <f>O585*H585</f>
        <v>0</v>
      </c>
      <c r="Q585" s="136">
        <v>4.0000000000000002E-4</v>
      </c>
      <c r="R585" s="136">
        <f>Q585*H585</f>
        <v>4.7405599999999999E-2</v>
      </c>
      <c r="S585" s="136">
        <v>0</v>
      </c>
      <c r="T585" s="137">
        <f>S585*H585</f>
        <v>0</v>
      </c>
      <c r="AR585" s="138" t="s">
        <v>425</v>
      </c>
      <c r="AT585" s="138" t="s">
        <v>166</v>
      </c>
      <c r="AU585" s="138" t="s">
        <v>82</v>
      </c>
      <c r="AY585" s="17" t="s">
        <v>130</v>
      </c>
      <c r="BE585" s="139">
        <f>IF(N585="základní",J585,0)</f>
        <v>0</v>
      </c>
      <c r="BF585" s="139">
        <f>IF(N585="snížená",J585,0)</f>
        <v>0</v>
      </c>
      <c r="BG585" s="139">
        <f>IF(N585="zákl. přenesená",J585,0)</f>
        <v>0</v>
      </c>
      <c r="BH585" s="139">
        <f>IF(N585="sníž. přenesená",J585,0)</f>
        <v>0</v>
      </c>
      <c r="BI585" s="139">
        <f>IF(N585="nulová",J585,0)</f>
        <v>0</v>
      </c>
      <c r="BJ585" s="17" t="s">
        <v>80</v>
      </c>
      <c r="BK585" s="139">
        <f>ROUND(I585*H585,2)</f>
        <v>0</v>
      </c>
      <c r="BL585" s="17" t="s">
        <v>311</v>
      </c>
      <c r="BM585" s="138" t="s">
        <v>855</v>
      </c>
    </row>
    <row r="586" spans="2:65" s="1" customFormat="1" ht="11.25">
      <c r="B586" s="32"/>
      <c r="D586" s="140" t="s">
        <v>140</v>
      </c>
      <c r="F586" s="141" t="s">
        <v>854</v>
      </c>
      <c r="I586" s="142"/>
      <c r="L586" s="32"/>
      <c r="M586" s="143"/>
      <c r="T586" s="53"/>
      <c r="AT586" s="17" t="s">
        <v>140</v>
      </c>
      <c r="AU586" s="17" t="s">
        <v>82</v>
      </c>
    </row>
    <row r="587" spans="2:65" s="12" customFormat="1" ht="11.25">
      <c r="B587" s="146"/>
      <c r="D587" s="140" t="s">
        <v>147</v>
      </c>
      <c r="E587" s="147" t="s">
        <v>19</v>
      </c>
      <c r="F587" s="148" t="s">
        <v>856</v>
      </c>
      <c r="H587" s="149">
        <v>118.514</v>
      </c>
      <c r="I587" s="150"/>
      <c r="L587" s="146"/>
      <c r="M587" s="151"/>
      <c r="T587" s="152"/>
      <c r="AT587" s="147" t="s">
        <v>147</v>
      </c>
      <c r="AU587" s="147" t="s">
        <v>82</v>
      </c>
      <c r="AV587" s="12" t="s">
        <v>82</v>
      </c>
      <c r="AW587" s="12" t="s">
        <v>33</v>
      </c>
      <c r="AX587" s="12" t="s">
        <v>80</v>
      </c>
      <c r="AY587" s="147" t="s">
        <v>130</v>
      </c>
    </row>
    <row r="588" spans="2:65" s="1" customFormat="1" ht="16.5" customHeight="1">
      <c r="B588" s="32"/>
      <c r="C588" s="127" t="s">
        <v>857</v>
      </c>
      <c r="D588" s="127" t="s">
        <v>133</v>
      </c>
      <c r="E588" s="128" t="s">
        <v>858</v>
      </c>
      <c r="F588" s="129" t="s">
        <v>859</v>
      </c>
      <c r="G588" s="130" t="s">
        <v>199</v>
      </c>
      <c r="H588" s="131">
        <v>130.66999999999999</v>
      </c>
      <c r="I588" s="132"/>
      <c r="J588" s="133">
        <f>ROUND(I588*H588,2)</f>
        <v>0</v>
      </c>
      <c r="K588" s="129" t="s">
        <v>137</v>
      </c>
      <c r="L588" s="32"/>
      <c r="M588" s="134" t="s">
        <v>19</v>
      </c>
      <c r="N588" s="135" t="s">
        <v>43</v>
      </c>
      <c r="P588" s="136">
        <f>O588*H588</f>
        <v>0</v>
      </c>
      <c r="Q588" s="136">
        <v>0</v>
      </c>
      <c r="R588" s="136">
        <f>Q588*H588</f>
        <v>0</v>
      </c>
      <c r="S588" s="136">
        <v>0</v>
      </c>
      <c r="T588" s="137">
        <f>S588*H588</f>
        <v>0</v>
      </c>
      <c r="AR588" s="138" t="s">
        <v>311</v>
      </c>
      <c r="AT588" s="138" t="s">
        <v>133</v>
      </c>
      <c r="AU588" s="138" t="s">
        <v>82</v>
      </c>
      <c r="AY588" s="17" t="s">
        <v>130</v>
      </c>
      <c r="BE588" s="139">
        <f>IF(N588="základní",J588,0)</f>
        <v>0</v>
      </c>
      <c r="BF588" s="139">
        <f>IF(N588="snížená",J588,0)</f>
        <v>0</v>
      </c>
      <c r="BG588" s="139">
        <f>IF(N588="zákl. přenesená",J588,0)</f>
        <v>0</v>
      </c>
      <c r="BH588" s="139">
        <f>IF(N588="sníž. přenesená",J588,0)</f>
        <v>0</v>
      </c>
      <c r="BI588" s="139">
        <f>IF(N588="nulová",J588,0)</f>
        <v>0</v>
      </c>
      <c r="BJ588" s="17" t="s">
        <v>80</v>
      </c>
      <c r="BK588" s="139">
        <f>ROUND(I588*H588,2)</f>
        <v>0</v>
      </c>
      <c r="BL588" s="17" t="s">
        <v>311</v>
      </c>
      <c r="BM588" s="138" t="s">
        <v>860</v>
      </c>
    </row>
    <row r="589" spans="2:65" s="1" customFormat="1" ht="11.25">
      <c r="B589" s="32"/>
      <c r="D589" s="140" t="s">
        <v>140</v>
      </c>
      <c r="F589" s="141" t="s">
        <v>861</v>
      </c>
      <c r="I589" s="142"/>
      <c r="L589" s="32"/>
      <c r="M589" s="143"/>
      <c r="T589" s="53"/>
      <c r="AT589" s="17" t="s">
        <v>140</v>
      </c>
      <c r="AU589" s="17" t="s">
        <v>82</v>
      </c>
    </row>
    <row r="590" spans="2:65" s="1" customFormat="1" ht="11.25">
      <c r="B590" s="32"/>
      <c r="D590" s="144" t="s">
        <v>141</v>
      </c>
      <c r="F590" s="145" t="s">
        <v>862</v>
      </c>
      <c r="I590" s="142"/>
      <c r="L590" s="32"/>
      <c r="M590" s="143"/>
      <c r="T590" s="53"/>
      <c r="AT590" s="17" t="s">
        <v>141</v>
      </c>
      <c r="AU590" s="17" t="s">
        <v>82</v>
      </c>
    </row>
    <row r="591" spans="2:65" s="12" customFormat="1" ht="11.25">
      <c r="B591" s="146"/>
      <c r="D591" s="140" t="s">
        <v>147</v>
      </c>
      <c r="E591" s="147" t="s">
        <v>19</v>
      </c>
      <c r="F591" s="148" t="s">
        <v>839</v>
      </c>
      <c r="H591" s="149">
        <v>98.64</v>
      </c>
      <c r="I591" s="150"/>
      <c r="L591" s="146"/>
      <c r="M591" s="151"/>
      <c r="T591" s="152"/>
      <c r="AT591" s="147" t="s">
        <v>147</v>
      </c>
      <c r="AU591" s="147" t="s">
        <v>82</v>
      </c>
      <c r="AV591" s="12" t="s">
        <v>82</v>
      </c>
      <c r="AW591" s="12" t="s">
        <v>33</v>
      </c>
      <c r="AX591" s="12" t="s">
        <v>72</v>
      </c>
      <c r="AY591" s="147" t="s">
        <v>130</v>
      </c>
    </row>
    <row r="592" spans="2:65" s="12" customFormat="1" ht="11.25">
      <c r="B592" s="146"/>
      <c r="D592" s="140" t="s">
        <v>147</v>
      </c>
      <c r="E592" s="147" t="s">
        <v>19</v>
      </c>
      <c r="F592" s="148" t="s">
        <v>863</v>
      </c>
      <c r="H592" s="149">
        <v>14.63</v>
      </c>
      <c r="I592" s="150"/>
      <c r="L592" s="146"/>
      <c r="M592" s="151"/>
      <c r="T592" s="152"/>
      <c r="AT592" s="147" t="s">
        <v>147</v>
      </c>
      <c r="AU592" s="147" t="s">
        <v>82</v>
      </c>
      <c r="AV592" s="12" t="s">
        <v>82</v>
      </c>
      <c r="AW592" s="12" t="s">
        <v>33</v>
      </c>
      <c r="AX592" s="12" t="s">
        <v>72</v>
      </c>
      <c r="AY592" s="147" t="s">
        <v>130</v>
      </c>
    </row>
    <row r="593" spans="2:65" s="12" customFormat="1" ht="11.25">
      <c r="B593" s="146"/>
      <c r="D593" s="140" t="s">
        <v>147</v>
      </c>
      <c r="E593" s="147" t="s">
        <v>19</v>
      </c>
      <c r="F593" s="148" t="s">
        <v>841</v>
      </c>
      <c r="H593" s="149">
        <v>9.1</v>
      </c>
      <c r="I593" s="150"/>
      <c r="L593" s="146"/>
      <c r="M593" s="151"/>
      <c r="T593" s="152"/>
      <c r="AT593" s="147" t="s">
        <v>147</v>
      </c>
      <c r="AU593" s="147" t="s">
        <v>82</v>
      </c>
      <c r="AV593" s="12" t="s">
        <v>82</v>
      </c>
      <c r="AW593" s="12" t="s">
        <v>33</v>
      </c>
      <c r="AX593" s="12" t="s">
        <v>72</v>
      </c>
      <c r="AY593" s="147" t="s">
        <v>130</v>
      </c>
    </row>
    <row r="594" spans="2:65" s="12" customFormat="1" ht="11.25">
      <c r="B594" s="146"/>
      <c r="D594" s="140" t="s">
        <v>147</v>
      </c>
      <c r="E594" s="147" t="s">
        <v>19</v>
      </c>
      <c r="F594" s="148" t="s">
        <v>864</v>
      </c>
      <c r="H594" s="149">
        <v>8.3000000000000007</v>
      </c>
      <c r="I594" s="150"/>
      <c r="L594" s="146"/>
      <c r="M594" s="151"/>
      <c r="T594" s="152"/>
      <c r="AT594" s="147" t="s">
        <v>147</v>
      </c>
      <c r="AU594" s="147" t="s">
        <v>82</v>
      </c>
      <c r="AV594" s="12" t="s">
        <v>82</v>
      </c>
      <c r="AW594" s="12" t="s">
        <v>33</v>
      </c>
      <c r="AX594" s="12" t="s">
        <v>72</v>
      </c>
      <c r="AY594" s="147" t="s">
        <v>130</v>
      </c>
    </row>
    <row r="595" spans="2:65" s="14" customFormat="1" ht="11.25">
      <c r="B595" s="159"/>
      <c r="D595" s="140" t="s">
        <v>147</v>
      </c>
      <c r="E595" s="160" t="s">
        <v>19</v>
      </c>
      <c r="F595" s="161" t="s">
        <v>165</v>
      </c>
      <c r="H595" s="162">
        <v>130.66999999999999</v>
      </c>
      <c r="I595" s="163"/>
      <c r="L595" s="159"/>
      <c r="M595" s="164"/>
      <c r="T595" s="165"/>
      <c r="AT595" s="160" t="s">
        <v>147</v>
      </c>
      <c r="AU595" s="160" t="s">
        <v>82</v>
      </c>
      <c r="AV595" s="14" t="s">
        <v>157</v>
      </c>
      <c r="AW595" s="14" t="s">
        <v>4</v>
      </c>
      <c r="AX595" s="14" t="s">
        <v>80</v>
      </c>
      <c r="AY595" s="160" t="s">
        <v>130</v>
      </c>
    </row>
    <row r="596" spans="2:65" s="1" customFormat="1" ht="24.2" customHeight="1">
      <c r="B596" s="32"/>
      <c r="C596" s="166" t="s">
        <v>865</v>
      </c>
      <c r="D596" s="166" t="s">
        <v>166</v>
      </c>
      <c r="E596" s="167" t="s">
        <v>866</v>
      </c>
      <c r="F596" s="168" t="s">
        <v>867</v>
      </c>
      <c r="G596" s="169" t="s">
        <v>199</v>
      </c>
      <c r="H596" s="170">
        <v>150.27099999999999</v>
      </c>
      <c r="I596" s="171"/>
      <c r="J596" s="172">
        <f>ROUND(I596*H596,2)</f>
        <v>0</v>
      </c>
      <c r="K596" s="168" t="s">
        <v>137</v>
      </c>
      <c r="L596" s="173"/>
      <c r="M596" s="174" t="s">
        <v>19</v>
      </c>
      <c r="N596" s="175" t="s">
        <v>43</v>
      </c>
      <c r="P596" s="136">
        <f>O596*H596</f>
        <v>0</v>
      </c>
      <c r="Q596" s="136">
        <v>4.0000000000000001E-3</v>
      </c>
      <c r="R596" s="136">
        <f>Q596*H596</f>
        <v>0.60108399999999995</v>
      </c>
      <c r="S596" s="136">
        <v>0</v>
      </c>
      <c r="T596" s="137">
        <f>S596*H596</f>
        <v>0</v>
      </c>
      <c r="AR596" s="138" t="s">
        <v>425</v>
      </c>
      <c r="AT596" s="138" t="s">
        <v>166</v>
      </c>
      <c r="AU596" s="138" t="s">
        <v>82</v>
      </c>
      <c r="AY596" s="17" t="s">
        <v>130</v>
      </c>
      <c r="BE596" s="139">
        <f>IF(N596="základní",J596,0)</f>
        <v>0</v>
      </c>
      <c r="BF596" s="139">
        <f>IF(N596="snížená",J596,0)</f>
        <v>0</v>
      </c>
      <c r="BG596" s="139">
        <f>IF(N596="zákl. přenesená",J596,0)</f>
        <v>0</v>
      </c>
      <c r="BH596" s="139">
        <f>IF(N596="sníž. přenesená",J596,0)</f>
        <v>0</v>
      </c>
      <c r="BI596" s="139">
        <f>IF(N596="nulová",J596,0)</f>
        <v>0</v>
      </c>
      <c r="BJ596" s="17" t="s">
        <v>80</v>
      </c>
      <c r="BK596" s="139">
        <f>ROUND(I596*H596,2)</f>
        <v>0</v>
      </c>
      <c r="BL596" s="17" t="s">
        <v>311</v>
      </c>
      <c r="BM596" s="138" t="s">
        <v>868</v>
      </c>
    </row>
    <row r="597" spans="2:65" s="1" customFormat="1" ht="19.5">
      <c r="B597" s="32"/>
      <c r="D597" s="140" t="s">
        <v>140</v>
      </c>
      <c r="F597" s="141" t="s">
        <v>867</v>
      </c>
      <c r="I597" s="142"/>
      <c r="L597" s="32"/>
      <c r="M597" s="143"/>
      <c r="T597" s="53"/>
      <c r="AT597" s="17" t="s">
        <v>140</v>
      </c>
      <c r="AU597" s="17" t="s">
        <v>82</v>
      </c>
    </row>
    <row r="598" spans="2:65" s="12" customFormat="1" ht="11.25">
      <c r="B598" s="146"/>
      <c r="D598" s="140" t="s">
        <v>147</v>
      </c>
      <c r="E598" s="147" t="s">
        <v>19</v>
      </c>
      <c r="F598" s="148" t="s">
        <v>869</v>
      </c>
      <c r="H598" s="149">
        <v>150.27099999999999</v>
      </c>
      <c r="I598" s="150"/>
      <c r="L598" s="146"/>
      <c r="M598" s="151"/>
      <c r="T598" s="152"/>
      <c r="AT598" s="147" t="s">
        <v>147</v>
      </c>
      <c r="AU598" s="147" t="s">
        <v>82</v>
      </c>
      <c r="AV598" s="12" t="s">
        <v>82</v>
      </c>
      <c r="AW598" s="12" t="s">
        <v>33</v>
      </c>
      <c r="AX598" s="12" t="s">
        <v>80</v>
      </c>
      <c r="AY598" s="147" t="s">
        <v>130</v>
      </c>
    </row>
    <row r="599" spans="2:65" s="1" customFormat="1" ht="16.5" customHeight="1">
      <c r="B599" s="32"/>
      <c r="C599" s="127" t="s">
        <v>870</v>
      </c>
      <c r="D599" s="127" t="s">
        <v>133</v>
      </c>
      <c r="E599" s="128" t="s">
        <v>871</v>
      </c>
      <c r="F599" s="129" t="s">
        <v>872</v>
      </c>
      <c r="G599" s="130" t="s">
        <v>199</v>
      </c>
      <c r="H599" s="131">
        <v>284.45400000000001</v>
      </c>
      <c r="I599" s="132"/>
      <c r="J599" s="133">
        <f>ROUND(I599*H599,2)</f>
        <v>0</v>
      </c>
      <c r="K599" s="129" t="s">
        <v>137</v>
      </c>
      <c r="L599" s="32"/>
      <c r="M599" s="134" t="s">
        <v>19</v>
      </c>
      <c r="N599" s="135" t="s">
        <v>43</v>
      </c>
      <c r="P599" s="136">
        <f>O599*H599</f>
        <v>0</v>
      </c>
      <c r="Q599" s="136">
        <v>8.8312999999999998E-4</v>
      </c>
      <c r="R599" s="136">
        <f>Q599*H599</f>
        <v>0.25120986101999998</v>
      </c>
      <c r="S599" s="136">
        <v>0</v>
      </c>
      <c r="T599" s="137">
        <f>S599*H599</f>
        <v>0</v>
      </c>
      <c r="AR599" s="138" t="s">
        <v>311</v>
      </c>
      <c r="AT599" s="138" t="s">
        <v>133</v>
      </c>
      <c r="AU599" s="138" t="s">
        <v>82</v>
      </c>
      <c r="AY599" s="17" t="s">
        <v>130</v>
      </c>
      <c r="BE599" s="139">
        <f>IF(N599="základní",J599,0)</f>
        <v>0</v>
      </c>
      <c r="BF599" s="139">
        <f>IF(N599="snížená",J599,0)</f>
        <v>0</v>
      </c>
      <c r="BG599" s="139">
        <f>IF(N599="zákl. přenesená",J599,0)</f>
        <v>0</v>
      </c>
      <c r="BH599" s="139">
        <f>IF(N599="sníž. přenesená",J599,0)</f>
        <v>0</v>
      </c>
      <c r="BI599" s="139">
        <f>IF(N599="nulová",J599,0)</f>
        <v>0</v>
      </c>
      <c r="BJ599" s="17" t="s">
        <v>80</v>
      </c>
      <c r="BK599" s="139">
        <f>ROUND(I599*H599,2)</f>
        <v>0</v>
      </c>
      <c r="BL599" s="17" t="s">
        <v>311</v>
      </c>
      <c r="BM599" s="138" t="s">
        <v>873</v>
      </c>
    </row>
    <row r="600" spans="2:65" s="1" customFormat="1" ht="11.25">
      <c r="B600" s="32"/>
      <c r="D600" s="140" t="s">
        <v>140</v>
      </c>
      <c r="F600" s="141" t="s">
        <v>874</v>
      </c>
      <c r="I600" s="142"/>
      <c r="L600" s="32"/>
      <c r="M600" s="143"/>
      <c r="T600" s="53"/>
      <c r="AT600" s="17" t="s">
        <v>140</v>
      </c>
      <c r="AU600" s="17" t="s">
        <v>82</v>
      </c>
    </row>
    <row r="601" spans="2:65" s="1" customFormat="1" ht="11.25">
      <c r="B601" s="32"/>
      <c r="D601" s="144" t="s">
        <v>141</v>
      </c>
      <c r="F601" s="145" t="s">
        <v>875</v>
      </c>
      <c r="I601" s="142"/>
      <c r="L601" s="32"/>
      <c r="M601" s="143"/>
      <c r="T601" s="53"/>
      <c r="AT601" s="17" t="s">
        <v>141</v>
      </c>
      <c r="AU601" s="17" t="s">
        <v>82</v>
      </c>
    </row>
    <row r="602" spans="2:65" s="12" customFormat="1" ht="11.25">
      <c r="B602" s="146"/>
      <c r="D602" s="140" t="s">
        <v>147</v>
      </c>
      <c r="E602" s="147" t="s">
        <v>19</v>
      </c>
      <c r="F602" s="148" t="s">
        <v>839</v>
      </c>
      <c r="H602" s="149">
        <v>98.64</v>
      </c>
      <c r="I602" s="150"/>
      <c r="L602" s="146"/>
      <c r="M602" s="151"/>
      <c r="T602" s="152"/>
      <c r="AT602" s="147" t="s">
        <v>147</v>
      </c>
      <c r="AU602" s="147" t="s">
        <v>82</v>
      </c>
      <c r="AV602" s="12" t="s">
        <v>82</v>
      </c>
      <c r="AW602" s="12" t="s">
        <v>33</v>
      </c>
      <c r="AX602" s="12" t="s">
        <v>72</v>
      </c>
      <c r="AY602" s="147" t="s">
        <v>130</v>
      </c>
    </row>
    <row r="603" spans="2:65" s="12" customFormat="1" ht="11.25">
      <c r="B603" s="146"/>
      <c r="D603" s="140" t="s">
        <v>147</v>
      </c>
      <c r="E603" s="147" t="s">
        <v>19</v>
      </c>
      <c r="F603" s="148" t="s">
        <v>840</v>
      </c>
      <c r="H603" s="149">
        <v>31.768000000000001</v>
      </c>
      <c r="I603" s="150"/>
      <c r="L603" s="146"/>
      <c r="M603" s="151"/>
      <c r="T603" s="152"/>
      <c r="AT603" s="147" t="s">
        <v>147</v>
      </c>
      <c r="AU603" s="147" t="s">
        <v>82</v>
      </c>
      <c r="AV603" s="12" t="s">
        <v>82</v>
      </c>
      <c r="AW603" s="12" t="s">
        <v>33</v>
      </c>
      <c r="AX603" s="12" t="s">
        <v>72</v>
      </c>
      <c r="AY603" s="147" t="s">
        <v>130</v>
      </c>
    </row>
    <row r="604" spans="2:65" s="12" customFormat="1" ht="11.25">
      <c r="B604" s="146"/>
      <c r="D604" s="140" t="s">
        <v>147</v>
      </c>
      <c r="E604" s="147" t="s">
        <v>19</v>
      </c>
      <c r="F604" s="148" t="s">
        <v>841</v>
      </c>
      <c r="H604" s="149">
        <v>9.1</v>
      </c>
      <c r="I604" s="150"/>
      <c r="L604" s="146"/>
      <c r="M604" s="151"/>
      <c r="T604" s="152"/>
      <c r="AT604" s="147" t="s">
        <v>147</v>
      </c>
      <c r="AU604" s="147" t="s">
        <v>82</v>
      </c>
      <c r="AV604" s="12" t="s">
        <v>82</v>
      </c>
      <c r="AW604" s="12" t="s">
        <v>33</v>
      </c>
      <c r="AX604" s="12" t="s">
        <v>72</v>
      </c>
      <c r="AY604" s="147" t="s">
        <v>130</v>
      </c>
    </row>
    <row r="605" spans="2:65" s="12" customFormat="1" ht="11.25">
      <c r="B605" s="146"/>
      <c r="D605" s="140" t="s">
        <v>147</v>
      </c>
      <c r="E605" s="147" t="s">
        <v>19</v>
      </c>
      <c r="F605" s="148" t="s">
        <v>842</v>
      </c>
      <c r="H605" s="149">
        <v>14.276</v>
      </c>
      <c r="I605" s="150"/>
      <c r="L605" s="146"/>
      <c r="M605" s="151"/>
      <c r="T605" s="152"/>
      <c r="AT605" s="147" t="s">
        <v>147</v>
      </c>
      <c r="AU605" s="147" t="s">
        <v>82</v>
      </c>
      <c r="AV605" s="12" t="s">
        <v>82</v>
      </c>
      <c r="AW605" s="12" t="s">
        <v>33</v>
      </c>
      <c r="AX605" s="12" t="s">
        <v>72</v>
      </c>
      <c r="AY605" s="147" t="s">
        <v>130</v>
      </c>
    </row>
    <row r="606" spans="2:65" s="12" customFormat="1" ht="11.25">
      <c r="B606" s="146"/>
      <c r="D606" s="140" t="s">
        <v>147</v>
      </c>
      <c r="E606" s="147" t="s">
        <v>19</v>
      </c>
      <c r="F606" s="148" t="s">
        <v>839</v>
      </c>
      <c r="H606" s="149">
        <v>98.64</v>
      </c>
      <c r="I606" s="150"/>
      <c r="L606" s="146"/>
      <c r="M606" s="151"/>
      <c r="T606" s="152"/>
      <c r="AT606" s="147" t="s">
        <v>147</v>
      </c>
      <c r="AU606" s="147" t="s">
        <v>82</v>
      </c>
      <c r="AV606" s="12" t="s">
        <v>82</v>
      </c>
      <c r="AW606" s="12" t="s">
        <v>33</v>
      </c>
      <c r="AX606" s="12" t="s">
        <v>72</v>
      </c>
      <c r="AY606" s="147" t="s">
        <v>130</v>
      </c>
    </row>
    <row r="607" spans="2:65" s="12" customFormat="1" ht="11.25">
      <c r="B607" s="146"/>
      <c r="D607" s="140" t="s">
        <v>147</v>
      </c>
      <c r="E607" s="147" t="s">
        <v>19</v>
      </c>
      <c r="F607" s="148" t="s">
        <v>863</v>
      </c>
      <c r="H607" s="149">
        <v>14.63</v>
      </c>
      <c r="I607" s="150"/>
      <c r="L607" s="146"/>
      <c r="M607" s="151"/>
      <c r="T607" s="152"/>
      <c r="AT607" s="147" t="s">
        <v>147</v>
      </c>
      <c r="AU607" s="147" t="s">
        <v>82</v>
      </c>
      <c r="AV607" s="12" t="s">
        <v>82</v>
      </c>
      <c r="AW607" s="12" t="s">
        <v>33</v>
      </c>
      <c r="AX607" s="12" t="s">
        <v>72</v>
      </c>
      <c r="AY607" s="147" t="s">
        <v>130</v>
      </c>
    </row>
    <row r="608" spans="2:65" s="12" customFormat="1" ht="11.25">
      <c r="B608" s="146"/>
      <c r="D608" s="140" t="s">
        <v>147</v>
      </c>
      <c r="E608" s="147" t="s">
        <v>19</v>
      </c>
      <c r="F608" s="148" t="s">
        <v>841</v>
      </c>
      <c r="H608" s="149">
        <v>9.1</v>
      </c>
      <c r="I608" s="150"/>
      <c r="L608" s="146"/>
      <c r="M608" s="151"/>
      <c r="T608" s="152"/>
      <c r="AT608" s="147" t="s">
        <v>147</v>
      </c>
      <c r="AU608" s="147" t="s">
        <v>82</v>
      </c>
      <c r="AV608" s="12" t="s">
        <v>82</v>
      </c>
      <c r="AW608" s="12" t="s">
        <v>33</v>
      </c>
      <c r="AX608" s="12" t="s">
        <v>72</v>
      </c>
      <c r="AY608" s="147" t="s">
        <v>130</v>
      </c>
    </row>
    <row r="609" spans="2:65" s="12" customFormat="1" ht="11.25">
      <c r="B609" s="146"/>
      <c r="D609" s="140" t="s">
        <v>147</v>
      </c>
      <c r="E609" s="147" t="s">
        <v>19</v>
      </c>
      <c r="F609" s="148" t="s">
        <v>864</v>
      </c>
      <c r="H609" s="149">
        <v>8.3000000000000007</v>
      </c>
      <c r="I609" s="150"/>
      <c r="L609" s="146"/>
      <c r="M609" s="151"/>
      <c r="T609" s="152"/>
      <c r="AT609" s="147" t="s">
        <v>147</v>
      </c>
      <c r="AU609" s="147" t="s">
        <v>82</v>
      </c>
      <c r="AV609" s="12" t="s">
        <v>82</v>
      </c>
      <c r="AW609" s="12" t="s">
        <v>33</v>
      </c>
      <c r="AX609" s="12" t="s">
        <v>72</v>
      </c>
      <c r="AY609" s="147" t="s">
        <v>130</v>
      </c>
    </row>
    <row r="610" spans="2:65" s="14" customFormat="1" ht="11.25">
      <c r="B610" s="159"/>
      <c r="D610" s="140" t="s">
        <v>147</v>
      </c>
      <c r="E610" s="160" t="s">
        <v>19</v>
      </c>
      <c r="F610" s="161" t="s">
        <v>165</v>
      </c>
      <c r="H610" s="162">
        <v>284.45400000000001</v>
      </c>
      <c r="I610" s="163"/>
      <c r="L610" s="159"/>
      <c r="M610" s="164"/>
      <c r="T610" s="165"/>
      <c r="AT610" s="160" t="s">
        <v>147</v>
      </c>
      <c r="AU610" s="160" t="s">
        <v>82</v>
      </c>
      <c r="AV610" s="14" t="s">
        <v>157</v>
      </c>
      <c r="AW610" s="14" t="s">
        <v>4</v>
      </c>
      <c r="AX610" s="14" t="s">
        <v>80</v>
      </c>
      <c r="AY610" s="160" t="s">
        <v>130</v>
      </c>
    </row>
    <row r="611" spans="2:65" s="1" customFormat="1" ht="24.2" customHeight="1">
      <c r="B611" s="32"/>
      <c r="C611" s="166" t="s">
        <v>876</v>
      </c>
      <c r="D611" s="166" t="s">
        <v>166</v>
      </c>
      <c r="E611" s="167" t="s">
        <v>877</v>
      </c>
      <c r="F611" s="168" t="s">
        <v>878</v>
      </c>
      <c r="G611" s="169" t="s">
        <v>199</v>
      </c>
      <c r="H611" s="170">
        <v>176.852</v>
      </c>
      <c r="I611" s="171"/>
      <c r="J611" s="172">
        <f>ROUND(I611*H611,2)</f>
        <v>0</v>
      </c>
      <c r="K611" s="168" t="s">
        <v>137</v>
      </c>
      <c r="L611" s="173"/>
      <c r="M611" s="174" t="s">
        <v>19</v>
      </c>
      <c r="N611" s="175" t="s">
        <v>43</v>
      </c>
      <c r="P611" s="136">
        <f>O611*H611</f>
        <v>0</v>
      </c>
      <c r="Q611" s="136">
        <v>4.7000000000000002E-3</v>
      </c>
      <c r="R611" s="136">
        <f>Q611*H611</f>
        <v>0.83120440000000007</v>
      </c>
      <c r="S611" s="136">
        <v>0</v>
      </c>
      <c r="T611" s="137">
        <f>S611*H611</f>
        <v>0</v>
      </c>
      <c r="AR611" s="138" t="s">
        <v>425</v>
      </c>
      <c r="AT611" s="138" t="s">
        <v>166</v>
      </c>
      <c r="AU611" s="138" t="s">
        <v>82</v>
      </c>
      <c r="AY611" s="17" t="s">
        <v>130</v>
      </c>
      <c r="BE611" s="139">
        <f>IF(N611="základní",J611,0)</f>
        <v>0</v>
      </c>
      <c r="BF611" s="139">
        <f>IF(N611="snížená",J611,0)</f>
        <v>0</v>
      </c>
      <c r="BG611" s="139">
        <f>IF(N611="zákl. přenesená",J611,0)</f>
        <v>0</v>
      </c>
      <c r="BH611" s="139">
        <f>IF(N611="sníž. přenesená",J611,0)</f>
        <v>0</v>
      </c>
      <c r="BI611" s="139">
        <f>IF(N611="nulová",J611,0)</f>
        <v>0</v>
      </c>
      <c r="BJ611" s="17" t="s">
        <v>80</v>
      </c>
      <c r="BK611" s="139">
        <f>ROUND(I611*H611,2)</f>
        <v>0</v>
      </c>
      <c r="BL611" s="17" t="s">
        <v>311</v>
      </c>
      <c r="BM611" s="138" t="s">
        <v>879</v>
      </c>
    </row>
    <row r="612" spans="2:65" s="1" customFormat="1" ht="19.5">
      <c r="B612" s="32"/>
      <c r="D612" s="140" t="s">
        <v>140</v>
      </c>
      <c r="F612" s="141" t="s">
        <v>878</v>
      </c>
      <c r="I612" s="142"/>
      <c r="L612" s="32"/>
      <c r="M612" s="143"/>
      <c r="T612" s="53"/>
      <c r="AT612" s="17" t="s">
        <v>140</v>
      </c>
      <c r="AU612" s="17" t="s">
        <v>82</v>
      </c>
    </row>
    <row r="613" spans="2:65" s="12" customFormat="1" ht="11.25">
      <c r="B613" s="146"/>
      <c r="D613" s="140" t="s">
        <v>147</v>
      </c>
      <c r="E613" s="147" t="s">
        <v>19</v>
      </c>
      <c r="F613" s="148" t="s">
        <v>839</v>
      </c>
      <c r="H613" s="149">
        <v>98.64</v>
      </c>
      <c r="I613" s="150"/>
      <c r="L613" s="146"/>
      <c r="M613" s="151"/>
      <c r="T613" s="152"/>
      <c r="AT613" s="147" t="s">
        <v>147</v>
      </c>
      <c r="AU613" s="147" t="s">
        <v>82</v>
      </c>
      <c r="AV613" s="12" t="s">
        <v>82</v>
      </c>
      <c r="AW613" s="12" t="s">
        <v>33</v>
      </c>
      <c r="AX613" s="12" t="s">
        <v>72</v>
      </c>
      <c r="AY613" s="147" t="s">
        <v>130</v>
      </c>
    </row>
    <row r="614" spans="2:65" s="12" customFormat="1" ht="11.25">
      <c r="B614" s="146"/>
      <c r="D614" s="140" t="s">
        <v>147</v>
      </c>
      <c r="E614" s="147" t="s">
        <v>19</v>
      </c>
      <c r="F614" s="148" t="s">
        <v>840</v>
      </c>
      <c r="H614" s="149">
        <v>31.768000000000001</v>
      </c>
      <c r="I614" s="150"/>
      <c r="L614" s="146"/>
      <c r="M614" s="151"/>
      <c r="T614" s="152"/>
      <c r="AT614" s="147" t="s">
        <v>147</v>
      </c>
      <c r="AU614" s="147" t="s">
        <v>82</v>
      </c>
      <c r="AV614" s="12" t="s">
        <v>82</v>
      </c>
      <c r="AW614" s="12" t="s">
        <v>33</v>
      </c>
      <c r="AX614" s="12" t="s">
        <v>72</v>
      </c>
      <c r="AY614" s="147" t="s">
        <v>130</v>
      </c>
    </row>
    <row r="615" spans="2:65" s="12" customFormat="1" ht="11.25">
      <c r="B615" s="146"/>
      <c r="D615" s="140" t="s">
        <v>147</v>
      </c>
      <c r="E615" s="147" t="s">
        <v>19</v>
      </c>
      <c r="F615" s="148" t="s">
        <v>841</v>
      </c>
      <c r="H615" s="149">
        <v>9.1</v>
      </c>
      <c r="I615" s="150"/>
      <c r="L615" s="146"/>
      <c r="M615" s="151"/>
      <c r="T615" s="152"/>
      <c r="AT615" s="147" t="s">
        <v>147</v>
      </c>
      <c r="AU615" s="147" t="s">
        <v>82</v>
      </c>
      <c r="AV615" s="12" t="s">
        <v>82</v>
      </c>
      <c r="AW615" s="12" t="s">
        <v>33</v>
      </c>
      <c r="AX615" s="12" t="s">
        <v>72</v>
      </c>
      <c r="AY615" s="147" t="s">
        <v>130</v>
      </c>
    </row>
    <row r="616" spans="2:65" s="12" customFormat="1" ht="11.25">
      <c r="B616" s="146"/>
      <c r="D616" s="140" t="s">
        <v>147</v>
      </c>
      <c r="E616" s="147" t="s">
        <v>19</v>
      </c>
      <c r="F616" s="148" t="s">
        <v>842</v>
      </c>
      <c r="H616" s="149">
        <v>14.276</v>
      </c>
      <c r="I616" s="150"/>
      <c r="L616" s="146"/>
      <c r="M616" s="151"/>
      <c r="T616" s="152"/>
      <c r="AT616" s="147" t="s">
        <v>147</v>
      </c>
      <c r="AU616" s="147" t="s">
        <v>82</v>
      </c>
      <c r="AV616" s="12" t="s">
        <v>82</v>
      </c>
      <c r="AW616" s="12" t="s">
        <v>33</v>
      </c>
      <c r="AX616" s="12" t="s">
        <v>72</v>
      </c>
      <c r="AY616" s="147" t="s">
        <v>130</v>
      </c>
    </row>
    <row r="617" spans="2:65" s="12" customFormat="1" ht="11.25">
      <c r="B617" s="146"/>
      <c r="D617" s="140" t="s">
        <v>147</v>
      </c>
      <c r="E617" s="147" t="s">
        <v>19</v>
      </c>
      <c r="F617" s="148" t="s">
        <v>880</v>
      </c>
      <c r="H617" s="149">
        <v>176.852</v>
      </c>
      <c r="I617" s="150"/>
      <c r="L617" s="146"/>
      <c r="M617" s="151"/>
      <c r="T617" s="152"/>
      <c r="AT617" s="147" t="s">
        <v>147</v>
      </c>
      <c r="AU617" s="147" t="s">
        <v>82</v>
      </c>
      <c r="AV617" s="12" t="s">
        <v>82</v>
      </c>
      <c r="AW617" s="12" t="s">
        <v>33</v>
      </c>
      <c r="AX617" s="12" t="s">
        <v>80</v>
      </c>
      <c r="AY617" s="147" t="s">
        <v>130</v>
      </c>
    </row>
    <row r="618" spans="2:65" s="1" customFormat="1" ht="24.2" customHeight="1">
      <c r="B618" s="32"/>
      <c r="C618" s="166" t="s">
        <v>881</v>
      </c>
      <c r="D618" s="166" t="s">
        <v>166</v>
      </c>
      <c r="E618" s="167" t="s">
        <v>882</v>
      </c>
      <c r="F618" s="168" t="s">
        <v>883</v>
      </c>
      <c r="G618" s="169" t="s">
        <v>199</v>
      </c>
      <c r="H618" s="170">
        <v>150.27099999999999</v>
      </c>
      <c r="I618" s="171"/>
      <c r="J618" s="172">
        <f>ROUND(I618*H618,2)</f>
        <v>0</v>
      </c>
      <c r="K618" s="168" t="s">
        <v>137</v>
      </c>
      <c r="L618" s="173"/>
      <c r="M618" s="174" t="s">
        <v>19</v>
      </c>
      <c r="N618" s="175" t="s">
        <v>43</v>
      </c>
      <c r="P618" s="136">
        <f>O618*H618</f>
        <v>0</v>
      </c>
      <c r="Q618" s="136">
        <v>5.5300000000000002E-3</v>
      </c>
      <c r="R618" s="136">
        <f>Q618*H618</f>
        <v>0.83099862999999996</v>
      </c>
      <c r="S618" s="136">
        <v>0</v>
      </c>
      <c r="T618" s="137">
        <f>S618*H618</f>
        <v>0</v>
      </c>
      <c r="AR618" s="138" t="s">
        <v>425</v>
      </c>
      <c r="AT618" s="138" t="s">
        <v>166</v>
      </c>
      <c r="AU618" s="138" t="s">
        <v>82</v>
      </c>
      <c r="AY618" s="17" t="s">
        <v>130</v>
      </c>
      <c r="BE618" s="139">
        <f>IF(N618="základní",J618,0)</f>
        <v>0</v>
      </c>
      <c r="BF618" s="139">
        <f>IF(N618="snížená",J618,0)</f>
        <v>0</v>
      </c>
      <c r="BG618" s="139">
        <f>IF(N618="zákl. přenesená",J618,0)</f>
        <v>0</v>
      </c>
      <c r="BH618" s="139">
        <f>IF(N618="sníž. přenesená",J618,0)</f>
        <v>0</v>
      </c>
      <c r="BI618" s="139">
        <f>IF(N618="nulová",J618,0)</f>
        <v>0</v>
      </c>
      <c r="BJ618" s="17" t="s">
        <v>80</v>
      </c>
      <c r="BK618" s="139">
        <f>ROUND(I618*H618,2)</f>
        <v>0</v>
      </c>
      <c r="BL618" s="17" t="s">
        <v>311</v>
      </c>
      <c r="BM618" s="138" t="s">
        <v>884</v>
      </c>
    </row>
    <row r="619" spans="2:65" s="1" customFormat="1" ht="19.5">
      <c r="B619" s="32"/>
      <c r="D619" s="140" t="s">
        <v>140</v>
      </c>
      <c r="F619" s="141" t="s">
        <v>883</v>
      </c>
      <c r="I619" s="142"/>
      <c r="L619" s="32"/>
      <c r="M619" s="143"/>
      <c r="T619" s="53"/>
      <c r="AT619" s="17" t="s">
        <v>140</v>
      </c>
      <c r="AU619" s="17" t="s">
        <v>82</v>
      </c>
    </row>
    <row r="620" spans="2:65" s="12" customFormat="1" ht="11.25">
      <c r="B620" s="146"/>
      <c r="D620" s="140" t="s">
        <v>147</v>
      </c>
      <c r="E620" s="147" t="s">
        <v>19</v>
      </c>
      <c r="F620" s="148" t="s">
        <v>839</v>
      </c>
      <c r="H620" s="149">
        <v>98.64</v>
      </c>
      <c r="I620" s="150"/>
      <c r="L620" s="146"/>
      <c r="M620" s="151"/>
      <c r="T620" s="152"/>
      <c r="AT620" s="147" t="s">
        <v>147</v>
      </c>
      <c r="AU620" s="147" t="s">
        <v>82</v>
      </c>
      <c r="AV620" s="12" t="s">
        <v>82</v>
      </c>
      <c r="AW620" s="12" t="s">
        <v>33</v>
      </c>
      <c r="AX620" s="12" t="s">
        <v>72</v>
      </c>
      <c r="AY620" s="147" t="s">
        <v>130</v>
      </c>
    </row>
    <row r="621" spans="2:65" s="12" customFormat="1" ht="11.25">
      <c r="B621" s="146"/>
      <c r="D621" s="140" t="s">
        <v>147</v>
      </c>
      <c r="E621" s="147" t="s">
        <v>19</v>
      </c>
      <c r="F621" s="148" t="s">
        <v>863</v>
      </c>
      <c r="H621" s="149">
        <v>14.63</v>
      </c>
      <c r="I621" s="150"/>
      <c r="L621" s="146"/>
      <c r="M621" s="151"/>
      <c r="T621" s="152"/>
      <c r="AT621" s="147" t="s">
        <v>147</v>
      </c>
      <c r="AU621" s="147" t="s">
        <v>82</v>
      </c>
      <c r="AV621" s="12" t="s">
        <v>82</v>
      </c>
      <c r="AW621" s="12" t="s">
        <v>33</v>
      </c>
      <c r="AX621" s="12" t="s">
        <v>72</v>
      </c>
      <c r="AY621" s="147" t="s">
        <v>130</v>
      </c>
    </row>
    <row r="622" spans="2:65" s="12" customFormat="1" ht="11.25">
      <c r="B622" s="146"/>
      <c r="D622" s="140" t="s">
        <v>147</v>
      </c>
      <c r="E622" s="147" t="s">
        <v>19</v>
      </c>
      <c r="F622" s="148" t="s">
        <v>841</v>
      </c>
      <c r="H622" s="149">
        <v>9.1</v>
      </c>
      <c r="I622" s="150"/>
      <c r="L622" s="146"/>
      <c r="M622" s="151"/>
      <c r="T622" s="152"/>
      <c r="AT622" s="147" t="s">
        <v>147</v>
      </c>
      <c r="AU622" s="147" t="s">
        <v>82</v>
      </c>
      <c r="AV622" s="12" t="s">
        <v>82</v>
      </c>
      <c r="AW622" s="12" t="s">
        <v>33</v>
      </c>
      <c r="AX622" s="12" t="s">
        <v>72</v>
      </c>
      <c r="AY622" s="147" t="s">
        <v>130</v>
      </c>
    </row>
    <row r="623" spans="2:65" s="12" customFormat="1" ht="11.25">
      <c r="B623" s="146"/>
      <c r="D623" s="140" t="s">
        <v>147</v>
      </c>
      <c r="E623" s="147" t="s">
        <v>19</v>
      </c>
      <c r="F623" s="148" t="s">
        <v>864</v>
      </c>
      <c r="H623" s="149">
        <v>8.3000000000000007</v>
      </c>
      <c r="I623" s="150"/>
      <c r="L623" s="146"/>
      <c r="M623" s="151"/>
      <c r="T623" s="152"/>
      <c r="AT623" s="147" t="s">
        <v>147</v>
      </c>
      <c r="AU623" s="147" t="s">
        <v>82</v>
      </c>
      <c r="AV623" s="12" t="s">
        <v>82</v>
      </c>
      <c r="AW623" s="12" t="s">
        <v>33</v>
      </c>
      <c r="AX623" s="12" t="s">
        <v>72</v>
      </c>
      <c r="AY623" s="147" t="s">
        <v>130</v>
      </c>
    </row>
    <row r="624" spans="2:65" s="12" customFormat="1" ht="11.25">
      <c r="B624" s="146"/>
      <c r="D624" s="140" t="s">
        <v>147</v>
      </c>
      <c r="E624" s="147" t="s">
        <v>19</v>
      </c>
      <c r="F624" s="148" t="s">
        <v>869</v>
      </c>
      <c r="H624" s="149">
        <v>150.27099999999999</v>
      </c>
      <c r="I624" s="150"/>
      <c r="L624" s="146"/>
      <c r="M624" s="151"/>
      <c r="T624" s="152"/>
      <c r="AT624" s="147" t="s">
        <v>147</v>
      </c>
      <c r="AU624" s="147" t="s">
        <v>82</v>
      </c>
      <c r="AV624" s="12" t="s">
        <v>82</v>
      </c>
      <c r="AW624" s="12" t="s">
        <v>33</v>
      </c>
      <c r="AX624" s="12" t="s">
        <v>80</v>
      </c>
      <c r="AY624" s="147" t="s">
        <v>130</v>
      </c>
    </row>
    <row r="625" spans="2:65" s="1" customFormat="1" ht="24.2" customHeight="1">
      <c r="B625" s="32"/>
      <c r="C625" s="127" t="s">
        <v>885</v>
      </c>
      <c r="D625" s="127" t="s">
        <v>133</v>
      </c>
      <c r="E625" s="128" t="s">
        <v>886</v>
      </c>
      <c r="F625" s="129" t="s">
        <v>887</v>
      </c>
      <c r="G625" s="130" t="s">
        <v>169</v>
      </c>
      <c r="H625" s="131">
        <v>5</v>
      </c>
      <c r="I625" s="132"/>
      <c r="J625" s="133">
        <f>ROUND(I625*H625,2)</f>
        <v>0</v>
      </c>
      <c r="K625" s="129" t="s">
        <v>137</v>
      </c>
      <c r="L625" s="32"/>
      <c r="M625" s="134" t="s">
        <v>19</v>
      </c>
      <c r="N625" s="135" t="s">
        <v>43</v>
      </c>
      <c r="P625" s="136">
        <f>O625*H625</f>
        <v>0</v>
      </c>
      <c r="Q625" s="136">
        <v>1.08E-3</v>
      </c>
      <c r="R625" s="136">
        <f>Q625*H625</f>
        <v>5.4000000000000003E-3</v>
      </c>
      <c r="S625" s="136">
        <v>0</v>
      </c>
      <c r="T625" s="137">
        <f>S625*H625</f>
        <v>0</v>
      </c>
      <c r="AR625" s="138" t="s">
        <v>311</v>
      </c>
      <c r="AT625" s="138" t="s">
        <v>133</v>
      </c>
      <c r="AU625" s="138" t="s">
        <v>82</v>
      </c>
      <c r="AY625" s="17" t="s">
        <v>130</v>
      </c>
      <c r="BE625" s="139">
        <f>IF(N625="základní",J625,0)</f>
        <v>0</v>
      </c>
      <c r="BF625" s="139">
        <f>IF(N625="snížená",J625,0)</f>
        <v>0</v>
      </c>
      <c r="BG625" s="139">
        <f>IF(N625="zákl. přenesená",J625,0)</f>
        <v>0</v>
      </c>
      <c r="BH625" s="139">
        <f>IF(N625="sníž. přenesená",J625,0)</f>
        <v>0</v>
      </c>
      <c r="BI625" s="139">
        <f>IF(N625="nulová",J625,0)</f>
        <v>0</v>
      </c>
      <c r="BJ625" s="17" t="s">
        <v>80</v>
      </c>
      <c r="BK625" s="139">
        <f>ROUND(I625*H625,2)</f>
        <v>0</v>
      </c>
      <c r="BL625" s="17" t="s">
        <v>311</v>
      </c>
      <c r="BM625" s="138" t="s">
        <v>888</v>
      </c>
    </row>
    <row r="626" spans="2:65" s="1" customFormat="1" ht="19.5">
      <c r="B626" s="32"/>
      <c r="D626" s="140" t="s">
        <v>140</v>
      </c>
      <c r="F626" s="141" t="s">
        <v>889</v>
      </c>
      <c r="I626" s="142"/>
      <c r="L626" s="32"/>
      <c r="M626" s="143"/>
      <c r="T626" s="53"/>
      <c r="AT626" s="17" t="s">
        <v>140</v>
      </c>
      <c r="AU626" s="17" t="s">
        <v>82</v>
      </c>
    </row>
    <row r="627" spans="2:65" s="1" customFormat="1" ht="11.25">
      <c r="B627" s="32"/>
      <c r="D627" s="144" t="s">
        <v>141</v>
      </c>
      <c r="F627" s="145" t="s">
        <v>890</v>
      </c>
      <c r="I627" s="142"/>
      <c r="L627" s="32"/>
      <c r="M627" s="143"/>
      <c r="T627" s="53"/>
      <c r="AT627" s="17" t="s">
        <v>141</v>
      </c>
      <c r="AU627" s="17" t="s">
        <v>82</v>
      </c>
    </row>
    <row r="628" spans="2:65" s="1" customFormat="1" ht="16.5" customHeight="1">
      <c r="B628" s="32"/>
      <c r="C628" s="166" t="s">
        <v>891</v>
      </c>
      <c r="D628" s="166" t="s">
        <v>166</v>
      </c>
      <c r="E628" s="167" t="s">
        <v>892</v>
      </c>
      <c r="F628" s="168" t="s">
        <v>893</v>
      </c>
      <c r="G628" s="169" t="s">
        <v>169</v>
      </c>
      <c r="H628" s="170">
        <v>5</v>
      </c>
      <c r="I628" s="171"/>
      <c r="J628" s="172">
        <f>ROUND(I628*H628,2)</f>
        <v>0</v>
      </c>
      <c r="K628" s="168" t="s">
        <v>137</v>
      </c>
      <c r="L628" s="173"/>
      <c r="M628" s="174" t="s">
        <v>19</v>
      </c>
      <c r="N628" s="175" t="s">
        <v>43</v>
      </c>
      <c r="P628" s="136">
        <f>O628*H628</f>
        <v>0</v>
      </c>
      <c r="Q628" s="136">
        <v>1.66E-3</v>
      </c>
      <c r="R628" s="136">
        <f>Q628*H628</f>
        <v>8.3000000000000001E-3</v>
      </c>
      <c r="S628" s="136">
        <v>0</v>
      </c>
      <c r="T628" s="137">
        <f>S628*H628</f>
        <v>0</v>
      </c>
      <c r="AR628" s="138" t="s">
        <v>425</v>
      </c>
      <c r="AT628" s="138" t="s">
        <v>166</v>
      </c>
      <c r="AU628" s="138" t="s">
        <v>82</v>
      </c>
      <c r="AY628" s="17" t="s">
        <v>130</v>
      </c>
      <c r="BE628" s="139">
        <f>IF(N628="základní",J628,0)</f>
        <v>0</v>
      </c>
      <c r="BF628" s="139">
        <f>IF(N628="snížená",J628,0)</f>
        <v>0</v>
      </c>
      <c r="BG628" s="139">
        <f>IF(N628="zákl. přenesená",J628,0)</f>
        <v>0</v>
      </c>
      <c r="BH628" s="139">
        <f>IF(N628="sníž. přenesená",J628,0)</f>
        <v>0</v>
      </c>
      <c r="BI628" s="139">
        <f>IF(N628="nulová",J628,0)</f>
        <v>0</v>
      </c>
      <c r="BJ628" s="17" t="s">
        <v>80</v>
      </c>
      <c r="BK628" s="139">
        <f>ROUND(I628*H628,2)</f>
        <v>0</v>
      </c>
      <c r="BL628" s="17" t="s">
        <v>311</v>
      </c>
      <c r="BM628" s="138" t="s">
        <v>894</v>
      </c>
    </row>
    <row r="629" spans="2:65" s="1" customFormat="1" ht="11.25">
      <c r="B629" s="32"/>
      <c r="D629" s="140" t="s">
        <v>140</v>
      </c>
      <c r="F629" s="141" t="s">
        <v>893</v>
      </c>
      <c r="I629" s="142"/>
      <c r="L629" s="32"/>
      <c r="M629" s="143"/>
      <c r="T629" s="53"/>
      <c r="AT629" s="17" t="s">
        <v>140</v>
      </c>
      <c r="AU629" s="17" t="s">
        <v>82</v>
      </c>
    </row>
    <row r="630" spans="2:65" s="1" customFormat="1" ht="16.5" customHeight="1">
      <c r="B630" s="32"/>
      <c r="C630" s="127" t="s">
        <v>895</v>
      </c>
      <c r="D630" s="127" t="s">
        <v>133</v>
      </c>
      <c r="E630" s="128" t="s">
        <v>896</v>
      </c>
      <c r="F630" s="129" t="s">
        <v>897</v>
      </c>
      <c r="G630" s="130" t="s">
        <v>169</v>
      </c>
      <c r="H630" s="131">
        <v>5</v>
      </c>
      <c r="I630" s="132"/>
      <c r="J630" s="133">
        <f>ROUND(I630*H630,2)</f>
        <v>0</v>
      </c>
      <c r="K630" s="129" t="s">
        <v>137</v>
      </c>
      <c r="L630" s="32"/>
      <c r="M630" s="134" t="s">
        <v>19</v>
      </c>
      <c r="N630" s="135" t="s">
        <v>43</v>
      </c>
      <c r="P630" s="136">
        <f>O630*H630</f>
        <v>0</v>
      </c>
      <c r="Q630" s="136">
        <v>7.4999999999999997E-3</v>
      </c>
      <c r="R630" s="136">
        <f>Q630*H630</f>
        <v>3.7499999999999999E-2</v>
      </c>
      <c r="S630" s="136">
        <v>0</v>
      </c>
      <c r="T630" s="137">
        <f>S630*H630</f>
        <v>0</v>
      </c>
      <c r="AR630" s="138" t="s">
        <v>311</v>
      </c>
      <c r="AT630" s="138" t="s">
        <v>133</v>
      </c>
      <c r="AU630" s="138" t="s">
        <v>82</v>
      </c>
      <c r="AY630" s="17" t="s">
        <v>130</v>
      </c>
      <c r="BE630" s="139">
        <f>IF(N630="základní",J630,0)</f>
        <v>0</v>
      </c>
      <c r="BF630" s="139">
        <f>IF(N630="snížená",J630,0)</f>
        <v>0</v>
      </c>
      <c r="BG630" s="139">
        <f>IF(N630="zákl. přenesená",J630,0)</f>
        <v>0</v>
      </c>
      <c r="BH630" s="139">
        <f>IF(N630="sníž. přenesená",J630,0)</f>
        <v>0</v>
      </c>
      <c r="BI630" s="139">
        <f>IF(N630="nulová",J630,0)</f>
        <v>0</v>
      </c>
      <c r="BJ630" s="17" t="s">
        <v>80</v>
      </c>
      <c r="BK630" s="139">
        <f>ROUND(I630*H630,2)</f>
        <v>0</v>
      </c>
      <c r="BL630" s="17" t="s">
        <v>311</v>
      </c>
      <c r="BM630" s="138" t="s">
        <v>898</v>
      </c>
    </row>
    <row r="631" spans="2:65" s="1" customFormat="1" ht="19.5">
      <c r="B631" s="32"/>
      <c r="D631" s="140" t="s">
        <v>140</v>
      </c>
      <c r="F631" s="141" t="s">
        <v>899</v>
      </c>
      <c r="I631" s="142"/>
      <c r="L631" s="32"/>
      <c r="M631" s="143"/>
      <c r="T631" s="53"/>
      <c r="AT631" s="17" t="s">
        <v>140</v>
      </c>
      <c r="AU631" s="17" t="s">
        <v>82</v>
      </c>
    </row>
    <row r="632" spans="2:65" s="1" customFormat="1" ht="11.25">
      <c r="B632" s="32"/>
      <c r="D632" s="144" t="s">
        <v>141</v>
      </c>
      <c r="F632" s="145" t="s">
        <v>900</v>
      </c>
      <c r="I632" s="142"/>
      <c r="L632" s="32"/>
      <c r="M632" s="143"/>
      <c r="T632" s="53"/>
      <c r="AT632" s="17" t="s">
        <v>141</v>
      </c>
      <c r="AU632" s="17" t="s">
        <v>82</v>
      </c>
    </row>
    <row r="633" spans="2:65" s="1" customFormat="1" ht="21.75" customHeight="1">
      <c r="B633" s="32"/>
      <c r="C633" s="166" t="s">
        <v>901</v>
      </c>
      <c r="D633" s="166" t="s">
        <v>166</v>
      </c>
      <c r="E633" s="167" t="s">
        <v>902</v>
      </c>
      <c r="F633" s="168" t="s">
        <v>903</v>
      </c>
      <c r="G633" s="169" t="s">
        <v>169</v>
      </c>
      <c r="H633" s="170">
        <v>5</v>
      </c>
      <c r="I633" s="171"/>
      <c r="J633" s="172">
        <f>ROUND(I633*H633,2)</f>
        <v>0</v>
      </c>
      <c r="K633" s="168" t="s">
        <v>137</v>
      </c>
      <c r="L633" s="173"/>
      <c r="M633" s="174" t="s">
        <v>19</v>
      </c>
      <c r="N633" s="175" t="s">
        <v>43</v>
      </c>
      <c r="P633" s="136">
        <f>O633*H633</f>
        <v>0</v>
      </c>
      <c r="Q633" s="136">
        <v>2.0000000000000001E-4</v>
      </c>
      <c r="R633" s="136">
        <f>Q633*H633</f>
        <v>1E-3</v>
      </c>
      <c r="S633" s="136">
        <v>0</v>
      </c>
      <c r="T633" s="137">
        <f>S633*H633</f>
        <v>0</v>
      </c>
      <c r="AR633" s="138" t="s">
        <v>425</v>
      </c>
      <c r="AT633" s="138" t="s">
        <v>166</v>
      </c>
      <c r="AU633" s="138" t="s">
        <v>82</v>
      </c>
      <c r="AY633" s="17" t="s">
        <v>130</v>
      </c>
      <c r="BE633" s="139">
        <f>IF(N633="základní",J633,0)</f>
        <v>0</v>
      </c>
      <c r="BF633" s="139">
        <f>IF(N633="snížená",J633,0)</f>
        <v>0</v>
      </c>
      <c r="BG633" s="139">
        <f>IF(N633="zákl. přenesená",J633,0)</f>
        <v>0</v>
      </c>
      <c r="BH633" s="139">
        <f>IF(N633="sníž. přenesená",J633,0)</f>
        <v>0</v>
      </c>
      <c r="BI633" s="139">
        <f>IF(N633="nulová",J633,0)</f>
        <v>0</v>
      </c>
      <c r="BJ633" s="17" t="s">
        <v>80</v>
      </c>
      <c r="BK633" s="139">
        <f>ROUND(I633*H633,2)</f>
        <v>0</v>
      </c>
      <c r="BL633" s="17" t="s">
        <v>311</v>
      </c>
      <c r="BM633" s="138" t="s">
        <v>904</v>
      </c>
    </row>
    <row r="634" spans="2:65" s="1" customFormat="1" ht="11.25">
      <c r="B634" s="32"/>
      <c r="D634" s="140" t="s">
        <v>140</v>
      </c>
      <c r="F634" s="141" t="s">
        <v>903</v>
      </c>
      <c r="I634" s="142"/>
      <c r="L634" s="32"/>
      <c r="M634" s="143"/>
      <c r="T634" s="53"/>
      <c r="AT634" s="17" t="s">
        <v>140</v>
      </c>
      <c r="AU634" s="17" t="s">
        <v>82</v>
      </c>
    </row>
    <row r="635" spans="2:65" s="1" customFormat="1" ht="16.5" customHeight="1">
      <c r="B635" s="32"/>
      <c r="C635" s="127" t="s">
        <v>905</v>
      </c>
      <c r="D635" s="127" t="s">
        <v>133</v>
      </c>
      <c r="E635" s="128" t="s">
        <v>906</v>
      </c>
      <c r="F635" s="129" t="s">
        <v>907</v>
      </c>
      <c r="G635" s="130" t="s">
        <v>199</v>
      </c>
      <c r="H635" s="131">
        <v>107.74</v>
      </c>
      <c r="I635" s="132"/>
      <c r="J635" s="133">
        <f>ROUND(I635*H635,2)</f>
        <v>0</v>
      </c>
      <c r="K635" s="129" t="s">
        <v>137</v>
      </c>
      <c r="L635" s="32"/>
      <c r="M635" s="134" t="s">
        <v>19</v>
      </c>
      <c r="N635" s="135" t="s">
        <v>43</v>
      </c>
      <c r="P635" s="136">
        <f>O635*H635</f>
        <v>0</v>
      </c>
      <c r="Q635" s="136">
        <v>0</v>
      </c>
      <c r="R635" s="136">
        <f>Q635*H635</f>
        <v>0</v>
      </c>
      <c r="S635" s="136">
        <v>0</v>
      </c>
      <c r="T635" s="137">
        <f>S635*H635</f>
        <v>0</v>
      </c>
      <c r="AR635" s="138" t="s">
        <v>311</v>
      </c>
      <c r="AT635" s="138" t="s">
        <v>133</v>
      </c>
      <c r="AU635" s="138" t="s">
        <v>82</v>
      </c>
      <c r="AY635" s="17" t="s">
        <v>130</v>
      </c>
      <c r="BE635" s="139">
        <f>IF(N635="základní",J635,0)</f>
        <v>0</v>
      </c>
      <c r="BF635" s="139">
        <f>IF(N635="snížená",J635,0)</f>
        <v>0</v>
      </c>
      <c r="BG635" s="139">
        <f>IF(N635="zákl. přenesená",J635,0)</f>
        <v>0</v>
      </c>
      <c r="BH635" s="139">
        <f>IF(N635="sníž. přenesená",J635,0)</f>
        <v>0</v>
      </c>
      <c r="BI635" s="139">
        <f>IF(N635="nulová",J635,0)</f>
        <v>0</v>
      </c>
      <c r="BJ635" s="17" t="s">
        <v>80</v>
      </c>
      <c r="BK635" s="139">
        <f>ROUND(I635*H635,2)</f>
        <v>0</v>
      </c>
      <c r="BL635" s="17" t="s">
        <v>311</v>
      </c>
      <c r="BM635" s="138" t="s">
        <v>908</v>
      </c>
    </row>
    <row r="636" spans="2:65" s="1" customFormat="1" ht="11.25">
      <c r="B636" s="32"/>
      <c r="D636" s="140" t="s">
        <v>140</v>
      </c>
      <c r="F636" s="141" t="s">
        <v>909</v>
      </c>
      <c r="I636" s="142"/>
      <c r="L636" s="32"/>
      <c r="M636" s="143"/>
      <c r="T636" s="53"/>
      <c r="AT636" s="17" t="s">
        <v>140</v>
      </c>
      <c r="AU636" s="17" t="s">
        <v>82</v>
      </c>
    </row>
    <row r="637" spans="2:65" s="1" customFormat="1" ht="11.25">
      <c r="B637" s="32"/>
      <c r="D637" s="144" t="s">
        <v>141</v>
      </c>
      <c r="F637" s="145" t="s">
        <v>910</v>
      </c>
      <c r="I637" s="142"/>
      <c r="L637" s="32"/>
      <c r="M637" s="143"/>
      <c r="T637" s="53"/>
      <c r="AT637" s="17" t="s">
        <v>141</v>
      </c>
      <c r="AU637" s="17" t="s">
        <v>82</v>
      </c>
    </row>
    <row r="638" spans="2:65" s="12" customFormat="1" ht="11.25">
      <c r="B638" s="146"/>
      <c r="D638" s="140" t="s">
        <v>147</v>
      </c>
      <c r="E638" s="147" t="s">
        <v>19</v>
      </c>
      <c r="F638" s="148" t="s">
        <v>911</v>
      </c>
      <c r="H638" s="149">
        <v>98.64</v>
      </c>
      <c r="I638" s="150"/>
      <c r="L638" s="146"/>
      <c r="M638" s="151"/>
      <c r="T638" s="152"/>
      <c r="AT638" s="147" t="s">
        <v>147</v>
      </c>
      <c r="AU638" s="147" t="s">
        <v>82</v>
      </c>
      <c r="AV638" s="12" t="s">
        <v>82</v>
      </c>
      <c r="AW638" s="12" t="s">
        <v>33</v>
      </c>
      <c r="AX638" s="12" t="s">
        <v>72</v>
      </c>
      <c r="AY638" s="147" t="s">
        <v>130</v>
      </c>
    </row>
    <row r="639" spans="2:65" s="12" customFormat="1" ht="11.25">
      <c r="B639" s="146"/>
      <c r="D639" s="140" t="s">
        <v>147</v>
      </c>
      <c r="E639" s="147" t="s">
        <v>19</v>
      </c>
      <c r="F639" s="148" t="s">
        <v>841</v>
      </c>
      <c r="H639" s="149">
        <v>9.1</v>
      </c>
      <c r="I639" s="150"/>
      <c r="L639" s="146"/>
      <c r="M639" s="151"/>
      <c r="T639" s="152"/>
      <c r="AT639" s="147" t="s">
        <v>147</v>
      </c>
      <c r="AU639" s="147" t="s">
        <v>82</v>
      </c>
      <c r="AV639" s="12" t="s">
        <v>82</v>
      </c>
      <c r="AW639" s="12" t="s">
        <v>33</v>
      </c>
      <c r="AX639" s="12" t="s">
        <v>72</v>
      </c>
      <c r="AY639" s="147" t="s">
        <v>130</v>
      </c>
    </row>
    <row r="640" spans="2:65" s="14" customFormat="1" ht="11.25">
      <c r="B640" s="159"/>
      <c r="D640" s="140" t="s">
        <v>147</v>
      </c>
      <c r="E640" s="160" t="s">
        <v>19</v>
      </c>
      <c r="F640" s="161" t="s">
        <v>165</v>
      </c>
      <c r="H640" s="162">
        <v>107.74</v>
      </c>
      <c r="I640" s="163"/>
      <c r="L640" s="159"/>
      <c r="M640" s="164"/>
      <c r="T640" s="165"/>
      <c r="AT640" s="160" t="s">
        <v>147</v>
      </c>
      <c r="AU640" s="160" t="s">
        <v>82</v>
      </c>
      <c r="AV640" s="14" t="s">
        <v>157</v>
      </c>
      <c r="AW640" s="14" t="s">
        <v>4</v>
      </c>
      <c r="AX640" s="14" t="s">
        <v>80</v>
      </c>
      <c r="AY640" s="160" t="s">
        <v>130</v>
      </c>
    </row>
    <row r="641" spans="2:65" s="1" customFormat="1" ht="16.5" customHeight="1">
      <c r="B641" s="32"/>
      <c r="C641" s="166" t="s">
        <v>912</v>
      </c>
      <c r="D641" s="166" t="s">
        <v>166</v>
      </c>
      <c r="E641" s="167" t="s">
        <v>913</v>
      </c>
      <c r="F641" s="168" t="s">
        <v>914</v>
      </c>
      <c r="G641" s="169" t="s">
        <v>229</v>
      </c>
      <c r="H641" s="170">
        <v>4.5250000000000004</v>
      </c>
      <c r="I641" s="171"/>
      <c r="J641" s="172">
        <f>ROUND(I641*H641,2)</f>
        <v>0</v>
      </c>
      <c r="K641" s="168" t="s">
        <v>137</v>
      </c>
      <c r="L641" s="173"/>
      <c r="M641" s="174" t="s">
        <v>19</v>
      </c>
      <c r="N641" s="175" t="s">
        <v>43</v>
      </c>
      <c r="P641" s="136">
        <f>O641*H641</f>
        <v>0</v>
      </c>
      <c r="Q641" s="136">
        <v>1</v>
      </c>
      <c r="R641" s="136">
        <f>Q641*H641</f>
        <v>4.5250000000000004</v>
      </c>
      <c r="S641" s="136">
        <v>0</v>
      </c>
      <c r="T641" s="137">
        <f>S641*H641</f>
        <v>0</v>
      </c>
      <c r="AR641" s="138" t="s">
        <v>425</v>
      </c>
      <c r="AT641" s="138" t="s">
        <v>166</v>
      </c>
      <c r="AU641" s="138" t="s">
        <v>82</v>
      </c>
      <c r="AY641" s="17" t="s">
        <v>130</v>
      </c>
      <c r="BE641" s="139">
        <f>IF(N641="základní",J641,0)</f>
        <v>0</v>
      </c>
      <c r="BF641" s="139">
        <f>IF(N641="snížená",J641,0)</f>
        <v>0</v>
      </c>
      <c r="BG641" s="139">
        <f>IF(N641="zákl. přenesená",J641,0)</f>
        <v>0</v>
      </c>
      <c r="BH641" s="139">
        <f>IF(N641="sníž. přenesená",J641,0)</f>
        <v>0</v>
      </c>
      <c r="BI641" s="139">
        <f>IF(N641="nulová",J641,0)</f>
        <v>0</v>
      </c>
      <c r="BJ641" s="17" t="s">
        <v>80</v>
      </c>
      <c r="BK641" s="139">
        <f>ROUND(I641*H641,2)</f>
        <v>0</v>
      </c>
      <c r="BL641" s="17" t="s">
        <v>311</v>
      </c>
      <c r="BM641" s="138" t="s">
        <v>915</v>
      </c>
    </row>
    <row r="642" spans="2:65" s="1" customFormat="1" ht="11.25">
      <c r="B642" s="32"/>
      <c r="D642" s="140" t="s">
        <v>140</v>
      </c>
      <c r="F642" s="141" t="s">
        <v>914</v>
      </c>
      <c r="I642" s="142"/>
      <c r="L642" s="32"/>
      <c r="M642" s="143"/>
      <c r="T642" s="53"/>
      <c r="AT642" s="17" t="s">
        <v>140</v>
      </c>
      <c r="AU642" s="17" t="s">
        <v>82</v>
      </c>
    </row>
    <row r="643" spans="2:65" s="12" customFormat="1" ht="11.25">
      <c r="B643" s="146"/>
      <c r="D643" s="140" t="s">
        <v>147</v>
      </c>
      <c r="E643" s="147" t="s">
        <v>19</v>
      </c>
      <c r="F643" s="148" t="s">
        <v>916</v>
      </c>
      <c r="H643" s="149">
        <v>4.5250000000000004</v>
      </c>
      <c r="I643" s="150"/>
      <c r="L643" s="146"/>
      <c r="M643" s="151"/>
      <c r="T643" s="152"/>
      <c r="AT643" s="147" t="s">
        <v>147</v>
      </c>
      <c r="AU643" s="147" t="s">
        <v>82</v>
      </c>
      <c r="AV643" s="12" t="s">
        <v>82</v>
      </c>
      <c r="AW643" s="12" t="s">
        <v>33</v>
      </c>
      <c r="AX643" s="12" t="s">
        <v>80</v>
      </c>
      <c r="AY643" s="147" t="s">
        <v>130</v>
      </c>
    </row>
    <row r="644" spans="2:65" s="1" customFormat="1" ht="16.5" customHeight="1">
      <c r="B644" s="32"/>
      <c r="C644" s="127" t="s">
        <v>917</v>
      </c>
      <c r="D644" s="127" t="s">
        <v>133</v>
      </c>
      <c r="E644" s="128" t="s">
        <v>918</v>
      </c>
      <c r="F644" s="129" t="s">
        <v>919</v>
      </c>
      <c r="G644" s="130" t="s">
        <v>827</v>
      </c>
      <c r="H644" s="179"/>
      <c r="I644" s="132"/>
      <c r="J644" s="133">
        <f>ROUND(I644*H644,2)</f>
        <v>0</v>
      </c>
      <c r="K644" s="129" t="s">
        <v>137</v>
      </c>
      <c r="L644" s="32"/>
      <c r="M644" s="134" t="s">
        <v>19</v>
      </c>
      <c r="N644" s="135" t="s">
        <v>43</v>
      </c>
      <c r="P644" s="136">
        <f>O644*H644</f>
        <v>0</v>
      </c>
      <c r="Q644" s="136">
        <v>0</v>
      </c>
      <c r="R644" s="136">
        <f>Q644*H644</f>
        <v>0</v>
      </c>
      <c r="S644" s="136">
        <v>0</v>
      </c>
      <c r="T644" s="137">
        <f>S644*H644</f>
        <v>0</v>
      </c>
      <c r="AR644" s="138" t="s">
        <v>311</v>
      </c>
      <c r="AT644" s="138" t="s">
        <v>133</v>
      </c>
      <c r="AU644" s="138" t="s">
        <v>82</v>
      </c>
      <c r="AY644" s="17" t="s">
        <v>130</v>
      </c>
      <c r="BE644" s="139">
        <f>IF(N644="základní",J644,0)</f>
        <v>0</v>
      </c>
      <c r="BF644" s="139">
        <f>IF(N644="snížená",J644,0)</f>
        <v>0</v>
      </c>
      <c r="BG644" s="139">
        <f>IF(N644="zákl. přenesená",J644,0)</f>
        <v>0</v>
      </c>
      <c r="BH644" s="139">
        <f>IF(N644="sníž. přenesená",J644,0)</f>
        <v>0</v>
      </c>
      <c r="BI644" s="139">
        <f>IF(N644="nulová",J644,0)</f>
        <v>0</v>
      </c>
      <c r="BJ644" s="17" t="s">
        <v>80</v>
      </c>
      <c r="BK644" s="139">
        <f>ROUND(I644*H644,2)</f>
        <v>0</v>
      </c>
      <c r="BL644" s="17" t="s">
        <v>311</v>
      </c>
      <c r="BM644" s="138" t="s">
        <v>920</v>
      </c>
    </row>
    <row r="645" spans="2:65" s="1" customFormat="1" ht="19.5">
      <c r="B645" s="32"/>
      <c r="D645" s="140" t="s">
        <v>140</v>
      </c>
      <c r="F645" s="141" t="s">
        <v>921</v>
      </c>
      <c r="I645" s="142"/>
      <c r="L645" s="32"/>
      <c r="M645" s="143"/>
      <c r="T645" s="53"/>
      <c r="AT645" s="17" t="s">
        <v>140</v>
      </c>
      <c r="AU645" s="17" t="s">
        <v>82</v>
      </c>
    </row>
    <row r="646" spans="2:65" s="1" customFormat="1" ht="11.25">
      <c r="B646" s="32"/>
      <c r="D646" s="144" t="s">
        <v>141</v>
      </c>
      <c r="F646" s="145" t="s">
        <v>922</v>
      </c>
      <c r="I646" s="142"/>
      <c r="L646" s="32"/>
      <c r="M646" s="143"/>
      <c r="T646" s="53"/>
      <c r="AT646" s="17" t="s">
        <v>141</v>
      </c>
      <c r="AU646" s="17" t="s">
        <v>82</v>
      </c>
    </row>
    <row r="647" spans="2:65" s="11" customFormat="1" ht="22.9" customHeight="1">
      <c r="B647" s="115"/>
      <c r="D647" s="116" t="s">
        <v>71</v>
      </c>
      <c r="E647" s="125" t="s">
        <v>923</v>
      </c>
      <c r="F647" s="125" t="s">
        <v>924</v>
      </c>
      <c r="I647" s="118"/>
      <c r="J647" s="126">
        <f>BK647</f>
        <v>0</v>
      </c>
      <c r="L647" s="115"/>
      <c r="M647" s="120"/>
      <c r="P647" s="121">
        <f>SUM(P648:P725)</f>
        <v>0</v>
      </c>
      <c r="R647" s="121">
        <f>SUM(R648:R725)</f>
        <v>2.3428357499999994</v>
      </c>
      <c r="T647" s="122">
        <f>SUM(T648:T725)</f>
        <v>0</v>
      </c>
      <c r="AR647" s="116" t="s">
        <v>82</v>
      </c>
      <c r="AT647" s="123" t="s">
        <v>71</v>
      </c>
      <c r="AU647" s="123" t="s">
        <v>80</v>
      </c>
      <c r="AY647" s="116" t="s">
        <v>130</v>
      </c>
      <c r="BK647" s="124">
        <f>SUM(BK648:BK725)</f>
        <v>0</v>
      </c>
    </row>
    <row r="648" spans="2:65" s="1" customFormat="1" ht="16.5" customHeight="1">
      <c r="B648" s="32"/>
      <c r="C648" s="127" t="s">
        <v>925</v>
      </c>
      <c r="D648" s="127" t="s">
        <v>133</v>
      </c>
      <c r="E648" s="128" t="s">
        <v>926</v>
      </c>
      <c r="F648" s="129" t="s">
        <v>927</v>
      </c>
      <c r="G648" s="130" t="s">
        <v>199</v>
      </c>
      <c r="H648" s="131">
        <v>323.22000000000003</v>
      </c>
      <c r="I648" s="132"/>
      <c r="J648" s="133">
        <f>ROUND(I648*H648,2)</f>
        <v>0</v>
      </c>
      <c r="K648" s="129" t="s">
        <v>137</v>
      </c>
      <c r="L648" s="32"/>
      <c r="M648" s="134" t="s">
        <v>19</v>
      </c>
      <c r="N648" s="135" t="s">
        <v>43</v>
      </c>
      <c r="P648" s="136">
        <f>O648*H648</f>
        <v>0</v>
      </c>
      <c r="Q648" s="136">
        <v>0</v>
      </c>
      <c r="R648" s="136">
        <f>Q648*H648</f>
        <v>0</v>
      </c>
      <c r="S648" s="136">
        <v>0</v>
      </c>
      <c r="T648" s="137">
        <f>S648*H648</f>
        <v>0</v>
      </c>
      <c r="AR648" s="138" t="s">
        <v>311</v>
      </c>
      <c r="AT648" s="138" t="s">
        <v>133</v>
      </c>
      <c r="AU648" s="138" t="s">
        <v>82</v>
      </c>
      <c r="AY648" s="17" t="s">
        <v>130</v>
      </c>
      <c r="BE648" s="139">
        <f>IF(N648="základní",J648,0)</f>
        <v>0</v>
      </c>
      <c r="BF648" s="139">
        <f>IF(N648="snížená",J648,0)</f>
        <v>0</v>
      </c>
      <c r="BG648" s="139">
        <f>IF(N648="zákl. přenesená",J648,0)</f>
        <v>0</v>
      </c>
      <c r="BH648" s="139">
        <f>IF(N648="sníž. přenesená",J648,0)</f>
        <v>0</v>
      </c>
      <c r="BI648" s="139">
        <f>IF(N648="nulová",J648,0)</f>
        <v>0</v>
      </c>
      <c r="BJ648" s="17" t="s">
        <v>80</v>
      </c>
      <c r="BK648" s="139">
        <f>ROUND(I648*H648,2)</f>
        <v>0</v>
      </c>
      <c r="BL648" s="17" t="s">
        <v>311</v>
      </c>
      <c r="BM648" s="138" t="s">
        <v>928</v>
      </c>
    </row>
    <row r="649" spans="2:65" s="1" customFormat="1" ht="19.5">
      <c r="B649" s="32"/>
      <c r="D649" s="140" t="s">
        <v>140</v>
      </c>
      <c r="F649" s="141" t="s">
        <v>929</v>
      </c>
      <c r="I649" s="142"/>
      <c r="L649" s="32"/>
      <c r="M649" s="143"/>
      <c r="T649" s="53"/>
      <c r="AT649" s="17" t="s">
        <v>140</v>
      </c>
      <c r="AU649" s="17" t="s">
        <v>82</v>
      </c>
    </row>
    <row r="650" spans="2:65" s="1" customFormat="1" ht="11.25">
      <c r="B650" s="32"/>
      <c r="D650" s="144" t="s">
        <v>141</v>
      </c>
      <c r="F650" s="145" t="s">
        <v>930</v>
      </c>
      <c r="I650" s="142"/>
      <c r="L650" s="32"/>
      <c r="M650" s="143"/>
      <c r="T650" s="53"/>
      <c r="AT650" s="17" t="s">
        <v>141</v>
      </c>
      <c r="AU650" s="17" t="s">
        <v>82</v>
      </c>
    </row>
    <row r="651" spans="2:65" s="12" customFormat="1" ht="11.25">
      <c r="B651" s="146"/>
      <c r="D651" s="140" t="s">
        <v>147</v>
      </c>
      <c r="E651" s="147" t="s">
        <v>19</v>
      </c>
      <c r="F651" s="148" t="s">
        <v>931</v>
      </c>
      <c r="H651" s="149">
        <v>295.92</v>
      </c>
      <c r="I651" s="150"/>
      <c r="L651" s="146"/>
      <c r="M651" s="151"/>
      <c r="T651" s="152"/>
      <c r="AT651" s="147" t="s">
        <v>147</v>
      </c>
      <c r="AU651" s="147" t="s">
        <v>82</v>
      </c>
      <c r="AV651" s="12" t="s">
        <v>82</v>
      </c>
      <c r="AW651" s="12" t="s">
        <v>33</v>
      </c>
      <c r="AX651" s="12" t="s">
        <v>72</v>
      </c>
      <c r="AY651" s="147" t="s">
        <v>130</v>
      </c>
    </row>
    <row r="652" spans="2:65" s="12" customFormat="1" ht="11.25">
      <c r="B652" s="146"/>
      <c r="D652" s="140" t="s">
        <v>147</v>
      </c>
      <c r="E652" s="147" t="s">
        <v>19</v>
      </c>
      <c r="F652" s="148" t="s">
        <v>932</v>
      </c>
      <c r="H652" s="149">
        <v>27.3</v>
      </c>
      <c r="I652" s="150"/>
      <c r="L652" s="146"/>
      <c r="M652" s="151"/>
      <c r="T652" s="152"/>
      <c r="AT652" s="147" t="s">
        <v>147</v>
      </c>
      <c r="AU652" s="147" t="s">
        <v>82</v>
      </c>
      <c r="AV652" s="12" t="s">
        <v>82</v>
      </c>
      <c r="AW652" s="12" t="s">
        <v>33</v>
      </c>
      <c r="AX652" s="12" t="s">
        <v>72</v>
      </c>
      <c r="AY652" s="147" t="s">
        <v>130</v>
      </c>
    </row>
    <row r="653" spans="2:65" s="14" customFormat="1" ht="11.25">
      <c r="B653" s="159"/>
      <c r="D653" s="140" t="s">
        <v>147</v>
      </c>
      <c r="E653" s="160" t="s">
        <v>19</v>
      </c>
      <c r="F653" s="161" t="s">
        <v>165</v>
      </c>
      <c r="H653" s="162">
        <v>323.22000000000003</v>
      </c>
      <c r="I653" s="163"/>
      <c r="L653" s="159"/>
      <c r="M653" s="164"/>
      <c r="T653" s="165"/>
      <c r="AT653" s="160" t="s">
        <v>147</v>
      </c>
      <c r="AU653" s="160" t="s">
        <v>82</v>
      </c>
      <c r="AV653" s="14" t="s">
        <v>157</v>
      </c>
      <c r="AW653" s="14" t="s">
        <v>4</v>
      </c>
      <c r="AX653" s="14" t="s">
        <v>80</v>
      </c>
      <c r="AY653" s="160" t="s">
        <v>130</v>
      </c>
    </row>
    <row r="654" spans="2:65" s="1" customFormat="1" ht="16.5" customHeight="1">
      <c r="B654" s="32"/>
      <c r="C654" s="166" t="s">
        <v>933</v>
      </c>
      <c r="D654" s="166" t="s">
        <v>166</v>
      </c>
      <c r="E654" s="167" t="s">
        <v>934</v>
      </c>
      <c r="F654" s="168" t="s">
        <v>935</v>
      </c>
      <c r="G654" s="169" t="s">
        <v>199</v>
      </c>
      <c r="H654" s="170">
        <v>113.127</v>
      </c>
      <c r="I654" s="171"/>
      <c r="J654" s="172">
        <f>ROUND(I654*H654,2)</f>
        <v>0</v>
      </c>
      <c r="K654" s="168" t="s">
        <v>137</v>
      </c>
      <c r="L654" s="173"/>
      <c r="M654" s="174" t="s">
        <v>19</v>
      </c>
      <c r="N654" s="175" t="s">
        <v>43</v>
      </c>
      <c r="P654" s="136">
        <f>O654*H654</f>
        <v>0</v>
      </c>
      <c r="Q654" s="136">
        <v>3.7499999999999999E-3</v>
      </c>
      <c r="R654" s="136">
        <f>Q654*H654</f>
        <v>0.42422624999999997</v>
      </c>
      <c r="S654" s="136">
        <v>0</v>
      </c>
      <c r="T654" s="137">
        <f>S654*H654</f>
        <v>0</v>
      </c>
      <c r="AR654" s="138" t="s">
        <v>425</v>
      </c>
      <c r="AT654" s="138" t="s">
        <v>166</v>
      </c>
      <c r="AU654" s="138" t="s">
        <v>82</v>
      </c>
      <c r="AY654" s="17" t="s">
        <v>130</v>
      </c>
      <c r="BE654" s="139">
        <f>IF(N654="základní",J654,0)</f>
        <v>0</v>
      </c>
      <c r="BF654" s="139">
        <f>IF(N654="snížená",J654,0)</f>
        <v>0</v>
      </c>
      <c r="BG654" s="139">
        <f>IF(N654="zákl. přenesená",J654,0)</f>
        <v>0</v>
      </c>
      <c r="BH654" s="139">
        <f>IF(N654="sníž. přenesená",J654,0)</f>
        <v>0</v>
      </c>
      <c r="BI654" s="139">
        <f>IF(N654="nulová",J654,0)</f>
        <v>0</v>
      </c>
      <c r="BJ654" s="17" t="s">
        <v>80</v>
      </c>
      <c r="BK654" s="139">
        <f>ROUND(I654*H654,2)</f>
        <v>0</v>
      </c>
      <c r="BL654" s="17" t="s">
        <v>311</v>
      </c>
      <c r="BM654" s="138" t="s">
        <v>936</v>
      </c>
    </row>
    <row r="655" spans="2:65" s="1" customFormat="1" ht="11.25">
      <c r="B655" s="32"/>
      <c r="D655" s="140" t="s">
        <v>140</v>
      </c>
      <c r="F655" s="141" t="s">
        <v>935</v>
      </c>
      <c r="I655" s="142"/>
      <c r="L655" s="32"/>
      <c r="M655" s="143"/>
      <c r="T655" s="53"/>
      <c r="AT655" s="17" t="s">
        <v>140</v>
      </c>
      <c r="AU655" s="17" t="s">
        <v>82</v>
      </c>
    </row>
    <row r="656" spans="2:65" s="12" customFormat="1" ht="11.25">
      <c r="B656" s="146"/>
      <c r="D656" s="140" t="s">
        <v>147</v>
      </c>
      <c r="E656" s="147" t="s">
        <v>19</v>
      </c>
      <c r="F656" s="148" t="s">
        <v>937</v>
      </c>
      <c r="H656" s="149">
        <v>113.127</v>
      </c>
      <c r="I656" s="150"/>
      <c r="L656" s="146"/>
      <c r="M656" s="151"/>
      <c r="T656" s="152"/>
      <c r="AT656" s="147" t="s">
        <v>147</v>
      </c>
      <c r="AU656" s="147" t="s">
        <v>82</v>
      </c>
      <c r="AV656" s="12" t="s">
        <v>82</v>
      </c>
      <c r="AW656" s="12" t="s">
        <v>33</v>
      </c>
      <c r="AX656" s="12" t="s">
        <v>80</v>
      </c>
      <c r="AY656" s="147" t="s">
        <v>130</v>
      </c>
    </row>
    <row r="657" spans="2:65" s="1" customFormat="1" ht="16.5" customHeight="1">
      <c r="B657" s="32"/>
      <c r="C657" s="166" t="s">
        <v>938</v>
      </c>
      <c r="D657" s="166" t="s">
        <v>166</v>
      </c>
      <c r="E657" s="167" t="s">
        <v>939</v>
      </c>
      <c r="F657" s="168" t="s">
        <v>940</v>
      </c>
      <c r="G657" s="169" t="s">
        <v>199</v>
      </c>
      <c r="H657" s="170">
        <v>113.127</v>
      </c>
      <c r="I657" s="171"/>
      <c r="J657" s="172">
        <f>ROUND(I657*H657,2)</f>
        <v>0</v>
      </c>
      <c r="K657" s="168" t="s">
        <v>137</v>
      </c>
      <c r="L657" s="173"/>
      <c r="M657" s="174" t="s">
        <v>19</v>
      </c>
      <c r="N657" s="175" t="s">
        <v>43</v>
      </c>
      <c r="P657" s="136">
        <f>O657*H657</f>
        <v>0</v>
      </c>
      <c r="Q657" s="136">
        <v>2.5000000000000001E-3</v>
      </c>
      <c r="R657" s="136">
        <f>Q657*H657</f>
        <v>0.2828175</v>
      </c>
      <c r="S657" s="136">
        <v>0</v>
      </c>
      <c r="T657" s="137">
        <f>S657*H657</f>
        <v>0</v>
      </c>
      <c r="AR657" s="138" t="s">
        <v>425</v>
      </c>
      <c r="AT657" s="138" t="s">
        <v>166</v>
      </c>
      <c r="AU657" s="138" t="s">
        <v>82</v>
      </c>
      <c r="AY657" s="17" t="s">
        <v>130</v>
      </c>
      <c r="BE657" s="139">
        <f>IF(N657="základní",J657,0)</f>
        <v>0</v>
      </c>
      <c r="BF657" s="139">
        <f>IF(N657="snížená",J657,0)</f>
        <v>0</v>
      </c>
      <c r="BG657" s="139">
        <f>IF(N657="zákl. přenesená",J657,0)</f>
        <v>0</v>
      </c>
      <c r="BH657" s="139">
        <f>IF(N657="sníž. přenesená",J657,0)</f>
        <v>0</v>
      </c>
      <c r="BI657" s="139">
        <f>IF(N657="nulová",J657,0)</f>
        <v>0</v>
      </c>
      <c r="BJ657" s="17" t="s">
        <v>80</v>
      </c>
      <c r="BK657" s="139">
        <f>ROUND(I657*H657,2)</f>
        <v>0</v>
      </c>
      <c r="BL657" s="17" t="s">
        <v>311</v>
      </c>
      <c r="BM657" s="138" t="s">
        <v>941</v>
      </c>
    </row>
    <row r="658" spans="2:65" s="1" customFormat="1" ht="11.25">
      <c r="B658" s="32"/>
      <c r="D658" s="140" t="s">
        <v>140</v>
      </c>
      <c r="F658" s="141" t="s">
        <v>940</v>
      </c>
      <c r="I658" s="142"/>
      <c r="L658" s="32"/>
      <c r="M658" s="143"/>
      <c r="T658" s="53"/>
      <c r="AT658" s="17" t="s">
        <v>140</v>
      </c>
      <c r="AU658" s="17" t="s">
        <v>82</v>
      </c>
    </row>
    <row r="659" spans="2:65" s="12" customFormat="1" ht="11.25">
      <c r="B659" s="146"/>
      <c r="D659" s="140" t="s">
        <v>147</v>
      </c>
      <c r="E659" s="147" t="s">
        <v>19</v>
      </c>
      <c r="F659" s="148" t="s">
        <v>937</v>
      </c>
      <c r="H659" s="149">
        <v>113.127</v>
      </c>
      <c r="I659" s="150"/>
      <c r="L659" s="146"/>
      <c r="M659" s="151"/>
      <c r="T659" s="152"/>
      <c r="AT659" s="147" t="s">
        <v>147</v>
      </c>
      <c r="AU659" s="147" t="s">
        <v>82</v>
      </c>
      <c r="AV659" s="12" t="s">
        <v>82</v>
      </c>
      <c r="AW659" s="12" t="s">
        <v>33</v>
      </c>
      <c r="AX659" s="12" t="s">
        <v>80</v>
      </c>
      <c r="AY659" s="147" t="s">
        <v>130</v>
      </c>
    </row>
    <row r="660" spans="2:65" s="1" customFormat="1" ht="16.5" customHeight="1">
      <c r="B660" s="32"/>
      <c r="C660" s="166" t="s">
        <v>942</v>
      </c>
      <c r="D660" s="166" t="s">
        <v>166</v>
      </c>
      <c r="E660" s="167" t="s">
        <v>943</v>
      </c>
      <c r="F660" s="168" t="s">
        <v>944</v>
      </c>
      <c r="G660" s="169" t="s">
        <v>207</v>
      </c>
      <c r="H660" s="170">
        <v>7.9189999999999996</v>
      </c>
      <c r="I660" s="171"/>
      <c r="J660" s="172">
        <f>ROUND(I660*H660,2)</f>
        <v>0</v>
      </c>
      <c r="K660" s="168" t="s">
        <v>137</v>
      </c>
      <c r="L660" s="173"/>
      <c r="M660" s="174" t="s">
        <v>19</v>
      </c>
      <c r="N660" s="175" t="s">
        <v>43</v>
      </c>
      <c r="P660" s="136">
        <f>O660*H660</f>
        <v>0</v>
      </c>
      <c r="Q660" s="136">
        <v>0.02</v>
      </c>
      <c r="R660" s="136">
        <f>Q660*H660</f>
        <v>0.15837999999999999</v>
      </c>
      <c r="S660" s="136">
        <v>0</v>
      </c>
      <c r="T660" s="137">
        <f>S660*H660</f>
        <v>0</v>
      </c>
      <c r="AR660" s="138" t="s">
        <v>425</v>
      </c>
      <c r="AT660" s="138" t="s">
        <v>166</v>
      </c>
      <c r="AU660" s="138" t="s">
        <v>82</v>
      </c>
      <c r="AY660" s="17" t="s">
        <v>130</v>
      </c>
      <c r="BE660" s="139">
        <f>IF(N660="základní",J660,0)</f>
        <v>0</v>
      </c>
      <c r="BF660" s="139">
        <f>IF(N660="snížená",J660,0)</f>
        <v>0</v>
      </c>
      <c r="BG660" s="139">
        <f>IF(N660="zákl. přenesená",J660,0)</f>
        <v>0</v>
      </c>
      <c r="BH660" s="139">
        <f>IF(N660="sníž. přenesená",J660,0)</f>
        <v>0</v>
      </c>
      <c r="BI660" s="139">
        <f>IF(N660="nulová",J660,0)</f>
        <v>0</v>
      </c>
      <c r="BJ660" s="17" t="s">
        <v>80</v>
      </c>
      <c r="BK660" s="139">
        <f>ROUND(I660*H660,2)</f>
        <v>0</v>
      </c>
      <c r="BL660" s="17" t="s">
        <v>311</v>
      </c>
      <c r="BM660" s="138" t="s">
        <v>945</v>
      </c>
    </row>
    <row r="661" spans="2:65" s="1" customFormat="1" ht="11.25">
      <c r="B661" s="32"/>
      <c r="D661" s="140" t="s">
        <v>140</v>
      </c>
      <c r="F661" s="141" t="s">
        <v>944</v>
      </c>
      <c r="I661" s="142"/>
      <c r="L661" s="32"/>
      <c r="M661" s="143"/>
      <c r="T661" s="53"/>
      <c r="AT661" s="17" t="s">
        <v>140</v>
      </c>
      <c r="AU661" s="17" t="s">
        <v>82</v>
      </c>
    </row>
    <row r="662" spans="2:65" s="12" customFormat="1" ht="11.25">
      <c r="B662" s="146"/>
      <c r="D662" s="140" t="s">
        <v>147</v>
      </c>
      <c r="E662" s="147" t="s">
        <v>19</v>
      </c>
      <c r="F662" s="148" t="s">
        <v>946</v>
      </c>
      <c r="H662" s="149">
        <v>6.9050000000000002</v>
      </c>
      <c r="I662" s="150"/>
      <c r="L662" s="146"/>
      <c r="M662" s="151"/>
      <c r="T662" s="152"/>
      <c r="AT662" s="147" t="s">
        <v>147</v>
      </c>
      <c r="AU662" s="147" t="s">
        <v>82</v>
      </c>
      <c r="AV662" s="12" t="s">
        <v>82</v>
      </c>
      <c r="AW662" s="12" t="s">
        <v>33</v>
      </c>
      <c r="AX662" s="12" t="s">
        <v>72</v>
      </c>
      <c r="AY662" s="147" t="s">
        <v>130</v>
      </c>
    </row>
    <row r="663" spans="2:65" s="12" customFormat="1" ht="11.25">
      <c r="B663" s="146"/>
      <c r="D663" s="140" t="s">
        <v>147</v>
      </c>
      <c r="E663" s="147" t="s">
        <v>19</v>
      </c>
      <c r="F663" s="148" t="s">
        <v>947</v>
      </c>
      <c r="H663" s="149">
        <v>0.63700000000000001</v>
      </c>
      <c r="I663" s="150"/>
      <c r="L663" s="146"/>
      <c r="M663" s="151"/>
      <c r="T663" s="152"/>
      <c r="AT663" s="147" t="s">
        <v>147</v>
      </c>
      <c r="AU663" s="147" t="s">
        <v>82</v>
      </c>
      <c r="AV663" s="12" t="s">
        <v>82</v>
      </c>
      <c r="AW663" s="12" t="s">
        <v>33</v>
      </c>
      <c r="AX663" s="12" t="s">
        <v>72</v>
      </c>
      <c r="AY663" s="147" t="s">
        <v>130</v>
      </c>
    </row>
    <row r="664" spans="2:65" s="12" customFormat="1" ht="11.25">
      <c r="B664" s="146"/>
      <c r="D664" s="140" t="s">
        <v>147</v>
      </c>
      <c r="E664" s="147" t="s">
        <v>19</v>
      </c>
      <c r="F664" s="148" t="s">
        <v>948</v>
      </c>
      <c r="H664" s="149">
        <v>7.9189999999999996</v>
      </c>
      <c r="I664" s="150"/>
      <c r="L664" s="146"/>
      <c r="M664" s="151"/>
      <c r="T664" s="152"/>
      <c r="AT664" s="147" t="s">
        <v>147</v>
      </c>
      <c r="AU664" s="147" t="s">
        <v>82</v>
      </c>
      <c r="AV664" s="12" t="s">
        <v>82</v>
      </c>
      <c r="AW664" s="12" t="s">
        <v>33</v>
      </c>
      <c r="AX664" s="12" t="s">
        <v>80</v>
      </c>
      <c r="AY664" s="147" t="s">
        <v>130</v>
      </c>
    </row>
    <row r="665" spans="2:65" s="1" customFormat="1" ht="16.5" customHeight="1">
      <c r="B665" s="32"/>
      <c r="C665" s="127" t="s">
        <v>949</v>
      </c>
      <c r="D665" s="127" t="s">
        <v>133</v>
      </c>
      <c r="E665" s="128" t="s">
        <v>950</v>
      </c>
      <c r="F665" s="129" t="s">
        <v>951</v>
      </c>
      <c r="G665" s="130" t="s">
        <v>199</v>
      </c>
      <c r="H665" s="131">
        <v>111.48</v>
      </c>
      <c r="I665" s="132"/>
      <c r="J665" s="133">
        <f>ROUND(I665*H665,2)</f>
        <v>0</v>
      </c>
      <c r="K665" s="129" t="s">
        <v>137</v>
      </c>
      <c r="L665" s="32"/>
      <c r="M665" s="134" t="s">
        <v>19</v>
      </c>
      <c r="N665" s="135" t="s">
        <v>43</v>
      </c>
      <c r="P665" s="136">
        <f>O665*H665</f>
        <v>0</v>
      </c>
      <c r="Q665" s="136">
        <v>0</v>
      </c>
      <c r="R665" s="136">
        <f>Q665*H665</f>
        <v>0</v>
      </c>
      <c r="S665" s="136">
        <v>0</v>
      </c>
      <c r="T665" s="137">
        <f>S665*H665</f>
        <v>0</v>
      </c>
      <c r="AR665" s="138" t="s">
        <v>311</v>
      </c>
      <c r="AT665" s="138" t="s">
        <v>133</v>
      </c>
      <c r="AU665" s="138" t="s">
        <v>82</v>
      </c>
      <c r="AY665" s="17" t="s">
        <v>130</v>
      </c>
      <c r="BE665" s="139">
        <f>IF(N665="základní",J665,0)</f>
        <v>0</v>
      </c>
      <c r="BF665" s="139">
        <f>IF(N665="snížená",J665,0)</f>
        <v>0</v>
      </c>
      <c r="BG665" s="139">
        <f>IF(N665="zákl. přenesená",J665,0)</f>
        <v>0</v>
      </c>
      <c r="BH665" s="139">
        <f>IF(N665="sníž. přenesená",J665,0)</f>
        <v>0</v>
      </c>
      <c r="BI665" s="139">
        <f>IF(N665="nulová",J665,0)</f>
        <v>0</v>
      </c>
      <c r="BJ665" s="17" t="s">
        <v>80</v>
      </c>
      <c r="BK665" s="139">
        <f>ROUND(I665*H665,2)</f>
        <v>0</v>
      </c>
      <c r="BL665" s="17" t="s">
        <v>311</v>
      </c>
      <c r="BM665" s="138" t="s">
        <v>952</v>
      </c>
    </row>
    <row r="666" spans="2:65" s="1" customFormat="1" ht="11.25">
      <c r="B666" s="32"/>
      <c r="D666" s="140" t="s">
        <v>140</v>
      </c>
      <c r="F666" s="141" t="s">
        <v>953</v>
      </c>
      <c r="I666" s="142"/>
      <c r="L666" s="32"/>
      <c r="M666" s="143"/>
      <c r="T666" s="53"/>
      <c r="AT666" s="17" t="s">
        <v>140</v>
      </c>
      <c r="AU666" s="17" t="s">
        <v>82</v>
      </c>
    </row>
    <row r="667" spans="2:65" s="1" customFormat="1" ht="11.25">
      <c r="B667" s="32"/>
      <c r="D667" s="144" t="s">
        <v>141</v>
      </c>
      <c r="F667" s="145" t="s">
        <v>954</v>
      </c>
      <c r="I667" s="142"/>
      <c r="L667" s="32"/>
      <c r="M667" s="143"/>
      <c r="T667" s="53"/>
      <c r="AT667" s="17" t="s">
        <v>141</v>
      </c>
      <c r="AU667" s="17" t="s">
        <v>82</v>
      </c>
    </row>
    <row r="668" spans="2:65" s="12" customFormat="1" ht="11.25">
      <c r="B668" s="146"/>
      <c r="D668" s="140" t="s">
        <v>147</v>
      </c>
      <c r="E668" s="147" t="s">
        <v>19</v>
      </c>
      <c r="F668" s="148" t="s">
        <v>955</v>
      </c>
      <c r="H668" s="149">
        <v>100.74</v>
      </c>
      <c r="I668" s="150"/>
      <c r="L668" s="146"/>
      <c r="M668" s="151"/>
      <c r="T668" s="152"/>
      <c r="AT668" s="147" t="s">
        <v>147</v>
      </c>
      <c r="AU668" s="147" t="s">
        <v>82</v>
      </c>
      <c r="AV668" s="12" t="s">
        <v>82</v>
      </c>
      <c r="AW668" s="12" t="s">
        <v>33</v>
      </c>
      <c r="AX668" s="12" t="s">
        <v>72</v>
      </c>
      <c r="AY668" s="147" t="s">
        <v>130</v>
      </c>
    </row>
    <row r="669" spans="2:65" s="12" customFormat="1" ht="11.25">
      <c r="B669" s="146"/>
      <c r="D669" s="140" t="s">
        <v>147</v>
      </c>
      <c r="E669" s="147" t="s">
        <v>19</v>
      </c>
      <c r="F669" s="148" t="s">
        <v>956</v>
      </c>
      <c r="H669" s="149">
        <v>10.74</v>
      </c>
      <c r="I669" s="150"/>
      <c r="L669" s="146"/>
      <c r="M669" s="151"/>
      <c r="T669" s="152"/>
      <c r="AT669" s="147" t="s">
        <v>147</v>
      </c>
      <c r="AU669" s="147" t="s">
        <v>82</v>
      </c>
      <c r="AV669" s="12" t="s">
        <v>82</v>
      </c>
      <c r="AW669" s="12" t="s">
        <v>33</v>
      </c>
      <c r="AX669" s="12" t="s">
        <v>72</v>
      </c>
      <c r="AY669" s="147" t="s">
        <v>130</v>
      </c>
    </row>
    <row r="670" spans="2:65" s="14" customFormat="1" ht="11.25">
      <c r="B670" s="159"/>
      <c r="D670" s="140" t="s">
        <v>147</v>
      </c>
      <c r="E670" s="160" t="s">
        <v>19</v>
      </c>
      <c r="F670" s="161" t="s">
        <v>165</v>
      </c>
      <c r="H670" s="162">
        <v>111.48</v>
      </c>
      <c r="I670" s="163"/>
      <c r="L670" s="159"/>
      <c r="M670" s="164"/>
      <c r="T670" s="165"/>
      <c r="AT670" s="160" t="s">
        <v>147</v>
      </c>
      <c r="AU670" s="160" t="s">
        <v>82</v>
      </c>
      <c r="AV670" s="14" t="s">
        <v>157</v>
      </c>
      <c r="AW670" s="14" t="s">
        <v>4</v>
      </c>
      <c r="AX670" s="14" t="s">
        <v>80</v>
      </c>
      <c r="AY670" s="160" t="s">
        <v>130</v>
      </c>
    </row>
    <row r="671" spans="2:65" s="1" customFormat="1" ht="16.5" customHeight="1">
      <c r="B671" s="32"/>
      <c r="C671" s="166" t="s">
        <v>957</v>
      </c>
      <c r="D671" s="166" t="s">
        <v>166</v>
      </c>
      <c r="E671" s="167" t="s">
        <v>939</v>
      </c>
      <c r="F671" s="168" t="s">
        <v>940</v>
      </c>
      <c r="G671" s="169" t="s">
        <v>199</v>
      </c>
      <c r="H671" s="170">
        <v>117.054</v>
      </c>
      <c r="I671" s="171"/>
      <c r="J671" s="172">
        <f>ROUND(I671*H671,2)</f>
        <v>0</v>
      </c>
      <c r="K671" s="168" t="s">
        <v>137</v>
      </c>
      <c r="L671" s="173"/>
      <c r="M671" s="174" t="s">
        <v>19</v>
      </c>
      <c r="N671" s="175" t="s">
        <v>43</v>
      </c>
      <c r="P671" s="136">
        <f>O671*H671</f>
        <v>0</v>
      </c>
      <c r="Q671" s="136">
        <v>2.5000000000000001E-3</v>
      </c>
      <c r="R671" s="136">
        <f>Q671*H671</f>
        <v>0.29263500000000003</v>
      </c>
      <c r="S671" s="136">
        <v>0</v>
      </c>
      <c r="T671" s="137">
        <f>S671*H671</f>
        <v>0</v>
      </c>
      <c r="AR671" s="138" t="s">
        <v>425</v>
      </c>
      <c r="AT671" s="138" t="s">
        <v>166</v>
      </c>
      <c r="AU671" s="138" t="s">
        <v>82</v>
      </c>
      <c r="AY671" s="17" t="s">
        <v>130</v>
      </c>
      <c r="BE671" s="139">
        <f>IF(N671="základní",J671,0)</f>
        <v>0</v>
      </c>
      <c r="BF671" s="139">
        <f>IF(N671="snížená",J671,0)</f>
        <v>0</v>
      </c>
      <c r="BG671" s="139">
        <f>IF(N671="zákl. přenesená",J671,0)</f>
        <v>0</v>
      </c>
      <c r="BH671" s="139">
        <f>IF(N671="sníž. přenesená",J671,0)</f>
        <v>0</v>
      </c>
      <c r="BI671" s="139">
        <f>IF(N671="nulová",J671,0)</f>
        <v>0</v>
      </c>
      <c r="BJ671" s="17" t="s">
        <v>80</v>
      </c>
      <c r="BK671" s="139">
        <f>ROUND(I671*H671,2)</f>
        <v>0</v>
      </c>
      <c r="BL671" s="17" t="s">
        <v>311</v>
      </c>
      <c r="BM671" s="138" t="s">
        <v>958</v>
      </c>
    </row>
    <row r="672" spans="2:65" s="1" customFormat="1" ht="11.25">
      <c r="B672" s="32"/>
      <c r="D672" s="140" t="s">
        <v>140</v>
      </c>
      <c r="F672" s="141" t="s">
        <v>940</v>
      </c>
      <c r="I672" s="142"/>
      <c r="L672" s="32"/>
      <c r="M672" s="143"/>
      <c r="T672" s="53"/>
      <c r="AT672" s="17" t="s">
        <v>140</v>
      </c>
      <c r="AU672" s="17" t="s">
        <v>82</v>
      </c>
    </row>
    <row r="673" spans="2:65" s="12" customFormat="1" ht="11.25">
      <c r="B673" s="146"/>
      <c r="D673" s="140" t="s">
        <v>147</v>
      </c>
      <c r="E673" s="147" t="s">
        <v>19</v>
      </c>
      <c r="F673" s="148" t="s">
        <v>959</v>
      </c>
      <c r="H673" s="149">
        <v>117.054</v>
      </c>
      <c r="I673" s="150"/>
      <c r="L673" s="146"/>
      <c r="M673" s="151"/>
      <c r="T673" s="152"/>
      <c r="AT673" s="147" t="s">
        <v>147</v>
      </c>
      <c r="AU673" s="147" t="s">
        <v>82</v>
      </c>
      <c r="AV673" s="12" t="s">
        <v>82</v>
      </c>
      <c r="AW673" s="12" t="s">
        <v>33</v>
      </c>
      <c r="AX673" s="12" t="s">
        <v>80</v>
      </c>
      <c r="AY673" s="147" t="s">
        <v>130</v>
      </c>
    </row>
    <row r="674" spans="2:65" s="1" customFormat="1" ht="16.5" customHeight="1">
      <c r="B674" s="32"/>
      <c r="C674" s="127" t="s">
        <v>960</v>
      </c>
      <c r="D674" s="127" t="s">
        <v>133</v>
      </c>
      <c r="E674" s="128" t="s">
        <v>961</v>
      </c>
      <c r="F674" s="129" t="s">
        <v>962</v>
      </c>
      <c r="G674" s="130" t="s">
        <v>199</v>
      </c>
      <c r="H674" s="131">
        <v>46.607999999999997</v>
      </c>
      <c r="I674" s="132"/>
      <c r="J674" s="133">
        <f>ROUND(I674*H674,2)</f>
        <v>0</v>
      </c>
      <c r="K674" s="129" t="s">
        <v>137</v>
      </c>
      <c r="L674" s="32"/>
      <c r="M674" s="134" t="s">
        <v>19</v>
      </c>
      <c r="N674" s="135" t="s">
        <v>43</v>
      </c>
      <c r="P674" s="136">
        <f>O674*H674</f>
        <v>0</v>
      </c>
      <c r="Q674" s="136">
        <v>6.0000000000000001E-3</v>
      </c>
      <c r="R674" s="136">
        <f>Q674*H674</f>
        <v>0.27964800000000001</v>
      </c>
      <c r="S674" s="136">
        <v>0</v>
      </c>
      <c r="T674" s="137">
        <f>S674*H674</f>
        <v>0</v>
      </c>
      <c r="AR674" s="138" t="s">
        <v>311</v>
      </c>
      <c r="AT674" s="138" t="s">
        <v>133</v>
      </c>
      <c r="AU674" s="138" t="s">
        <v>82</v>
      </c>
      <c r="AY674" s="17" t="s">
        <v>130</v>
      </c>
      <c r="BE674" s="139">
        <f>IF(N674="základní",J674,0)</f>
        <v>0</v>
      </c>
      <c r="BF674" s="139">
        <f>IF(N674="snížená",J674,0)</f>
        <v>0</v>
      </c>
      <c r="BG674" s="139">
        <f>IF(N674="zákl. přenesená",J674,0)</f>
        <v>0</v>
      </c>
      <c r="BH674" s="139">
        <f>IF(N674="sníž. přenesená",J674,0)</f>
        <v>0</v>
      </c>
      <c r="BI674" s="139">
        <f>IF(N674="nulová",J674,0)</f>
        <v>0</v>
      </c>
      <c r="BJ674" s="17" t="s">
        <v>80</v>
      </c>
      <c r="BK674" s="139">
        <f>ROUND(I674*H674,2)</f>
        <v>0</v>
      </c>
      <c r="BL674" s="17" t="s">
        <v>311</v>
      </c>
      <c r="BM674" s="138" t="s">
        <v>963</v>
      </c>
    </row>
    <row r="675" spans="2:65" s="1" customFormat="1" ht="19.5">
      <c r="B675" s="32"/>
      <c r="D675" s="140" t="s">
        <v>140</v>
      </c>
      <c r="F675" s="141" t="s">
        <v>964</v>
      </c>
      <c r="I675" s="142"/>
      <c r="L675" s="32"/>
      <c r="M675" s="143"/>
      <c r="T675" s="53"/>
      <c r="AT675" s="17" t="s">
        <v>140</v>
      </c>
      <c r="AU675" s="17" t="s">
        <v>82</v>
      </c>
    </row>
    <row r="676" spans="2:65" s="1" customFormat="1" ht="11.25">
      <c r="B676" s="32"/>
      <c r="D676" s="144" t="s">
        <v>141</v>
      </c>
      <c r="F676" s="145" t="s">
        <v>965</v>
      </c>
      <c r="I676" s="142"/>
      <c r="L676" s="32"/>
      <c r="M676" s="143"/>
      <c r="T676" s="53"/>
      <c r="AT676" s="17" t="s">
        <v>141</v>
      </c>
      <c r="AU676" s="17" t="s">
        <v>82</v>
      </c>
    </row>
    <row r="677" spans="2:65" s="12" customFormat="1" ht="11.25">
      <c r="B677" s="146"/>
      <c r="D677" s="140" t="s">
        <v>147</v>
      </c>
      <c r="E677" s="147" t="s">
        <v>19</v>
      </c>
      <c r="F677" s="148" t="s">
        <v>966</v>
      </c>
      <c r="H677" s="149">
        <v>46.607999999999997</v>
      </c>
      <c r="I677" s="150"/>
      <c r="L677" s="146"/>
      <c r="M677" s="151"/>
      <c r="T677" s="152"/>
      <c r="AT677" s="147" t="s">
        <v>147</v>
      </c>
      <c r="AU677" s="147" t="s">
        <v>82</v>
      </c>
      <c r="AV677" s="12" t="s">
        <v>82</v>
      </c>
      <c r="AW677" s="12" t="s">
        <v>33</v>
      </c>
      <c r="AX677" s="12" t="s">
        <v>80</v>
      </c>
      <c r="AY677" s="147" t="s">
        <v>130</v>
      </c>
    </row>
    <row r="678" spans="2:65" s="1" customFormat="1" ht="16.5" customHeight="1">
      <c r="B678" s="32"/>
      <c r="C678" s="166" t="s">
        <v>967</v>
      </c>
      <c r="D678" s="166" t="s">
        <v>166</v>
      </c>
      <c r="E678" s="167" t="s">
        <v>968</v>
      </c>
      <c r="F678" s="168" t="s">
        <v>969</v>
      </c>
      <c r="G678" s="169" t="s">
        <v>199</v>
      </c>
      <c r="H678" s="170">
        <v>48.938000000000002</v>
      </c>
      <c r="I678" s="171"/>
      <c r="J678" s="172">
        <f>ROUND(I678*H678,2)</f>
        <v>0</v>
      </c>
      <c r="K678" s="168" t="s">
        <v>137</v>
      </c>
      <c r="L678" s="173"/>
      <c r="M678" s="174" t="s">
        <v>19</v>
      </c>
      <c r="N678" s="175" t="s">
        <v>43</v>
      </c>
      <c r="P678" s="136">
        <f>O678*H678</f>
        <v>0</v>
      </c>
      <c r="Q678" s="136">
        <v>1.5E-3</v>
      </c>
      <c r="R678" s="136">
        <f>Q678*H678</f>
        <v>7.3407E-2</v>
      </c>
      <c r="S678" s="136">
        <v>0</v>
      </c>
      <c r="T678" s="137">
        <f>S678*H678</f>
        <v>0</v>
      </c>
      <c r="AR678" s="138" t="s">
        <v>425</v>
      </c>
      <c r="AT678" s="138" t="s">
        <v>166</v>
      </c>
      <c r="AU678" s="138" t="s">
        <v>82</v>
      </c>
      <c r="AY678" s="17" t="s">
        <v>130</v>
      </c>
      <c r="BE678" s="139">
        <f>IF(N678="základní",J678,0)</f>
        <v>0</v>
      </c>
      <c r="BF678" s="139">
        <f>IF(N678="snížená",J678,0)</f>
        <v>0</v>
      </c>
      <c r="BG678" s="139">
        <f>IF(N678="zákl. přenesená",J678,0)</f>
        <v>0</v>
      </c>
      <c r="BH678" s="139">
        <f>IF(N678="sníž. přenesená",J678,0)</f>
        <v>0</v>
      </c>
      <c r="BI678" s="139">
        <f>IF(N678="nulová",J678,0)</f>
        <v>0</v>
      </c>
      <c r="BJ678" s="17" t="s">
        <v>80</v>
      </c>
      <c r="BK678" s="139">
        <f>ROUND(I678*H678,2)</f>
        <v>0</v>
      </c>
      <c r="BL678" s="17" t="s">
        <v>311</v>
      </c>
      <c r="BM678" s="138" t="s">
        <v>970</v>
      </c>
    </row>
    <row r="679" spans="2:65" s="1" customFormat="1" ht="11.25">
      <c r="B679" s="32"/>
      <c r="D679" s="140" t="s">
        <v>140</v>
      </c>
      <c r="F679" s="141" t="s">
        <v>969</v>
      </c>
      <c r="I679" s="142"/>
      <c r="L679" s="32"/>
      <c r="M679" s="143"/>
      <c r="T679" s="53"/>
      <c r="AT679" s="17" t="s">
        <v>140</v>
      </c>
      <c r="AU679" s="17" t="s">
        <v>82</v>
      </c>
    </row>
    <row r="680" spans="2:65" s="12" customFormat="1" ht="11.25">
      <c r="B680" s="146"/>
      <c r="D680" s="140" t="s">
        <v>147</v>
      </c>
      <c r="E680" s="147" t="s">
        <v>19</v>
      </c>
      <c r="F680" s="148" t="s">
        <v>971</v>
      </c>
      <c r="H680" s="149">
        <v>48.938000000000002</v>
      </c>
      <c r="I680" s="150"/>
      <c r="L680" s="146"/>
      <c r="M680" s="151"/>
      <c r="T680" s="152"/>
      <c r="AT680" s="147" t="s">
        <v>147</v>
      </c>
      <c r="AU680" s="147" t="s">
        <v>82</v>
      </c>
      <c r="AV680" s="12" t="s">
        <v>82</v>
      </c>
      <c r="AW680" s="12" t="s">
        <v>33</v>
      </c>
      <c r="AX680" s="12" t="s">
        <v>80</v>
      </c>
      <c r="AY680" s="147" t="s">
        <v>130</v>
      </c>
    </row>
    <row r="681" spans="2:65" s="1" customFormat="1" ht="16.5" customHeight="1">
      <c r="B681" s="32"/>
      <c r="C681" s="127" t="s">
        <v>972</v>
      </c>
      <c r="D681" s="127" t="s">
        <v>133</v>
      </c>
      <c r="E681" s="128" t="s">
        <v>961</v>
      </c>
      <c r="F681" s="129" t="s">
        <v>962</v>
      </c>
      <c r="G681" s="130" t="s">
        <v>199</v>
      </c>
      <c r="H681" s="131">
        <v>66.48</v>
      </c>
      <c r="I681" s="132"/>
      <c r="J681" s="133">
        <f>ROUND(I681*H681,2)</f>
        <v>0</v>
      </c>
      <c r="K681" s="129" t="s">
        <v>137</v>
      </c>
      <c r="L681" s="32"/>
      <c r="M681" s="134" t="s">
        <v>19</v>
      </c>
      <c r="N681" s="135" t="s">
        <v>43</v>
      </c>
      <c r="P681" s="136">
        <f>O681*H681</f>
        <v>0</v>
      </c>
      <c r="Q681" s="136">
        <v>6.0000000000000001E-3</v>
      </c>
      <c r="R681" s="136">
        <f>Q681*H681</f>
        <v>0.39888000000000001</v>
      </c>
      <c r="S681" s="136">
        <v>0</v>
      </c>
      <c r="T681" s="137">
        <f>S681*H681</f>
        <v>0</v>
      </c>
      <c r="AR681" s="138" t="s">
        <v>311</v>
      </c>
      <c r="AT681" s="138" t="s">
        <v>133</v>
      </c>
      <c r="AU681" s="138" t="s">
        <v>82</v>
      </c>
      <c r="AY681" s="17" t="s">
        <v>130</v>
      </c>
      <c r="BE681" s="139">
        <f>IF(N681="základní",J681,0)</f>
        <v>0</v>
      </c>
      <c r="BF681" s="139">
        <f>IF(N681="snížená",J681,0)</f>
        <v>0</v>
      </c>
      <c r="BG681" s="139">
        <f>IF(N681="zákl. přenesená",J681,0)</f>
        <v>0</v>
      </c>
      <c r="BH681" s="139">
        <f>IF(N681="sníž. přenesená",J681,0)</f>
        <v>0</v>
      </c>
      <c r="BI681" s="139">
        <f>IF(N681="nulová",J681,0)</f>
        <v>0</v>
      </c>
      <c r="BJ681" s="17" t="s">
        <v>80</v>
      </c>
      <c r="BK681" s="139">
        <f>ROUND(I681*H681,2)</f>
        <v>0</v>
      </c>
      <c r="BL681" s="17" t="s">
        <v>311</v>
      </c>
      <c r="BM681" s="138" t="s">
        <v>973</v>
      </c>
    </row>
    <row r="682" spans="2:65" s="1" customFormat="1" ht="19.5">
      <c r="B682" s="32"/>
      <c r="D682" s="140" t="s">
        <v>140</v>
      </c>
      <c r="F682" s="141" t="s">
        <v>964</v>
      </c>
      <c r="I682" s="142"/>
      <c r="L682" s="32"/>
      <c r="M682" s="143"/>
      <c r="T682" s="53"/>
      <c r="AT682" s="17" t="s">
        <v>140</v>
      </c>
      <c r="AU682" s="17" t="s">
        <v>82</v>
      </c>
    </row>
    <row r="683" spans="2:65" s="1" customFormat="1" ht="11.25">
      <c r="B683" s="32"/>
      <c r="D683" s="144" t="s">
        <v>141</v>
      </c>
      <c r="F683" s="145" t="s">
        <v>965</v>
      </c>
      <c r="I683" s="142"/>
      <c r="L683" s="32"/>
      <c r="M683" s="143"/>
      <c r="T683" s="53"/>
      <c r="AT683" s="17" t="s">
        <v>141</v>
      </c>
      <c r="AU683" s="17" t="s">
        <v>82</v>
      </c>
    </row>
    <row r="684" spans="2:65" s="12" customFormat="1" ht="11.25">
      <c r="B684" s="146"/>
      <c r="D684" s="140" t="s">
        <v>147</v>
      </c>
      <c r="E684" s="147" t="s">
        <v>19</v>
      </c>
      <c r="F684" s="148" t="s">
        <v>974</v>
      </c>
      <c r="H684" s="149">
        <v>27.43</v>
      </c>
      <c r="I684" s="150"/>
      <c r="L684" s="146"/>
      <c r="M684" s="151"/>
      <c r="T684" s="152"/>
      <c r="AT684" s="147" t="s">
        <v>147</v>
      </c>
      <c r="AU684" s="147" t="s">
        <v>82</v>
      </c>
      <c r="AV684" s="12" t="s">
        <v>82</v>
      </c>
      <c r="AW684" s="12" t="s">
        <v>33</v>
      </c>
      <c r="AX684" s="12" t="s">
        <v>72</v>
      </c>
      <c r="AY684" s="147" t="s">
        <v>130</v>
      </c>
    </row>
    <row r="685" spans="2:65" s="12" customFormat="1" ht="11.25">
      <c r="B685" s="146"/>
      <c r="D685" s="140" t="s">
        <v>147</v>
      </c>
      <c r="E685" s="147" t="s">
        <v>19</v>
      </c>
      <c r="F685" s="148" t="s">
        <v>975</v>
      </c>
      <c r="H685" s="149">
        <v>1.9039999999999999</v>
      </c>
      <c r="I685" s="150"/>
      <c r="L685" s="146"/>
      <c r="M685" s="151"/>
      <c r="T685" s="152"/>
      <c r="AT685" s="147" t="s">
        <v>147</v>
      </c>
      <c r="AU685" s="147" t="s">
        <v>82</v>
      </c>
      <c r="AV685" s="12" t="s">
        <v>82</v>
      </c>
      <c r="AW685" s="12" t="s">
        <v>33</v>
      </c>
      <c r="AX685" s="12" t="s">
        <v>72</v>
      </c>
      <c r="AY685" s="147" t="s">
        <v>130</v>
      </c>
    </row>
    <row r="686" spans="2:65" s="12" customFormat="1" ht="11.25">
      <c r="B686" s="146"/>
      <c r="D686" s="140" t="s">
        <v>147</v>
      </c>
      <c r="E686" s="147" t="s">
        <v>19</v>
      </c>
      <c r="F686" s="148" t="s">
        <v>976</v>
      </c>
      <c r="H686" s="149">
        <v>20.678000000000001</v>
      </c>
      <c r="I686" s="150"/>
      <c r="L686" s="146"/>
      <c r="M686" s="151"/>
      <c r="T686" s="152"/>
      <c r="AT686" s="147" t="s">
        <v>147</v>
      </c>
      <c r="AU686" s="147" t="s">
        <v>82</v>
      </c>
      <c r="AV686" s="12" t="s">
        <v>82</v>
      </c>
      <c r="AW686" s="12" t="s">
        <v>33</v>
      </c>
      <c r="AX686" s="12" t="s">
        <v>72</v>
      </c>
      <c r="AY686" s="147" t="s">
        <v>130</v>
      </c>
    </row>
    <row r="687" spans="2:65" s="12" customFormat="1" ht="11.25">
      <c r="B687" s="146"/>
      <c r="D687" s="140" t="s">
        <v>147</v>
      </c>
      <c r="E687" s="147" t="s">
        <v>19</v>
      </c>
      <c r="F687" s="148" t="s">
        <v>977</v>
      </c>
      <c r="H687" s="149">
        <v>10.74</v>
      </c>
      <c r="I687" s="150"/>
      <c r="L687" s="146"/>
      <c r="M687" s="151"/>
      <c r="T687" s="152"/>
      <c r="AT687" s="147" t="s">
        <v>147</v>
      </c>
      <c r="AU687" s="147" t="s">
        <v>82</v>
      </c>
      <c r="AV687" s="12" t="s">
        <v>82</v>
      </c>
      <c r="AW687" s="12" t="s">
        <v>33</v>
      </c>
      <c r="AX687" s="12" t="s">
        <v>72</v>
      </c>
      <c r="AY687" s="147" t="s">
        <v>130</v>
      </c>
    </row>
    <row r="688" spans="2:65" s="12" customFormat="1" ht="11.25">
      <c r="B688" s="146"/>
      <c r="D688" s="140" t="s">
        <v>147</v>
      </c>
      <c r="E688" s="147" t="s">
        <v>19</v>
      </c>
      <c r="F688" s="148" t="s">
        <v>978</v>
      </c>
      <c r="H688" s="149">
        <v>5.7279999999999998</v>
      </c>
      <c r="I688" s="150"/>
      <c r="L688" s="146"/>
      <c r="M688" s="151"/>
      <c r="T688" s="152"/>
      <c r="AT688" s="147" t="s">
        <v>147</v>
      </c>
      <c r="AU688" s="147" t="s">
        <v>82</v>
      </c>
      <c r="AV688" s="12" t="s">
        <v>82</v>
      </c>
      <c r="AW688" s="12" t="s">
        <v>33</v>
      </c>
      <c r="AX688" s="12" t="s">
        <v>72</v>
      </c>
      <c r="AY688" s="147" t="s">
        <v>130</v>
      </c>
    </row>
    <row r="689" spans="2:65" s="14" customFormat="1" ht="11.25">
      <c r="B689" s="159"/>
      <c r="D689" s="140" t="s">
        <v>147</v>
      </c>
      <c r="E689" s="160" t="s">
        <v>19</v>
      </c>
      <c r="F689" s="161" t="s">
        <v>165</v>
      </c>
      <c r="H689" s="162">
        <v>66.48</v>
      </c>
      <c r="I689" s="163"/>
      <c r="L689" s="159"/>
      <c r="M689" s="164"/>
      <c r="T689" s="165"/>
      <c r="AT689" s="160" t="s">
        <v>147</v>
      </c>
      <c r="AU689" s="160" t="s">
        <v>82</v>
      </c>
      <c r="AV689" s="14" t="s">
        <v>157</v>
      </c>
      <c r="AW689" s="14" t="s">
        <v>4</v>
      </c>
      <c r="AX689" s="14" t="s">
        <v>80</v>
      </c>
      <c r="AY689" s="160" t="s">
        <v>130</v>
      </c>
    </row>
    <row r="690" spans="2:65" s="1" customFormat="1" ht="16.5" customHeight="1">
      <c r="B690" s="32"/>
      <c r="C690" s="166" t="s">
        <v>979</v>
      </c>
      <c r="D690" s="166" t="s">
        <v>166</v>
      </c>
      <c r="E690" s="167" t="s">
        <v>980</v>
      </c>
      <c r="F690" s="168" t="s">
        <v>981</v>
      </c>
      <c r="G690" s="169" t="s">
        <v>199</v>
      </c>
      <c r="H690" s="170">
        <v>30.800999999999998</v>
      </c>
      <c r="I690" s="171"/>
      <c r="J690" s="172">
        <f>ROUND(I690*H690,2)</f>
        <v>0</v>
      </c>
      <c r="K690" s="168" t="s">
        <v>137</v>
      </c>
      <c r="L690" s="173"/>
      <c r="M690" s="174" t="s">
        <v>19</v>
      </c>
      <c r="N690" s="175" t="s">
        <v>43</v>
      </c>
      <c r="P690" s="136">
        <f>O690*H690</f>
        <v>0</v>
      </c>
      <c r="Q690" s="136">
        <v>3.6800000000000001E-3</v>
      </c>
      <c r="R690" s="136">
        <f>Q690*H690</f>
        <v>0.11334767999999999</v>
      </c>
      <c r="S690" s="136">
        <v>0</v>
      </c>
      <c r="T690" s="137">
        <f>S690*H690</f>
        <v>0</v>
      </c>
      <c r="AR690" s="138" t="s">
        <v>425</v>
      </c>
      <c r="AT690" s="138" t="s">
        <v>166</v>
      </c>
      <c r="AU690" s="138" t="s">
        <v>82</v>
      </c>
      <c r="AY690" s="17" t="s">
        <v>130</v>
      </c>
      <c r="BE690" s="139">
        <f>IF(N690="základní",J690,0)</f>
        <v>0</v>
      </c>
      <c r="BF690" s="139">
        <f>IF(N690="snížená",J690,0)</f>
        <v>0</v>
      </c>
      <c r="BG690" s="139">
        <f>IF(N690="zákl. přenesená",J690,0)</f>
        <v>0</v>
      </c>
      <c r="BH690" s="139">
        <f>IF(N690="sníž. přenesená",J690,0)</f>
        <v>0</v>
      </c>
      <c r="BI690" s="139">
        <f>IF(N690="nulová",J690,0)</f>
        <v>0</v>
      </c>
      <c r="BJ690" s="17" t="s">
        <v>80</v>
      </c>
      <c r="BK690" s="139">
        <f>ROUND(I690*H690,2)</f>
        <v>0</v>
      </c>
      <c r="BL690" s="17" t="s">
        <v>311</v>
      </c>
      <c r="BM690" s="138" t="s">
        <v>982</v>
      </c>
    </row>
    <row r="691" spans="2:65" s="1" customFormat="1" ht="11.25">
      <c r="B691" s="32"/>
      <c r="D691" s="140" t="s">
        <v>140</v>
      </c>
      <c r="F691" s="141" t="s">
        <v>981</v>
      </c>
      <c r="I691" s="142"/>
      <c r="L691" s="32"/>
      <c r="M691" s="143"/>
      <c r="T691" s="53"/>
      <c r="AT691" s="17" t="s">
        <v>140</v>
      </c>
      <c r="AU691" s="17" t="s">
        <v>82</v>
      </c>
    </row>
    <row r="692" spans="2:65" s="12" customFormat="1" ht="11.25">
      <c r="B692" s="146"/>
      <c r="D692" s="140" t="s">
        <v>147</v>
      </c>
      <c r="E692" s="147" t="s">
        <v>19</v>
      </c>
      <c r="F692" s="148" t="s">
        <v>974</v>
      </c>
      <c r="H692" s="149">
        <v>27.43</v>
      </c>
      <c r="I692" s="150"/>
      <c r="L692" s="146"/>
      <c r="M692" s="151"/>
      <c r="T692" s="152"/>
      <c r="AT692" s="147" t="s">
        <v>147</v>
      </c>
      <c r="AU692" s="147" t="s">
        <v>82</v>
      </c>
      <c r="AV692" s="12" t="s">
        <v>82</v>
      </c>
      <c r="AW692" s="12" t="s">
        <v>33</v>
      </c>
      <c r="AX692" s="12" t="s">
        <v>72</v>
      </c>
      <c r="AY692" s="147" t="s">
        <v>130</v>
      </c>
    </row>
    <row r="693" spans="2:65" s="12" customFormat="1" ht="11.25">
      <c r="B693" s="146"/>
      <c r="D693" s="140" t="s">
        <v>147</v>
      </c>
      <c r="E693" s="147" t="s">
        <v>19</v>
      </c>
      <c r="F693" s="148" t="s">
        <v>975</v>
      </c>
      <c r="H693" s="149">
        <v>1.9039999999999999</v>
      </c>
      <c r="I693" s="150"/>
      <c r="L693" s="146"/>
      <c r="M693" s="151"/>
      <c r="T693" s="152"/>
      <c r="AT693" s="147" t="s">
        <v>147</v>
      </c>
      <c r="AU693" s="147" t="s">
        <v>82</v>
      </c>
      <c r="AV693" s="12" t="s">
        <v>82</v>
      </c>
      <c r="AW693" s="12" t="s">
        <v>33</v>
      </c>
      <c r="AX693" s="12" t="s">
        <v>72</v>
      </c>
      <c r="AY693" s="147" t="s">
        <v>130</v>
      </c>
    </row>
    <row r="694" spans="2:65" s="12" customFormat="1" ht="11.25">
      <c r="B694" s="146"/>
      <c r="D694" s="140" t="s">
        <v>147</v>
      </c>
      <c r="E694" s="147" t="s">
        <v>19</v>
      </c>
      <c r="F694" s="148" t="s">
        <v>983</v>
      </c>
      <c r="H694" s="149">
        <v>30.800999999999998</v>
      </c>
      <c r="I694" s="150"/>
      <c r="L694" s="146"/>
      <c r="M694" s="151"/>
      <c r="T694" s="152"/>
      <c r="AT694" s="147" t="s">
        <v>147</v>
      </c>
      <c r="AU694" s="147" t="s">
        <v>82</v>
      </c>
      <c r="AV694" s="12" t="s">
        <v>82</v>
      </c>
      <c r="AW694" s="12" t="s">
        <v>33</v>
      </c>
      <c r="AX694" s="12" t="s">
        <v>80</v>
      </c>
      <c r="AY694" s="147" t="s">
        <v>130</v>
      </c>
    </row>
    <row r="695" spans="2:65" s="1" customFormat="1" ht="16.5" customHeight="1">
      <c r="B695" s="32"/>
      <c r="C695" s="166" t="s">
        <v>984</v>
      </c>
      <c r="D695" s="166" t="s">
        <v>166</v>
      </c>
      <c r="E695" s="167" t="s">
        <v>985</v>
      </c>
      <c r="F695" s="168" t="s">
        <v>986</v>
      </c>
      <c r="G695" s="169" t="s">
        <v>199</v>
      </c>
      <c r="H695" s="170">
        <v>21.712</v>
      </c>
      <c r="I695" s="171"/>
      <c r="J695" s="172">
        <f>ROUND(I695*H695,2)</f>
        <v>0</v>
      </c>
      <c r="K695" s="168" t="s">
        <v>137</v>
      </c>
      <c r="L695" s="173"/>
      <c r="M695" s="174" t="s">
        <v>19</v>
      </c>
      <c r="N695" s="175" t="s">
        <v>43</v>
      </c>
      <c r="P695" s="136">
        <f>O695*H695</f>
        <v>0</v>
      </c>
      <c r="Q695" s="136">
        <v>2.7599999999999999E-3</v>
      </c>
      <c r="R695" s="136">
        <f>Q695*H695</f>
        <v>5.9925119999999998E-2</v>
      </c>
      <c r="S695" s="136">
        <v>0</v>
      </c>
      <c r="T695" s="137">
        <f>S695*H695</f>
        <v>0</v>
      </c>
      <c r="AR695" s="138" t="s">
        <v>425</v>
      </c>
      <c r="AT695" s="138" t="s">
        <v>166</v>
      </c>
      <c r="AU695" s="138" t="s">
        <v>82</v>
      </c>
      <c r="AY695" s="17" t="s">
        <v>130</v>
      </c>
      <c r="BE695" s="139">
        <f>IF(N695="základní",J695,0)</f>
        <v>0</v>
      </c>
      <c r="BF695" s="139">
        <f>IF(N695="snížená",J695,0)</f>
        <v>0</v>
      </c>
      <c r="BG695" s="139">
        <f>IF(N695="zákl. přenesená",J695,0)</f>
        <v>0</v>
      </c>
      <c r="BH695" s="139">
        <f>IF(N695="sníž. přenesená",J695,0)</f>
        <v>0</v>
      </c>
      <c r="BI695" s="139">
        <f>IF(N695="nulová",J695,0)</f>
        <v>0</v>
      </c>
      <c r="BJ695" s="17" t="s">
        <v>80</v>
      </c>
      <c r="BK695" s="139">
        <f>ROUND(I695*H695,2)</f>
        <v>0</v>
      </c>
      <c r="BL695" s="17" t="s">
        <v>311</v>
      </c>
      <c r="BM695" s="138" t="s">
        <v>987</v>
      </c>
    </row>
    <row r="696" spans="2:65" s="1" customFormat="1" ht="11.25">
      <c r="B696" s="32"/>
      <c r="D696" s="140" t="s">
        <v>140</v>
      </c>
      <c r="F696" s="141" t="s">
        <v>986</v>
      </c>
      <c r="I696" s="142"/>
      <c r="L696" s="32"/>
      <c r="M696" s="143"/>
      <c r="T696" s="53"/>
      <c r="AT696" s="17" t="s">
        <v>140</v>
      </c>
      <c r="AU696" s="17" t="s">
        <v>82</v>
      </c>
    </row>
    <row r="697" spans="2:65" s="12" customFormat="1" ht="11.25">
      <c r="B697" s="146"/>
      <c r="D697" s="140" t="s">
        <v>147</v>
      </c>
      <c r="E697" s="147" t="s">
        <v>19</v>
      </c>
      <c r="F697" s="148" t="s">
        <v>976</v>
      </c>
      <c r="H697" s="149">
        <v>20.678000000000001</v>
      </c>
      <c r="I697" s="150"/>
      <c r="L697" s="146"/>
      <c r="M697" s="151"/>
      <c r="T697" s="152"/>
      <c r="AT697" s="147" t="s">
        <v>147</v>
      </c>
      <c r="AU697" s="147" t="s">
        <v>82</v>
      </c>
      <c r="AV697" s="12" t="s">
        <v>82</v>
      </c>
      <c r="AW697" s="12" t="s">
        <v>33</v>
      </c>
      <c r="AX697" s="12" t="s">
        <v>72</v>
      </c>
      <c r="AY697" s="147" t="s">
        <v>130</v>
      </c>
    </row>
    <row r="698" spans="2:65" s="12" customFormat="1" ht="11.25">
      <c r="B698" s="146"/>
      <c r="D698" s="140" t="s">
        <v>147</v>
      </c>
      <c r="E698" s="147" t="s">
        <v>19</v>
      </c>
      <c r="F698" s="148" t="s">
        <v>988</v>
      </c>
      <c r="H698" s="149">
        <v>21.712</v>
      </c>
      <c r="I698" s="150"/>
      <c r="L698" s="146"/>
      <c r="M698" s="151"/>
      <c r="T698" s="152"/>
      <c r="AT698" s="147" t="s">
        <v>147</v>
      </c>
      <c r="AU698" s="147" t="s">
        <v>82</v>
      </c>
      <c r="AV698" s="12" t="s">
        <v>82</v>
      </c>
      <c r="AW698" s="12" t="s">
        <v>33</v>
      </c>
      <c r="AX698" s="12" t="s">
        <v>80</v>
      </c>
      <c r="AY698" s="147" t="s">
        <v>130</v>
      </c>
    </row>
    <row r="699" spans="2:65" s="1" customFormat="1" ht="16.5" customHeight="1">
      <c r="B699" s="32"/>
      <c r="C699" s="166" t="s">
        <v>989</v>
      </c>
      <c r="D699" s="166" t="s">
        <v>166</v>
      </c>
      <c r="E699" s="167" t="s">
        <v>602</v>
      </c>
      <c r="F699" s="168" t="s">
        <v>603</v>
      </c>
      <c r="G699" s="169" t="s">
        <v>199</v>
      </c>
      <c r="H699" s="170">
        <v>11.276999999999999</v>
      </c>
      <c r="I699" s="171"/>
      <c r="J699" s="172">
        <f>ROUND(I699*H699,2)</f>
        <v>0</v>
      </c>
      <c r="K699" s="168" t="s">
        <v>137</v>
      </c>
      <c r="L699" s="173"/>
      <c r="M699" s="174" t="s">
        <v>19</v>
      </c>
      <c r="N699" s="175" t="s">
        <v>43</v>
      </c>
      <c r="P699" s="136">
        <f>O699*H699</f>
        <v>0</v>
      </c>
      <c r="Q699" s="136">
        <v>1.4999999999999999E-2</v>
      </c>
      <c r="R699" s="136">
        <f>Q699*H699</f>
        <v>0.16915499999999997</v>
      </c>
      <c r="S699" s="136">
        <v>0</v>
      </c>
      <c r="T699" s="137">
        <f>S699*H699</f>
        <v>0</v>
      </c>
      <c r="AR699" s="138" t="s">
        <v>425</v>
      </c>
      <c r="AT699" s="138" t="s">
        <v>166</v>
      </c>
      <c r="AU699" s="138" t="s">
        <v>82</v>
      </c>
      <c r="AY699" s="17" t="s">
        <v>130</v>
      </c>
      <c r="BE699" s="139">
        <f>IF(N699="základní",J699,0)</f>
        <v>0</v>
      </c>
      <c r="BF699" s="139">
        <f>IF(N699="snížená",J699,0)</f>
        <v>0</v>
      </c>
      <c r="BG699" s="139">
        <f>IF(N699="zákl. přenesená",J699,0)</f>
        <v>0</v>
      </c>
      <c r="BH699" s="139">
        <f>IF(N699="sníž. přenesená",J699,0)</f>
        <v>0</v>
      </c>
      <c r="BI699" s="139">
        <f>IF(N699="nulová",J699,0)</f>
        <v>0</v>
      </c>
      <c r="BJ699" s="17" t="s">
        <v>80</v>
      </c>
      <c r="BK699" s="139">
        <f>ROUND(I699*H699,2)</f>
        <v>0</v>
      </c>
      <c r="BL699" s="17" t="s">
        <v>311</v>
      </c>
      <c r="BM699" s="138" t="s">
        <v>990</v>
      </c>
    </row>
    <row r="700" spans="2:65" s="1" customFormat="1" ht="11.25">
      <c r="B700" s="32"/>
      <c r="D700" s="140" t="s">
        <v>140</v>
      </c>
      <c r="F700" s="141" t="s">
        <v>603</v>
      </c>
      <c r="I700" s="142"/>
      <c r="L700" s="32"/>
      <c r="M700" s="143"/>
      <c r="T700" s="53"/>
      <c r="AT700" s="17" t="s">
        <v>140</v>
      </c>
      <c r="AU700" s="17" t="s">
        <v>82</v>
      </c>
    </row>
    <row r="701" spans="2:65" s="12" customFormat="1" ht="11.25">
      <c r="B701" s="146"/>
      <c r="D701" s="140" t="s">
        <v>147</v>
      </c>
      <c r="E701" s="147" t="s">
        <v>19</v>
      </c>
      <c r="F701" s="148" t="s">
        <v>977</v>
      </c>
      <c r="H701" s="149">
        <v>10.74</v>
      </c>
      <c r="I701" s="150"/>
      <c r="L701" s="146"/>
      <c r="M701" s="151"/>
      <c r="T701" s="152"/>
      <c r="AT701" s="147" t="s">
        <v>147</v>
      </c>
      <c r="AU701" s="147" t="s">
        <v>82</v>
      </c>
      <c r="AV701" s="12" t="s">
        <v>82</v>
      </c>
      <c r="AW701" s="12" t="s">
        <v>33</v>
      </c>
      <c r="AX701" s="12" t="s">
        <v>72</v>
      </c>
      <c r="AY701" s="147" t="s">
        <v>130</v>
      </c>
    </row>
    <row r="702" spans="2:65" s="12" customFormat="1" ht="11.25">
      <c r="B702" s="146"/>
      <c r="D702" s="140" t="s">
        <v>147</v>
      </c>
      <c r="E702" s="147" t="s">
        <v>19</v>
      </c>
      <c r="F702" s="148" t="s">
        <v>991</v>
      </c>
      <c r="H702" s="149">
        <v>11.276999999999999</v>
      </c>
      <c r="I702" s="150"/>
      <c r="L702" s="146"/>
      <c r="M702" s="151"/>
      <c r="T702" s="152"/>
      <c r="AT702" s="147" t="s">
        <v>147</v>
      </c>
      <c r="AU702" s="147" t="s">
        <v>82</v>
      </c>
      <c r="AV702" s="12" t="s">
        <v>82</v>
      </c>
      <c r="AW702" s="12" t="s">
        <v>33</v>
      </c>
      <c r="AX702" s="12" t="s">
        <v>80</v>
      </c>
      <c r="AY702" s="147" t="s">
        <v>130</v>
      </c>
    </row>
    <row r="703" spans="2:65" s="1" customFormat="1" ht="16.5" customHeight="1">
      <c r="B703" s="32"/>
      <c r="C703" s="166" t="s">
        <v>992</v>
      </c>
      <c r="D703" s="166" t="s">
        <v>166</v>
      </c>
      <c r="E703" s="167" t="s">
        <v>993</v>
      </c>
      <c r="F703" s="168" t="s">
        <v>994</v>
      </c>
      <c r="G703" s="169" t="s">
        <v>199</v>
      </c>
      <c r="H703" s="170">
        <v>6.0140000000000002</v>
      </c>
      <c r="I703" s="171"/>
      <c r="J703" s="172">
        <f>ROUND(I703*H703,2)</f>
        <v>0</v>
      </c>
      <c r="K703" s="168" t="s">
        <v>137</v>
      </c>
      <c r="L703" s="173"/>
      <c r="M703" s="174" t="s">
        <v>19</v>
      </c>
      <c r="N703" s="175" t="s">
        <v>43</v>
      </c>
      <c r="P703" s="136">
        <f>O703*H703</f>
        <v>0</v>
      </c>
      <c r="Q703" s="136">
        <v>0.01</v>
      </c>
      <c r="R703" s="136">
        <f>Q703*H703</f>
        <v>6.0140000000000006E-2</v>
      </c>
      <c r="S703" s="136">
        <v>0</v>
      </c>
      <c r="T703" s="137">
        <f>S703*H703</f>
        <v>0</v>
      </c>
      <c r="AR703" s="138" t="s">
        <v>425</v>
      </c>
      <c r="AT703" s="138" t="s">
        <v>166</v>
      </c>
      <c r="AU703" s="138" t="s">
        <v>82</v>
      </c>
      <c r="AY703" s="17" t="s">
        <v>130</v>
      </c>
      <c r="BE703" s="139">
        <f>IF(N703="základní",J703,0)</f>
        <v>0</v>
      </c>
      <c r="BF703" s="139">
        <f>IF(N703="snížená",J703,0)</f>
        <v>0</v>
      </c>
      <c r="BG703" s="139">
        <f>IF(N703="zákl. přenesená",J703,0)</f>
        <v>0</v>
      </c>
      <c r="BH703" s="139">
        <f>IF(N703="sníž. přenesená",J703,0)</f>
        <v>0</v>
      </c>
      <c r="BI703" s="139">
        <f>IF(N703="nulová",J703,0)</f>
        <v>0</v>
      </c>
      <c r="BJ703" s="17" t="s">
        <v>80</v>
      </c>
      <c r="BK703" s="139">
        <f>ROUND(I703*H703,2)</f>
        <v>0</v>
      </c>
      <c r="BL703" s="17" t="s">
        <v>311</v>
      </c>
      <c r="BM703" s="138" t="s">
        <v>995</v>
      </c>
    </row>
    <row r="704" spans="2:65" s="1" customFormat="1" ht="11.25">
      <c r="B704" s="32"/>
      <c r="D704" s="140" t="s">
        <v>140</v>
      </c>
      <c r="F704" s="141" t="s">
        <v>994</v>
      </c>
      <c r="I704" s="142"/>
      <c r="L704" s="32"/>
      <c r="M704" s="143"/>
      <c r="T704" s="53"/>
      <c r="AT704" s="17" t="s">
        <v>140</v>
      </c>
      <c r="AU704" s="17" t="s">
        <v>82</v>
      </c>
    </row>
    <row r="705" spans="2:65" s="12" customFormat="1" ht="11.25">
      <c r="B705" s="146"/>
      <c r="D705" s="140" t="s">
        <v>147</v>
      </c>
      <c r="E705" s="147" t="s">
        <v>19</v>
      </c>
      <c r="F705" s="148" t="s">
        <v>978</v>
      </c>
      <c r="H705" s="149">
        <v>5.7279999999999998</v>
      </c>
      <c r="I705" s="150"/>
      <c r="L705" s="146"/>
      <c r="M705" s="151"/>
      <c r="T705" s="152"/>
      <c r="AT705" s="147" t="s">
        <v>147</v>
      </c>
      <c r="AU705" s="147" t="s">
        <v>82</v>
      </c>
      <c r="AV705" s="12" t="s">
        <v>82</v>
      </c>
      <c r="AW705" s="12" t="s">
        <v>33</v>
      </c>
      <c r="AX705" s="12" t="s">
        <v>72</v>
      </c>
      <c r="AY705" s="147" t="s">
        <v>130</v>
      </c>
    </row>
    <row r="706" spans="2:65" s="12" customFormat="1" ht="11.25">
      <c r="B706" s="146"/>
      <c r="D706" s="140" t="s">
        <v>147</v>
      </c>
      <c r="E706" s="147" t="s">
        <v>19</v>
      </c>
      <c r="F706" s="148" t="s">
        <v>996</v>
      </c>
      <c r="H706" s="149">
        <v>6.0140000000000002</v>
      </c>
      <c r="I706" s="150"/>
      <c r="L706" s="146"/>
      <c r="M706" s="151"/>
      <c r="T706" s="152"/>
      <c r="AT706" s="147" t="s">
        <v>147</v>
      </c>
      <c r="AU706" s="147" t="s">
        <v>82</v>
      </c>
      <c r="AV706" s="12" t="s">
        <v>82</v>
      </c>
      <c r="AW706" s="12" t="s">
        <v>33</v>
      </c>
      <c r="AX706" s="12" t="s">
        <v>80</v>
      </c>
      <c r="AY706" s="147" t="s">
        <v>130</v>
      </c>
    </row>
    <row r="707" spans="2:65" s="1" customFormat="1" ht="16.5" customHeight="1">
      <c r="B707" s="32"/>
      <c r="C707" s="127" t="s">
        <v>997</v>
      </c>
      <c r="D707" s="127" t="s">
        <v>133</v>
      </c>
      <c r="E707" s="128" t="s">
        <v>998</v>
      </c>
      <c r="F707" s="129" t="s">
        <v>999</v>
      </c>
      <c r="G707" s="130" t="s">
        <v>199</v>
      </c>
      <c r="H707" s="131">
        <v>2.5739999999999998</v>
      </c>
      <c r="I707" s="132"/>
      <c r="J707" s="133">
        <f>ROUND(I707*H707,2)</f>
        <v>0</v>
      </c>
      <c r="K707" s="129" t="s">
        <v>137</v>
      </c>
      <c r="L707" s="32"/>
      <c r="M707" s="134" t="s">
        <v>19</v>
      </c>
      <c r="N707" s="135" t="s">
        <v>43</v>
      </c>
      <c r="P707" s="136">
        <f>O707*H707</f>
        <v>0</v>
      </c>
      <c r="Q707" s="136">
        <v>3.0000000000000001E-3</v>
      </c>
      <c r="R707" s="136">
        <f>Q707*H707</f>
        <v>7.7219999999999997E-3</v>
      </c>
      <c r="S707" s="136">
        <v>0</v>
      </c>
      <c r="T707" s="137">
        <f>S707*H707</f>
        <v>0</v>
      </c>
      <c r="AR707" s="138" t="s">
        <v>311</v>
      </c>
      <c r="AT707" s="138" t="s">
        <v>133</v>
      </c>
      <c r="AU707" s="138" t="s">
        <v>82</v>
      </c>
      <c r="AY707" s="17" t="s">
        <v>130</v>
      </c>
      <c r="BE707" s="139">
        <f>IF(N707="základní",J707,0)</f>
        <v>0</v>
      </c>
      <c r="BF707" s="139">
        <f>IF(N707="snížená",J707,0)</f>
        <v>0</v>
      </c>
      <c r="BG707" s="139">
        <f>IF(N707="zákl. přenesená",J707,0)</f>
        <v>0</v>
      </c>
      <c r="BH707" s="139">
        <f>IF(N707="sníž. přenesená",J707,0)</f>
        <v>0</v>
      </c>
      <c r="BI707" s="139">
        <f>IF(N707="nulová",J707,0)</f>
        <v>0</v>
      </c>
      <c r="BJ707" s="17" t="s">
        <v>80</v>
      </c>
      <c r="BK707" s="139">
        <f>ROUND(I707*H707,2)</f>
        <v>0</v>
      </c>
      <c r="BL707" s="17" t="s">
        <v>311</v>
      </c>
      <c r="BM707" s="138" t="s">
        <v>1000</v>
      </c>
    </row>
    <row r="708" spans="2:65" s="1" customFormat="1" ht="19.5">
      <c r="B708" s="32"/>
      <c r="D708" s="140" t="s">
        <v>140</v>
      </c>
      <c r="F708" s="141" t="s">
        <v>1001</v>
      </c>
      <c r="I708" s="142"/>
      <c r="L708" s="32"/>
      <c r="M708" s="143"/>
      <c r="T708" s="53"/>
      <c r="AT708" s="17" t="s">
        <v>140</v>
      </c>
      <c r="AU708" s="17" t="s">
        <v>82</v>
      </c>
    </row>
    <row r="709" spans="2:65" s="1" customFormat="1" ht="11.25">
      <c r="B709" s="32"/>
      <c r="D709" s="144" t="s">
        <v>141</v>
      </c>
      <c r="F709" s="145" t="s">
        <v>1002</v>
      </c>
      <c r="I709" s="142"/>
      <c r="L709" s="32"/>
      <c r="M709" s="143"/>
      <c r="T709" s="53"/>
      <c r="AT709" s="17" t="s">
        <v>141</v>
      </c>
      <c r="AU709" s="17" t="s">
        <v>82</v>
      </c>
    </row>
    <row r="710" spans="2:65" s="12" customFormat="1" ht="11.25">
      <c r="B710" s="146"/>
      <c r="D710" s="140" t="s">
        <v>147</v>
      </c>
      <c r="E710" s="147" t="s">
        <v>19</v>
      </c>
      <c r="F710" s="148" t="s">
        <v>1003</v>
      </c>
      <c r="H710" s="149">
        <v>2.5739999999999998</v>
      </c>
      <c r="I710" s="150"/>
      <c r="L710" s="146"/>
      <c r="M710" s="151"/>
      <c r="T710" s="152"/>
      <c r="AT710" s="147" t="s">
        <v>147</v>
      </c>
      <c r="AU710" s="147" t="s">
        <v>82</v>
      </c>
      <c r="AV710" s="12" t="s">
        <v>82</v>
      </c>
      <c r="AW710" s="12" t="s">
        <v>33</v>
      </c>
      <c r="AX710" s="12" t="s">
        <v>80</v>
      </c>
      <c r="AY710" s="147" t="s">
        <v>130</v>
      </c>
    </row>
    <row r="711" spans="2:65" s="1" customFormat="1" ht="16.5" customHeight="1">
      <c r="B711" s="32"/>
      <c r="C711" s="166" t="s">
        <v>1004</v>
      </c>
      <c r="D711" s="166" t="s">
        <v>166</v>
      </c>
      <c r="E711" s="167" t="s">
        <v>1005</v>
      </c>
      <c r="F711" s="168" t="s">
        <v>1006</v>
      </c>
      <c r="G711" s="169" t="s">
        <v>199</v>
      </c>
      <c r="H711" s="170">
        <v>2.7029999999999998</v>
      </c>
      <c r="I711" s="171"/>
      <c r="J711" s="172">
        <f>ROUND(I711*H711,2)</f>
        <v>0</v>
      </c>
      <c r="K711" s="168" t="s">
        <v>137</v>
      </c>
      <c r="L711" s="173"/>
      <c r="M711" s="174" t="s">
        <v>19</v>
      </c>
      <c r="N711" s="175" t="s">
        <v>43</v>
      </c>
      <c r="P711" s="136">
        <f>O711*H711</f>
        <v>0</v>
      </c>
      <c r="Q711" s="136">
        <v>8.9999999999999998E-4</v>
      </c>
      <c r="R711" s="136">
        <f>Q711*H711</f>
        <v>2.4326999999999999E-3</v>
      </c>
      <c r="S711" s="136">
        <v>0</v>
      </c>
      <c r="T711" s="137">
        <f>S711*H711</f>
        <v>0</v>
      </c>
      <c r="AR711" s="138" t="s">
        <v>425</v>
      </c>
      <c r="AT711" s="138" t="s">
        <v>166</v>
      </c>
      <c r="AU711" s="138" t="s">
        <v>82</v>
      </c>
      <c r="AY711" s="17" t="s">
        <v>130</v>
      </c>
      <c r="BE711" s="139">
        <f>IF(N711="základní",J711,0)</f>
        <v>0</v>
      </c>
      <c r="BF711" s="139">
        <f>IF(N711="snížená",J711,0)</f>
        <v>0</v>
      </c>
      <c r="BG711" s="139">
        <f>IF(N711="zákl. přenesená",J711,0)</f>
        <v>0</v>
      </c>
      <c r="BH711" s="139">
        <f>IF(N711="sníž. přenesená",J711,0)</f>
        <v>0</v>
      </c>
      <c r="BI711" s="139">
        <f>IF(N711="nulová",J711,0)</f>
        <v>0</v>
      </c>
      <c r="BJ711" s="17" t="s">
        <v>80</v>
      </c>
      <c r="BK711" s="139">
        <f>ROUND(I711*H711,2)</f>
        <v>0</v>
      </c>
      <c r="BL711" s="17" t="s">
        <v>311</v>
      </c>
      <c r="BM711" s="138" t="s">
        <v>1007</v>
      </c>
    </row>
    <row r="712" spans="2:65" s="1" customFormat="1" ht="11.25">
      <c r="B712" s="32"/>
      <c r="D712" s="140" t="s">
        <v>140</v>
      </c>
      <c r="F712" s="141" t="s">
        <v>1006</v>
      </c>
      <c r="I712" s="142"/>
      <c r="L712" s="32"/>
      <c r="M712" s="143"/>
      <c r="T712" s="53"/>
      <c r="AT712" s="17" t="s">
        <v>140</v>
      </c>
      <c r="AU712" s="17" t="s">
        <v>82</v>
      </c>
    </row>
    <row r="713" spans="2:65" s="12" customFormat="1" ht="11.25">
      <c r="B713" s="146"/>
      <c r="D713" s="140" t="s">
        <v>147</v>
      </c>
      <c r="E713" s="147" t="s">
        <v>19</v>
      </c>
      <c r="F713" s="148" t="s">
        <v>1008</v>
      </c>
      <c r="H713" s="149">
        <v>2.7029999999999998</v>
      </c>
      <c r="I713" s="150"/>
      <c r="L713" s="146"/>
      <c r="M713" s="151"/>
      <c r="T713" s="152"/>
      <c r="AT713" s="147" t="s">
        <v>147</v>
      </c>
      <c r="AU713" s="147" t="s">
        <v>82</v>
      </c>
      <c r="AV713" s="12" t="s">
        <v>82</v>
      </c>
      <c r="AW713" s="12" t="s">
        <v>33</v>
      </c>
      <c r="AX713" s="12" t="s">
        <v>80</v>
      </c>
      <c r="AY713" s="147" t="s">
        <v>130</v>
      </c>
    </row>
    <row r="714" spans="2:65" s="1" customFormat="1" ht="16.5" customHeight="1">
      <c r="B714" s="32"/>
      <c r="C714" s="127" t="s">
        <v>1009</v>
      </c>
      <c r="D714" s="127" t="s">
        <v>133</v>
      </c>
      <c r="E714" s="128" t="s">
        <v>1010</v>
      </c>
      <c r="F714" s="129" t="s">
        <v>1011</v>
      </c>
      <c r="G714" s="130" t="s">
        <v>199</v>
      </c>
      <c r="H714" s="131">
        <v>101.544</v>
      </c>
      <c r="I714" s="132"/>
      <c r="J714" s="133">
        <f>ROUND(I714*H714,2)</f>
        <v>0</v>
      </c>
      <c r="K714" s="129" t="s">
        <v>137</v>
      </c>
      <c r="L714" s="32"/>
      <c r="M714" s="134" t="s">
        <v>19</v>
      </c>
      <c r="N714" s="135" t="s">
        <v>43</v>
      </c>
      <c r="P714" s="136">
        <f>O714*H714</f>
        <v>0</v>
      </c>
      <c r="Q714" s="136">
        <v>0</v>
      </c>
      <c r="R714" s="136">
        <f>Q714*H714</f>
        <v>0</v>
      </c>
      <c r="S714" s="136">
        <v>0</v>
      </c>
      <c r="T714" s="137">
        <f>S714*H714</f>
        <v>0</v>
      </c>
      <c r="AR714" s="138" t="s">
        <v>311</v>
      </c>
      <c r="AT714" s="138" t="s">
        <v>133</v>
      </c>
      <c r="AU714" s="138" t="s">
        <v>82</v>
      </c>
      <c r="AY714" s="17" t="s">
        <v>130</v>
      </c>
      <c r="BE714" s="139">
        <f>IF(N714="základní",J714,0)</f>
        <v>0</v>
      </c>
      <c r="BF714" s="139">
        <f>IF(N714="snížená",J714,0)</f>
        <v>0</v>
      </c>
      <c r="BG714" s="139">
        <f>IF(N714="zákl. přenesená",J714,0)</f>
        <v>0</v>
      </c>
      <c r="BH714" s="139">
        <f>IF(N714="sníž. přenesená",J714,0)</f>
        <v>0</v>
      </c>
      <c r="BI714" s="139">
        <f>IF(N714="nulová",J714,0)</f>
        <v>0</v>
      </c>
      <c r="BJ714" s="17" t="s">
        <v>80</v>
      </c>
      <c r="BK714" s="139">
        <f>ROUND(I714*H714,2)</f>
        <v>0</v>
      </c>
      <c r="BL714" s="17" t="s">
        <v>311</v>
      </c>
      <c r="BM714" s="138" t="s">
        <v>1012</v>
      </c>
    </row>
    <row r="715" spans="2:65" s="1" customFormat="1" ht="19.5">
      <c r="B715" s="32"/>
      <c r="D715" s="140" t="s">
        <v>140</v>
      </c>
      <c r="F715" s="141" t="s">
        <v>1013</v>
      </c>
      <c r="I715" s="142"/>
      <c r="L715" s="32"/>
      <c r="M715" s="143"/>
      <c r="T715" s="53"/>
      <c r="AT715" s="17" t="s">
        <v>140</v>
      </c>
      <c r="AU715" s="17" t="s">
        <v>82</v>
      </c>
    </row>
    <row r="716" spans="2:65" s="1" customFormat="1" ht="11.25">
      <c r="B716" s="32"/>
      <c r="D716" s="144" t="s">
        <v>141</v>
      </c>
      <c r="F716" s="145" t="s">
        <v>1014</v>
      </c>
      <c r="I716" s="142"/>
      <c r="L716" s="32"/>
      <c r="M716" s="143"/>
      <c r="T716" s="53"/>
      <c r="AT716" s="17" t="s">
        <v>141</v>
      </c>
      <c r="AU716" s="17" t="s">
        <v>82</v>
      </c>
    </row>
    <row r="717" spans="2:65" s="12" customFormat="1" ht="11.25">
      <c r="B717" s="146"/>
      <c r="D717" s="140" t="s">
        <v>147</v>
      </c>
      <c r="E717" s="147" t="s">
        <v>19</v>
      </c>
      <c r="F717" s="148" t="s">
        <v>1015</v>
      </c>
      <c r="H717" s="149">
        <v>8.75</v>
      </c>
      <c r="I717" s="150"/>
      <c r="L717" s="146"/>
      <c r="M717" s="151"/>
      <c r="T717" s="152"/>
      <c r="AT717" s="147" t="s">
        <v>147</v>
      </c>
      <c r="AU717" s="147" t="s">
        <v>82</v>
      </c>
      <c r="AV717" s="12" t="s">
        <v>82</v>
      </c>
      <c r="AW717" s="12" t="s">
        <v>33</v>
      </c>
      <c r="AX717" s="12" t="s">
        <v>72</v>
      </c>
      <c r="AY717" s="147" t="s">
        <v>130</v>
      </c>
    </row>
    <row r="718" spans="2:65" s="12" customFormat="1" ht="11.25">
      <c r="B718" s="146"/>
      <c r="D718" s="140" t="s">
        <v>147</v>
      </c>
      <c r="E718" s="147" t="s">
        <v>19</v>
      </c>
      <c r="F718" s="148" t="s">
        <v>1016</v>
      </c>
      <c r="H718" s="149">
        <v>92.793999999999997</v>
      </c>
      <c r="I718" s="150"/>
      <c r="L718" s="146"/>
      <c r="M718" s="151"/>
      <c r="T718" s="152"/>
      <c r="AT718" s="147" t="s">
        <v>147</v>
      </c>
      <c r="AU718" s="147" t="s">
        <v>82</v>
      </c>
      <c r="AV718" s="12" t="s">
        <v>82</v>
      </c>
      <c r="AW718" s="12" t="s">
        <v>33</v>
      </c>
      <c r="AX718" s="12" t="s">
        <v>72</v>
      </c>
      <c r="AY718" s="147" t="s">
        <v>130</v>
      </c>
    </row>
    <row r="719" spans="2:65" s="14" customFormat="1" ht="11.25">
      <c r="B719" s="159"/>
      <c r="D719" s="140" t="s">
        <v>147</v>
      </c>
      <c r="E719" s="160" t="s">
        <v>19</v>
      </c>
      <c r="F719" s="161" t="s">
        <v>165</v>
      </c>
      <c r="H719" s="162">
        <v>101.544</v>
      </c>
      <c r="I719" s="163"/>
      <c r="L719" s="159"/>
      <c r="M719" s="164"/>
      <c r="T719" s="165"/>
      <c r="AT719" s="160" t="s">
        <v>147</v>
      </c>
      <c r="AU719" s="160" t="s">
        <v>82</v>
      </c>
      <c r="AV719" s="14" t="s">
        <v>157</v>
      </c>
      <c r="AW719" s="14" t="s">
        <v>4</v>
      </c>
      <c r="AX719" s="14" t="s">
        <v>80</v>
      </c>
      <c r="AY719" s="160" t="s">
        <v>130</v>
      </c>
    </row>
    <row r="720" spans="2:65" s="1" customFormat="1" ht="16.5" customHeight="1">
      <c r="B720" s="32"/>
      <c r="C720" s="166" t="s">
        <v>1017</v>
      </c>
      <c r="D720" s="166" t="s">
        <v>166</v>
      </c>
      <c r="E720" s="167" t="s">
        <v>1018</v>
      </c>
      <c r="F720" s="168" t="s">
        <v>1019</v>
      </c>
      <c r="G720" s="169" t="s">
        <v>199</v>
      </c>
      <c r="H720" s="170">
        <v>118.35</v>
      </c>
      <c r="I720" s="171"/>
      <c r="J720" s="172">
        <f>ROUND(I720*H720,2)</f>
        <v>0</v>
      </c>
      <c r="K720" s="168" t="s">
        <v>137</v>
      </c>
      <c r="L720" s="173"/>
      <c r="M720" s="174" t="s">
        <v>19</v>
      </c>
      <c r="N720" s="175" t="s">
        <v>43</v>
      </c>
      <c r="P720" s="136">
        <f>O720*H720</f>
        <v>0</v>
      </c>
      <c r="Q720" s="136">
        <v>1.7000000000000001E-4</v>
      </c>
      <c r="R720" s="136">
        <f>Q720*H720</f>
        <v>2.0119500000000002E-2</v>
      </c>
      <c r="S720" s="136">
        <v>0</v>
      </c>
      <c r="T720" s="137">
        <f>S720*H720</f>
        <v>0</v>
      </c>
      <c r="AR720" s="138" t="s">
        <v>425</v>
      </c>
      <c r="AT720" s="138" t="s">
        <v>166</v>
      </c>
      <c r="AU720" s="138" t="s">
        <v>82</v>
      </c>
      <c r="AY720" s="17" t="s">
        <v>130</v>
      </c>
      <c r="BE720" s="139">
        <f>IF(N720="základní",J720,0)</f>
        <v>0</v>
      </c>
      <c r="BF720" s="139">
        <f>IF(N720="snížená",J720,0)</f>
        <v>0</v>
      </c>
      <c r="BG720" s="139">
        <f>IF(N720="zákl. přenesená",J720,0)</f>
        <v>0</v>
      </c>
      <c r="BH720" s="139">
        <f>IF(N720="sníž. přenesená",J720,0)</f>
        <v>0</v>
      </c>
      <c r="BI720" s="139">
        <f>IF(N720="nulová",J720,0)</f>
        <v>0</v>
      </c>
      <c r="BJ720" s="17" t="s">
        <v>80</v>
      </c>
      <c r="BK720" s="139">
        <f>ROUND(I720*H720,2)</f>
        <v>0</v>
      </c>
      <c r="BL720" s="17" t="s">
        <v>311</v>
      </c>
      <c r="BM720" s="138" t="s">
        <v>1020</v>
      </c>
    </row>
    <row r="721" spans="2:65" s="1" customFormat="1" ht="11.25">
      <c r="B721" s="32"/>
      <c r="D721" s="140" t="s">
        <v>140</v>
      </c>
      <c r="F721" s="141" t="s">
        <v>1019</v>
      </c>
      <c r="I721" s="142"/>
      <c r="L721" s="32"/>
      <c r="M721" s="143"/>
      <c r="T721" s="53"/>
      <c r="AT721" s="17" t="s">
        <v>140</v>
      </c>
      <c r="AU721" s="17" t="s">
        <v>82</v>
      </c>
    </row>
    <row r="722" spans="2:65" s="12" customFormat="1" ht="11.25">
      <c r="B722" s="146"/>
      <c r="D722" s="140" t="s">
        <v>147</v>
      </c>
      <c r="E722" s="147" t="s">
        <v>19</v>
      </c>
      <c r="F722" s="148" t="s">
        <v>1021</v>
      </c>
      <c r="H722" s="149">
        <v>118.35</v>
      </c>
      <c r="I722" s="150"/>
      <c r="L722" s="146"/>
      <c r="M722" s="151"/>
      <c r="T722" s="152"/>
      <c r="AT722" s="147" t="s">
        <v>147</v>
      </c>
      <c r="AU722" s="147" t="s">
        <v>82</v>
      </c>
      <c r="AV722" s="12" t="s">
        <v>82</v>
      </c>
      <c r="AW722" s="12" t="s">
        <v>33</v>
      </c>
      <c r="AX722" s="12" t="s">
        <v>80</v>
      </c>
      <c r="AY722" s="147" t="s">
        <v>130</v>
      </c>
    </row>
    <row r="723" spans="2:65" s="1" customFormat="1" ht="16.5" customHeight="1">
      <c r="B723" s="32"/>
      <c r="C723" s="127" t="s">
        <v>1022</v>
      </c>
      <c r="D723" s="127" t="s">
        <v>133</v>
      </c>
      <c r="E723" s="128" t="s">
        <v>1023</v>
      </c>
      <c r="F723" s="129" t="s">
        <v>1024</v>
      </c>
      <c r="G723" s="130" t="s">
        <v>827</v>
      </c>
      <c r="H723" s="179"/>
      <c r="I723" s="132"/>
      <c r="J723" s="133">
        <f>ROUND(I723*H723,2)</f>
        <v>0</v>
      </c>
      <c r="K723" s="129" t="s">
        <v>137</v>
      </c>
      <c r="L723" s="32"/>
      <c r="M723" s="134" t="s">
        <v>19</v>
      </c>
      <c r="N723" s="135" t="s">
        <v>43</v>
      </c>
      <c r="P723" s="136">
        <f>O723*H723</f>
        <v>0</v>
      </c>
      <c r="Q723" s="136">
        <v>0</v>
      </c>
      <c r="R723" s="136">
        <f>Q723*H723</f>
        <v>0</v>
      </c>
      <c r="S723" s="136">
        <v>0</v>
      </c>
      <c r="T723" s="137">
        <f>S723*H723</f>
        <v>0</v>
      </c>
      <c r="AR723" s="138" t="s">
        <v>311</v>
      </c>
      <c r="AT723" s="138" t="s">
        <v>133</v>
      </c>
      <c r="AU723" s="138" t="s">
        <v>82</v>
      </c>
      <c r="AY723" s="17" t="s">
        <v>130</v>
      </c>
      <c r="BE723" s="139">
        <f>IF(N723="základní",J723,0)</f>
        <v>0</v>
      </c>
      <c r="BF723" s="139">
        <f>IF(N723="snížená",J723,0)</f>
        <v>0</v>
      </c>
      <c r="BG723" s="139">
        <f>IF(N723="zákl. přenesená",J723,0)</f>
        <v>0</v>
      </c>
      <c r="BH723" s="139">
        <f>IF(N723="sníž. přenesená",J723,0)</f>
        <v>0</v>
      </c>
      <c r="BI723" s="139">
        <f>IF(N723="nulová",J723,0)</f>
        <v>0</v>
      </c>
      <c r="BJ723" s="17" t="s">
        <v>80</v>
      </c>
      <c r="BK723" s="139">
        <f>ROUND(I723*H723,2)</f>
        <v>0</v>
      </c>
      <c r="BL723" s="17" t="s">
        <v>311</v>
      </c>
      <c r="BM723" s="138" t="s">
        <v>1025</v>
      </c>
    </row>
    <row r="724" spans="2:65" s="1" customFormat="1" ht="19.5">
      <c r="B724" s="32"/>
      <c r="D724" s="140" t="s">
        <v>140</v>
      </c>
      <c r="F724" s="141" t="s">
        <v>1026</v>
      </c>
      <c r="I724" s="142"/>
      <c r="L724" s="32"/>
      <c r="M724" s="143"/>
      <c r="T724" s="53"/>
      <c r="AT724" s="17" t="s">
        <v>140</v>
      </c>
      <c r="AU724" s="17" t="s">
        <v>82</v>
      </c>
    </row>
    <row r="725" spans="2:65" s="1" customFormat="1" ht="11.25">
      <c r="B725" s="32"/>
      <c r="D725" s="144" t="s">
        <v>141</v>
      </c>
      <c r="F725" s="145" t="s">
        <v>1027</v>
      </c>
      <c r="I725" s="142"/>
      <c r="L725" s="32"/>
      <c r="M725" s="143"/>
      <c r="T725" s="53"/>
      <c r="AT725" s="17" t="s">
        <v>141</v>
      </c>
      <c r="AU725" s="17" t="s">
        <v>82</v>
      </c>
    </row>
    <row r="726" spans="2:65" s="11" customFormat="1" ht="22.9" customHeight="1">
      <c r="B726" s="115"/>
      <c r="D726" s="116" t="s">
        <v>71</v>
      </c>
      <c r="E726" s="125" t="s">
        <v>1028</v>
      </c>
      <c r="F726" s="125" t="s">
        <v>1029</v>
      </c>
      <c r="I726" s="118"/>
      <c r="J726" s="126">
        <f>BK726</f>
        <v>0</v>
      </c>
      <c r="L726" s="115"/>
      <c r="M726" s="120"/>
      <c r="P726" s="121">
        <f>SUM(P727:P750)</f>
        <v>0</v>
      </c>
      <c r="R726" s="121">
        <f>SUM(R727:R750)</f>
        <v>0.54442168120000001</v>
      </c>
      <c r="T726" s="122">
        <f>SUM(T727:T750)</f>
        <v>0</v>
      </c>
      <c r="AR726" s="116" t="s">
        <v>82</v>
      </c>
      <c r="AT726" s="123" t="s">
        <v>71</v>
      </c>
      <c r="AU726" s="123" t="s">
        <v>80</v>
      </c>
      <c r="AY726" s="116" t="s">
        <v>130</v>
      </c>
      <c r="BK726" s="124">
        <f>SUM(BK727:BK750)</f>
        <v>0</v>
      </c>
    </row>
    <row r="727" spans="2:65" s="1" customFormat="1" ht="16.5" customHeight="1">
      <c r="B727" s="32"/>
      <c r="C727" s="127" t="s">
        <v>1030</v>
      </c>
      <c r="D727" s="127" t="s">
        <v>133</v>
      </c>
      <c r="E727" s="128" t="s">
        <v>1031</v>
      </c>
      <c r="F727" s="129" t="s">
        <v>1032</v>
      </c>
      <c r="G727" s="130" t="s">
        <v>302</v>
      </c>
      <c r="H727" s="131">
        <v>34.4</v>
      </c>
      <c r="I727" s="132"/>
      <c r="J727" s="133">
        <f>ROUND(I727*H727,2)</f>
        <v>0</v>
      </c>
      <c r="K727" s="129" t="s">
        <v>137</v>
      </c>
      <c r="L727" s="32"/>
      <c r="M727" s="134" t="s">
        <v>19</v>
      </c>
      <c r="N727" s="135" t="s">
        <v>43</v>
      </c>
      <c r="P727" s="136">
        <f>O727*H727</f>
        <v>0</v>
      </c>
      <c r="Q727" s="136">
        <v>0</v>
      </c>
      <c r="R727" s="136">
        <f>Q727*H727</f>
        <v>0</v>
      </c>
      <c r="S727" s="136">
        <v>0</v>
      </c>
      <c r="T727" s="137">
        <f>S727*H727</f>
        <v>0</v>
      </c>
      <c r="AR727" s="138" t="s">
        <v>311</v>
      </c>
      <c r="AT727" s="138" t="s">
        <v>133</v>
      </c>
      <c r="AU727" s="138" t="s">
        <v>82</v>
      </c>
      <c r="AY727" s="17" t="s">
        <v>130</v>
      </c>
      <c r="BE727" s="139">
        <f>IF(N727="základní",J727,0)</f>
        <v>0</v>
      </c>
      <c r="BF727" s="139">
        <f>IF(N727="snížená",J727,0)</f>
        <v>0</v>
      </c>
      <c r="BG727" s="139">
        <f>IF(N727="zákl. přenesená",J727,0)</f>
        <v>0</v>
      </c>
      <c r="BH727" s="139">
        <f>IF(N727="sníž. přenesená",J727,0)</f>
        <v>0</v>
      </c>
      <c r="BI727" s="139">
        <f>IF(N727="nulová",J727,0)</f>
        <v>0</v>
      </c>
      <c r="BJ727" s="17" t="s">
        <v>80</v>
      </c>
      <c r="BK727" s="139">
        <f>ROUND(I727*H727,2)</f>
        <v>0</v>
      </c>
      <c r="BL727" s="17" t="s">
        <v>311</v>
      </c>
      <c r="BM727" s="138" t="s">
        <v>1033</v>
      </c>
    </row>
    <row r="728" spans="2:65" s="1" customFormat="1" ht="11.25">
      <c r="B728" s="32"/>
      <c r="D728" s="140" t="s">
        <v>140</v>
      </c>
      <c r="F728" s="141" t="s">
        <v>1034</v>
      </c>
      <c r="I728" s="142"/>
      <c r="L728" s="32"/>
      <c r="M728" s="143"/>
      <c r="T728" s="53"/>
      <c r="AT728" s="17" t="s">
        <v>140</v>
      </c>
      <c r="AU728" s="17" t="s">
        <v>82</v>
      </c>
    </row>
    <row r="729" spans="2:65" s="1" customFormat="1" ht="11.25">
      <c r="B729" s="32"/>
      <c r="D729" s="144" t="s">
        <v>141</v>
      </c>
      <c r="F729" s="145" t="s">
        <v>1035</v>
      </c>
      <c r="I729" s="142"/>
      <c r="L729" s="32"/>
      <c r="M729" s="143"/>
      <c r="T729" s="53"/>
      <c r="AT729" s="17" t="s">
        <v>141</v>
      </c>
      <c r="AU729" s="17" t="s">
        <v>82</v>
      </c>
    </row>
    <row r="730" spans="2:65" s="1" customFormat="1" ht="16.5" customHeight="1">
      <c r="B730" s="32"/>
      <c r="C730" s="166" t="s">
        <v>1036</v>
      </c>
      <c r="D730" s="166" t="s">
        <v>166</v>
      </c>
      <c r="E730" s="167" t="s">
        <v>1037</v>
      </c>
      <c r="F730" s="168" t="s">
        <v>1038</v>
      </c>
      <c r="G730" s="169" t="s">
        <v>302</v>
      </c>
      <c r="H730" s="170">
        <v>34.4</v>
      </c>
      <c r="I730" s="171"/>
      <c r="J730" s="172">
        <f>ROUND(I730*H730,2)</f>
        <v>0</v>
      </c>
      <c r="K730" s="168" t="s">
        <v>137</v>
      </c>
      <c r="L730" s="173"/>
      <c r="M730" s="174" t="s">
        <v>19</v>
      </c>
      <c r="N730" s="175" t="s">
        <v>43</v>
      </c>
      <c r="P730" s="136">
        <f>O730*H730</f>
        <v>0</v>
      </c>
      <c r="Q730" s="136">
        <v>4.0299999999999997E-3</v>
      </c>
      <c r="R730" s="136">
        <f>Q730*H730</f>
        <v>0.13863199999999998</v>
      </c>
      <c r="S730" s="136">
        <v>0</v>
      </c>
      <c r="T730" s="137">
        <f>S730*H730</f>
        <v>0</v>
      </c>
      <c r="AR730" s="138" t="s">
        <v>425</v>
      </c>
      <c r="AT730" s="138" t="s">
        <v>166</v>
      </c>
      <c r="AU730" s="138" t="s">
        <v>82</v>
      </c>
      <c r="AY730" s="17" t="s">
        <v>130</v>
      </c>
      <c r="BE730" s="139">
        <f>IF(N730="základní",J730,0)</f>
        <v>0</v>
      </c>
      <c r="BF730" s="139">
        <f>IF(N730="snížená",J730,0)</f>
        <v>0</v>
      </c>
      <c r="BG730" s="139">
        <f>IF(N730="zákl. přenesená",J730,0)</f>
        <v>0</v>
      </c>
      <c r="BH730" s="139">
        <f>IF(N730="sníž. přenesená",J730,0)</f>
        <v>0</v>
      </c>
      <c r="BI730" s="139">
        <f>IF(N730="nulová",J730,0)</f>
        <v>0</v>
      </c>
      <c r="BJ730" s="17" t="s">
        <v>80</v>
      </c>
      <c r="BK730" s="139">
        <f>ROUND(I730*H730,2)</f>
        <v>0</v>
      </c>
      <c r="BL730" s="17" t="s">
        <v>311</v>
      </c>
      <c r="BM730" s="138" t="s">
        <v>1039</v>
      </c>
    </row>
    <row r="731" spans="2:65" s="1" customFormat="1" ht="11.25">
      <c r="B731" s="32"/>
      <c r="D731" s="140" t="s">
        <v>140</v>
      </c>
      <c r="F731" s="141" t="s">
        <v>1038</v>
      </c>
      <c r="I731" s="142"/>
      <c r="L731" s="32"/>
      <c r="M731" s="143"/>
      <c r="T731" s="53"/>
      <c r="AT731" s="17" t="s">
        <v>140</v>
      </c>
      <c r="AU731" s="17" t="s">
        <v>82</v>
      </c>
    </row>
    <row r="732" spans="2:65" s="1" customFormat="1" ht="21.75" customHeight="1">
      <c r="B732" s="32"/>
      <c r="C732" s="127" t="s">
        <v>1040</v>
      </c>
      <c r="D732" s="127" t="s">
        <v>133</v>
      </c>
      <c r="E732" s="128" t="s">
        <v>1041</v>
      </c>
      <c r="F732" s="129" t="s">
        <v>1042</v>
      </c>
      <c r="G732" s="130" t="s">
        <v>199</v>
      </c>
      <c r="H732" s="131">
        <v>54.08</v>
      </c>
      <c r="I732" s="132"/>
      <c r="J732" s="133">
        <f>ROUND(I732*H732,2)</f>
        <v>0</v>
      </c>
      <c r="K732" s="129" t="s">
        <v>137</v>
      </c>
      <c r="L732" s="32"/>
      <c r="M732" s="134" t="s">
        <v>19</v>
      </c>
      <c r="N732" s="135" t="s">
        <v>43</v>
      </c>
      <c r="P732" s="136">
        <f>O732*H732</f>
        <v>0</v>
      </c>
      <c r="Q732" s="136">
        <v>5.3713600000000004E-3</v>
      </c>
      <c r="R732" s="136">
        <f>Q732*H732</f>
        <v>0.29048314880000004</v>
      </c>
      <c r="S732" s="136">
        <v>0</v>
      </c>
      <c r="T732" s="137">
        <f>S732*H732</f>
        <v>0</v>
      </c>
      <c r="AR732" s="138" t="s">
        <v>311</v>
      </c>
      <c r="AT732" s="138" t="s">
        <v>133</v>
      </c>
      <c r="AU732" s="138" t="s">
        <v>82</v>
      </c>
      <c r="AY732" s="17" t="s">
        <v>130</v>
      </c>
      <c r="BE732" s="139">
        <f>IF(N732="základní",J732,0)</f>
        <v>0</v>
      </c>
      <c r="BF732" s="139">
        <f>IF(N732="snížená",J732,0)</f>
        <v>0</v>
      </c>
      <c r="BG732" s="139">
        <f>IF(N732="zákl. přenesená",J732,0)</f>
        <v>0</v>
      </c>
      <c r="BH732" s="139">
        <f>IF(N732="sníž. přenesená",J732,0)</f>
        <v>0</v>
      </c>
      <c r="BI732" s="139">
        <f>IF(N732="nulová",J732,0)</f>
        <v>0</v>
      </c>
      <c r="BJ732" s="17" t="s">
        <v>80</v>
      </c>
      <c r="BK732" s="139">
        <f>ROUND(I732*H732,2)</f>
        <v>0</v>
      </c>
      <c r="BL732" s="17" t="s">
        <v>311</v>
      </c>
      <c r="BM732" s="138" t="s">
        <v>1043</v>
      </c>
    </row>
    <row r="733" spans="2:65" s="1" customFormat="1" ht="11.25">
      <c r="B733" s="32"/>
      <c r="D733" s="140" t="s">
        <v>140</v>
      </c>
      <c r="F733" s="141" t="s">
        <v>1044</v>
      </c>
      <c r="I733" s="142"/>
      <c r="L733" s="32"/>
      <c r="M733" s="143"/>
      <c r="T733" s="53"/>
      <c r="AT733" s="17" t="s">
        <v>140</v>
      </c>
      <c r="AU733" s="17" t="s">
        <v>82</v>
      </c>
    </row>
    <row r="734" spans="2:65" s="1" customFormat="1" ht="11.25">
      <c r="B734" s="32"/>
      <c r="D734" s="144" t="s">
        <v>141</v>
      </c>
      <c r="F734" s="145" t="s">
        <v>1045</v>
      </c>
      <c r="I734" s="142"/>
      <c r="L734" s="32"/>
      <c r="M734" s="143"/>
      <c r="T734" s="53"/>
      <c r="AT734" s="17" t="s">
        <v>141</v>
      </c>
      <c r="AU734" s="17" t="s">
        <v>82</v>
      </c>
    </row>
    <row r="735" spans="2:65" s="12" customFormat="1" ht="11.25">
      <c r="B735" s="146"/>
      <c r="D735" s="140" t="s">
        <v>147</v>
      </c>
      <c r="E735" s="147" t="s">
        <v>19</v>
      </c>
      <c r="F735" s="148" t="s">
        <v>1046</v>
      </c>
      <c r="H735" s="149">
        <v>42.18</v>
      </c>
      <c r="I735" s="150"/>
      <c r="L735" s="146"/>
      <c r="M735" s="151"/>
      <c r="T735" s="152"/>
      <c r="AT735" s="147" t="s">
        <v>147</v>
      </c>
      <c r="AU735" s="147" t="s">
        <v>82</v>
      </c>
      <c r="AV735" s="12" t="s">
        <v>82</v>
      </c>
      <c r="AW735" s="12" t="s">
        <v>33</v>
      </c>
      <c r="AX735" s="12" t="s">
        <v>72</v>
      </c>
      <c r="AY735" s="147" t="s">
        <v>130</v>
      </c>
    </row>
    <row r="736" spans="2:65" s="12" customFormat="1" ht="11.25">
      <c r="B736" s="146"/>
      <c r="D736" s="140" t="s">
        <v>147</v>
      </c>
      <c r="E736" s="147" t="s">
        <v>19</v>
      </c>
      <c r="F736" s="148" t="s">
        <v>1047</v>
      </c>
      <c r="H736" s="149">
        <v>11.9</v>
      </c>
      <c r="I736" s="150"/>
      <c r="L736" s="146"/>
      <c r="M736" s="151"/>
      <c r="T736" s="152"/>
      <c r="AT736" s="147" t="s">
        <v>147</v>
      </c>
      <c r="AU736" s="147" t="s">
        <v>82</v>
      </c>
      <c r="AV736" s="12" t="s">
        <v>82</v>
      </c>
      <c r="AW736" s="12" t="s">
        <v>33</v>
      </c>
      <c r="AX736" s="12" t="s">
        <v>72</v>
      </c>
      <c r="AY736" s="147" t="s">
        <v>130</v>
      </c>
    </row>
    <row r="737" spans="2:65" s="14" customFormat="1" ht="11.25">
      <c r="B737" s="159"/>
      <c r="D737" s="140" t="s">
        <v>147</v>
      </c>
      <c r="E737" s="160" t="s">
        <v>19</v>
      </c>
      <c r="F737" s="161" t="s">
        <v>165</v>
      </c>
      <c r="H737" s="162">
        <v>54.08</v>
      </c>
      <c r="I737" s="163"/>
      <c r="L737" s="159"/>
      <c r="M737" s="164"/>
      <c r="T737" s="165"/>
      <c r="AT737" s="160" t="s">
        <v>147</v>
      </c>
      <c r="AU737" s="160" t="s">
        <v>82</v>
      </c>
      <c r="AV737" s="14" t="s">
        <v>157</v>
      </c>
      <c r="AW737" s="14" t="s">
        <v>4</v>
      </c>
      <c r="AX737" s="14" t="s">
        <v>80</v>
      </c>
      <c r="AY737" s="160" t="s">
        <v>130</v>
      </c>
    </row>
    <row r="738" spans="2:65" s="1" customFormat="1" ht="16.5" customHeight="1">
      <c r="B738" s="32"/>
      <c r="C738" s="127" t="s">
        <v>1048</v>
      </c>
      <c r="D738" s="127" t="s">
        <v>133</v>
      </c>
      <c r="E738" s="128" t="s">
        <v>1049</v>
      </c>
      <c r="F738" s="129" t="s">
        <v>1050</v>
      </c>
      <c r="G738" s="130" t="s">
        <v>302</v>
      </c>
      <c r="H738" s="131">
        <v>18.399999999999999</v>
      </c>
      <c r="I738" s="132"/>
      <c r="J738" s="133">
        <f>ROUND(I738*H738,2)</f>
        <v>0</v>
      </c>
      <c r="K738" s="129" t="s">
        <v>137</v>
      </c>
      <c r="L738" s="32"/>
      <c r="M738" s="134" t="s">
        <v>19</v>
      </c>
      <c r="N738" s="135" t="s">
        <v>43</v>
      </c>
      <c r="P738" s="136">
        <f>O738*H738</f>
        <v>0</v>
      </c>
      <c r="Q738" s="136">
        <v>2.6403360000000001E-3</v>
      </c>
      <c r="R738" s="136">
        <f>Q738*H738</f>
        <v>4.85821824E-2</v>
      </c>
      <c r="S738" s="136">
        <v>0</v>
      </c>
      <c r="T738" s="137">
        <f>S738*H738</f>
        <v>0</v>
      </c>
      <c r="AR738" s="138" t="s">
        <v>311</v>
      </c>
      <c r="AT738" s="138" t="s">
        <v>133</v>
      </c>
      <c r="AU738" s="138" t="s">
        <v>82</v>
      </c>
      <c r="AY738" s="17" t="s">
        <v>130</v>
      </c>
      <c r="BE738" s="139">
        <f>IF(N738="základní",J738,0)</f>
        <v>0</v>
      </c>
      <c r="BF738" s="139">
        <f>IF(N738="snížená",J738,0)</f>
        <v>0</v>
      </c>
      <c r="BG738" s="139">
        <f>IF(N738="zákl. přenesená",J738,0)</f>
        <v>0</v>
      </c>
      <c r="BH738" s="139">
        <f>IF(N738="sníž. přenesená",J738,0)</f>
        <v>0</v>
      </c>
      <c r="BI738" s="139">
        <f>IF(N738="nulová",J738,0)</f>
        <v>0</v>
      </c>
      <c r="BJ738" s="17" t="s">
        <v>80</v>
      </c>
      <c r="BK738" s="139">
        <f>ROUND(I738*H738,2)</f>
        <v>0</v>
      </c>
      <c r="BL738" s="17" t="s">
        <v>311</v>
      </c>
      <c r="BM738" s="138" t="s">
        <v>1051</v>
      </c>
    </row>
    <row r="739" spans="2:65" s="1" customFormat="1" ht="11.25">
      <c r="B739" s="32"/>
      <c r="D739" s="140" t="s">
        <v>140</v>
      </c>
      <c r="F739" s="141" t="s">
        <v>1052</v>
      </c>
      <c r="I739" s="142"/>
      <c r="L739" s="32"/>
      <c r="M739" s="143"/>
      <c r="T739" s="53"/>
      <c r="AT739" s="17" t="s">
        <v>140</v>
      </c>
      <c r="AU739" s="17" t="s">
        <v>82</v>
      </c>
    </row>
    <row r="740" spans="2:65" s="1" customFormat="1" ht="11.25">
      <c r="B740" s="32"/>
      <c r="D740" s="144" t="s">
        <v>141</v>
      </c>
      <c r="F740" s="145" t="s">
        <v>1053</v>
      </c>
      <c r="I740" s="142"/>
      <c r="L740" s="32"/>
      <c r="M740" s="143"/>
      <c r="T740" s="53"/>
      <c r="AT740" s="17" t="s">
        <v>141</v>
      </c>
      <c r="AU740" s="17" t="s">
        <v>82</v>
      </c>
    </row>
    <row r="741" spans="2:65" s="12" customFormat="1" ht="11.25">
      <c r="B741" s="146"/>
      <c r="D741" s="140" t="s">
        <v>147</v>
      </c>
      <c r="E741" s="147" t="s">
        <v>19</v>
      </c>
      <c r="F741" s="148" t="s">
        <v>1054</v>
      </c>
      <c r="H741" s="149">
        <v>18.399999999999999</v>
      </c>
      <c r="I741" s="150"/>
      <c r="L741" s="146"/>
      <c r="M741" s="151"/>
      <c r="T741" s="152"/>
      <c r="AT741" s="147" t="s">
        <v>147</v>
      </c>
      <c r="AU741" s="147" t="s">
        <v>82</v>
      </c>
      <c r="AV741" s="12" t="s">
        <v>82</v>
      </c>
      <c r="AW741" s="12" t="s">
        <v>33</v>
      </c>
      <c r="AX741" s="12" t="s">
        <v>80</v>
      </c>
      <c r="AY741" s="147" t="s">
        <v>130</v>
      </c>
    </row>
    <row r="742" spans="2:65" s="1" customFormat="1" ht="16.5" customHeight="1">
      <c r="B742" s="32"/>
      <c r="C742" s="127" t="s">
        <v>1055</v>
      </c>
      <c r="D742" s="127" t="s">
        <v>133</v>
      </c>
      <c r="E742" s="128" t="s">
        <v>1056</v>
      </c>
      <c r="F742" s="129" t="s">
        <v>1057</v>
      </c>
      <c r="G742" s="130" t="s">
        <v>302</v>
      </c>
      <c r="H742" s="131">
        <v>23.1</v>
      </c>
      <c r="I742" s="132"/>
      <c r="J742" s="133">
        <f>ROUND(I742*H742,2)</f>
        <v>0</v>
      </c>
      <c r="K742" s="129" t="s">
        <v>137</v>
      </c>
      <c r="L742" s="32"/>
      <c r="M742" s="134" t="s">
        <v>19</v>
      </c>
      <c r="N742" s="135" t="s">
        <v>43</v>
      </c>
      <c r="P742" s="136">
        <f>O742*H742</f>
        <v>0</v>
      </c>
      <c r="Q742" s="136">
        <v>2.8885E-3</v>
      </c>
      <c r="R742" s="136">
        <f>Q742*H742</f>
        <v>6.6724350000000002E-2</v>
      </c>
      <c r="S742" s="136">
        <v>0</v>
      </c>
      <c r="T742" s="137">
        <f>S742*H742</f>
        <v>0</v>
      </c>
      <c r="AR742" s="138" t="s">
        <v>311</v>
      </c>
      <c r="AT742" s="138" t="s">
        <v>133</v>
      </c>
      <c r="AU742" s="138" t="s">
        <v>82</v>
      </c>
      <c r="AY742" s="17" t="s">
        <v>130</v>
      </c>
      <c r="BE742" s="139">
        <f>IF(N742="základní",J742,0)</f>
        <v>0</v>
      </c>
      <c r="BF742" s="139">
        <f>IF(N742="snížená",J742,0)</f>
        <v>0</v>
      </c>
      <c r="BG742" s="139">
        <f>IF(N742="zákl. přenesená",J742,0)</f>
        <v>0</v>
      </c>
      <c r="BH742" s="139">
        <f>IF(N742="sníž. přenesená",J742,0)</f>
        <v>0</v>
      </c>
      <c r="BI742" s="139">
        <f>IF(N742="nulová",J742,0)</f>
        <v>0</v>
      </c>
      <c r="BJ742" s="17" t="s">
        <v>80</v>
      </c>
      <c r="BK742" s="139">
        <f>ROUND(I742*H742,2)</f>
        <v>0</v>
      </c>
      <c r="BL742" s="17" t="s">
        <v>311</v>
      </c>
      <c r="BM742" s="138" t="s">
        <v>1058</v>
      </c>
    </row>
    <row r="743" spans="2:65" s="1" customFormat="1" ht="11.25">
      <c r="B743" s="32"/>
      <c r="D743" s="140" t="s">
        <v>140</v>
      </c>
      <c r="F743" s="141" t="s">
        <v>1059</v>
      </c>
      <c r="I743" s="142"/>
      <c r="L743" s="32"/>
      <c r="M743" s="143"/>
      <c r="T743" s="53"/>
      <c r="AT743" s="17" t="s">
        <v>140</v>
      </c>
      <c r="AU743" s="17" t="s">
        <v>82</v>
      </c>
    </row>
    <row r="744" spans="2:65" s="1" customFormat="1" ht="11.25">
      <c r="B744" s="32"/>
      <c r="D744" s="144" t="s">
        <v>141</v>
      </c>
      <c r="F744" s="145" t="s">
        <v>1060</v>
      </c>
      <c r="I744" s="142"/>
      <c r="L744" s="32"/>
      <c r="M744" s="143"/>
      <c r="T744" s="53"/>
      <c r="AT744" s="17" t="s">
        <v>141</v>
      </c>
      <c r="AU744" s="17" t="s">
        <v>82</v>
      </c>
    </row>
    <row r="745" spans="2:65" s="12" customFormat="1" ht="11.25">
      <c r="B745" s="146"/>
      <c r="D745" s="140" t="s">
        <v>147</v>
      </c>
      <c r="E745" s="147" t="s">
        <v>19</v>
      </c>
      <c r="F745" s="148" t="s">
        <v>1061</v>
      </c>
      <c r="H745" s="149">
        <v>19.2</v>
      </c>
      <c r="I745" s="150"/>
      <c r="L745" s="146"/>
      <c r="M745" s="151"/>
      <c r="T745" s="152"/>
      <c r="AT745" s="147" t="s">
        <v>147</v>
      </c>
      <c r="AU745" s="147" t="s">
        <v>82</v>
      </c>
      <c r="AV745" s="12" t="s">
        <v>82</v>
      </c>
      <c r="AW745" s="12" t="s">
        <v>33</v>
      </c>
      <c r="AX745" s="12" t="s">
        <v>72</v>
      </c>
      <c r="AY745" s="147" t="s">
        <v>130</v>
      </c>
    </row>
    <row r="746" spans="2:65" s="12" customFormat="1" ht="11.25">
      <c r="B746" s="146"/>
      <c r="D746" s="140" t="s">
        <v>147</v>
      </c>
      <c r="E746" s="147" t="s">
        <v>19</v>
      </c>
      <c r="F746" s="148" t="s">
        <v>1062</v>
      </c>
      <c r="H746" s="149">
        <v>3.9</v>
      </c>
      <c r="I746" s="150"/>
      <c r="L746" s="146"/>
      <c r="M746" s="151"/>
      <c r="T746" s="152"/>
      <c r="AT746" s="147" t="s">
        <v>147</v>
      </c>
      <c r="AU746" s="147" t="s">
        <v>82</v>
      </c>
      <c r="AV746" s="12" t="s">
        <v>82</v>
      </c>
      <c r="AW746" s="12" t="s">
        <v>33</v>
      </c>
      <c r="AX746" s="12" t="s">
        <v>72</v>
      </c>
      <c r="AY746" s="147" t="s">
        <v>130</v>
      </c>
    </row>
    <row r="747" spans="2:65" s="14" customFormat="1" ht="11.25">
      <c r="B747" s="159"/>
      <c r="D747" s="140" t="s">
        <v>147</v>
      </c>
      <c r="E747" s="160" t="s">
        <v>19</v>
      </c>
      <c r="F747" s="161" t="s">
        <v>165</v>
      </c>
      <c r="H747" s="162">
        <v>23.1</v>
      </c>
      <c r="I747" s="163"/>
      <c r="L747" s="159"/>
      <c r="M747" s="164"/>
      <c r="T747" s="165"/>
      <c r="AT747" s="160" t="s">
        <v>147</v>
      </c>
      <c r="AU747" s="160" t="s">
        <v>82</v>
      </c>
      <c r="AV747" s="14" t="s">
        <v>157</v>
      </c>
      <c r="AW747" s="14" t="s">
        <v>4</v>
      </c>
      <c r="AX747" s="14" t="s">
        <v>80</v>
      </c>
      <c r="AY747" s="160" t="s">
        <v>130</v>
      </c>
    </row>
    <row r="748" spans="2:65" s="1" customFormat="1" ht="16.5" customHeight="1">
      <c r="B748" s="32"/>
      <c r="C748" s="127" t="s">
        <v>1063</v>
      </c>
      <c r="D748" s="127" t="s">
        <v>133</v>
      </c>
      <c r="E748" s="128" t="s">
        <v>1064</v>
      </c>
      <c r="F748" s="129" t="s">
        <v>1065</v>
      </c>
      <c r="G748" s="130" t="s">
        <v>827</v>
      </c>
      <c r="H748" s="179"/>
      <c r="I748" s="132"/>
      <c r="J748" s="133">
        <f>ROUND(I748*H748,2)</f>
        <v>0</v>
      </c>
      <c r="K748" s="129" t="s">
        <v>137</v>
      </c>
      <c r="L748" s="32"/>
      <c r="M748" s="134" t="s">
        <v>19</v>
      </c>
      <c r="N748" s="135" t="s">
        <v>43</v>
      </c>
      <c r="P748" s="136">
        <f>O748*H748</f>
        <v>0</v>
      </c>
      <c r="Q748" s="136">
        <v>0</v>
      </c>
      <c r="R748" s="136">
        <f>Q748*H748</f>
        <v>0</v>
      </c>
      <c r="S748" s="136">
        <v>0</v>
      </c>
      <c r="T748" s="137">
        <f>S748*H748</f>
        <v>0</v>
      </c>
      <c r="AR748" s="138" t="s">
        <v>311</v>
      </c>
      <c r="AT748" s="138" t="s">
        <v>133</v>
      </c>
      <c r="AU748" s="138" t="s">
        <v>82</v>
      </c>
      <c r="AY748" s="17" t="s">
        <v>130</v>
      </c>
      <c r="BE748" s="139">
        <f>IF(N748="základní",J748,0)</f>
        <v>0</v>
      </c>
      <c r="BF748" s="139">
        <f>IF(N748="snížená",J748,0)</f>
        <v>0</v>
      </c>
      <c r="BG748" s="139">
        <f>IF(N748="zákl. přenesená",J748,0)</f>
        <v>0</v>
      </c>
      <c r="BH748" s="139">
        <f>IF(N748="sníž. přenesená",J748,0)</f>
        <v>0</v>
      </c>
      <c r="BI748" s="139">
        <f>IF(N748="nulová",J748,0)</f>
        <v>0</v>
      </c>
      <c r="BJ748" s="17" t="s">
        <v>80</v>
      </c>
      <c r="BK748" s="139">
        <f>ROUND(I748*H748,2)</f>
        <v>0</v>
      </c>
      <c r="BL748" s="17" t="s">
        <v>311</v>
      </c>
      <c r="BM748" s="138" t="s">
        <v>1066</v>
      </c>
    </row>
    <row r="749" spans="2:65" s="1" customFormat="1" ht="19.5">
      <c r="B749" s="32"/>
      <c r="D749" s="140" t="s">
        <v>140</v>
      </c>
      <c r="F749" s="141" t="s">
        <v>1067</v>
      </c>
      <c r="I749" s="142"/>
      <c r="L749" s="32"/>
      <c r="M749" s="143"/>
      <c r="T749" s="53"/>
      <c r="AT749" s="17" t="s">
        <v>140</v>
      </c>
      <c r="AU749" s="17" t="s">
        <v>82</v>
      </c>
    </row>
    <row r="750" spans="2:65" s="1" customFormat="1" ht="11.25">
      <c r="B750" s="32"/>
      <c r="D750" s="144" t="s">
        <v>141</v>
      </c>
      <c r="F750" s="145" t="s">
        <v>1068</v>
      </c>
      <c r="I750" s="142"/>
      <c r="L750" s="32"/>
      <c r="M750" s="143"/>
      <c r="T750" s="53"/>
      <c r="AT750" s="17" t="s">
        <v>141</v>
      </c>
      <c r="AU750" s="17" t="s">
        <v>82</v>
      </c>
    </row>
    <row r="751" spans="2:65" s="11" customFormat="1" ht="22.9" customHeight="1">
      <c r="B751" s="115"/>
      <c r="D751" s="116" t="s">
        <v>71</v>
      </c>
      <c r="E751" s="125" t="s">
        <v>1069</v>
      </c>
      <c r="F751" s="125" t="s">
        <v>1070</v>
      </c>
      <c r="I751" s="118"/>
      <c r="J751" s="126">
        <f>BK751</f>
        <v>0</v>
      </c>
      <c r="L751" s="115"/>
      <c r="M751" s="120"/>
      <c r="P751" s="121">
        <f>SUM(P752:P826)</f>
        <v>0</v>
      </c>
      <c r="R751" s="121">
        <f>SUM(R752:R826)</f>
        <v>1.3730068705</v>
      </c>
      <c r="T751" s="122">
        <f>SUM(T752:T826)</f>
        <v>0</v>
      </c>
      <c r="AR751" s="116" t="s">
        <v>82</v>
      </c>
      <c r="AT751" s="123" t="s">
        <v>71</v>
      </c>
      <c r="AU751" s="123" t="s">
        <v>80</v>
      </c>
      <c r="AY751" s="116" t="s">
        <v>130</v>
      </c>
      <c r="BK751" s="124">
        <f>SUM(BK752:BK826)</f>
        <v>0</v>
      </c>
    </row>
    <row r="752" spans="2:65" s="1" customFormat="1" ht="16.5" customHeight="1">
      <c r="B752" s="32"/>
      <c r="C752" s="127" t="s">
        <v>1071</v>
      </c>
      <c r="D752" s="127" t="s">
        <v>133</v>
      </c>
      <c r="E752" s="128" t="s">
        <v>1072</v>
      </c>
      <c r="F752" s="129" t="s">
        <v>1073</v>
      </c>
      <c r="G752" s="130" t="s">
        <v>199</v>
      </c>
      <c r="H752" s="131">
        <v>16.88</v>
      </c>
      <c r="I752" s="132"/>
      <c r="J752" s="133">
        <f>ROUND(I752*H752,2)</f>
        <v>0</v>
      </c>
      <c r="K752" s="129" t="s">
        <v>137</v>
      </c>
      <c r="L752" s="32"/>
      <c r="M752" s="134" t="s">
        <v>19</v>
      </c>
      <c r="N752" s="135" t="s">
        <v>43</v>
      </c>
      <c r="P752" s="136">
        <f>O752*H752</f>
        <v>0</v>
      </c>
      <c r="Q752" s="136">
        <v>2.6848749999999999E-4</v>
      </c>
      <c r="R752" s="136">
        <f>Q752*H752</f>
        <v>4.5320689999999997E-3</v>
      </c>
      <c r="S752" s="136">
        <v>0</v>
      </c>
      <c r="T752" s="137">
        <f>S752*H752</f>
        <v>0</v>
      </c>
      <c r="AR752" s="138" t="s">
        <v>311</v>
      </c>
      <c r="AT752" s="138" t="s">
        <v>133</v>
      </c>
      <c r="AU752" s="138" t="s">
        <v>82</v>
      </c>
      <c r="AY752" s="17" t="s">
        <v>130</v>
      </c>
      <c r="BE752" s="139">
        <f>IF(N752="základní",J752,0)</f>
        <v>0</v>
      </c>
      <c r="BF752" s="139">
        <f>IF(N752="snížená",J752,0)</f>
        <v>0</v>
      </c>
      <c r="BG752" s="139">
        <f>IF(N752="zákl. přenesená",J752,0)</f>
        <v>0</v>
      </c>
      <c r="BH752" s="139">
        <f>IF(N752="sníž. přenesená",J752,0)</f>
        <v>0</v>
      </c>
      <c r="BI752" s="139">
        <f>IF(N752="nulová",J752,0)</f>
        <v>0</v>
      </c>
      <c r="BJ752" s="17" t="s">
        <v>80</v>
      </c>
      <c r="BK752" s="139">
        <f>ROUND(I752*H752,2)</f>
        <v>0</v>
      </c>
      <c r="BL752" s="17" t="s">
        <v>311</v>
      </c>
      <c r="BM752" s="138" t="s">
        <v>1074</v>
      </c>
    </row>
    <row r="753" spans="2:65" s="1" customFormat="1" ht="11.25">
      <c r="B753" s="32"/>
      <c r="D753" s="140" t="s">
        <v>140</v>
      </c>
      <c r="F753" s="141" t="s">
        <v>1075</v>
      </c>
      <c r="I753" s="142"/>
      <c r="L753" s="32"/>
      <c r="M753" s="143"/>
      <c r="T753" s="53"/>
      <c r="AT753" s="17" t="s">
        <v>140</v>
      </c>
      <c r="AU753" s="17" t="s">
        <v>82</v>
      </c>
    </row>
    <row r="754" spans="2:65" s="1" customFormat="1" ht="11.25">
      <c r="B754" s="32"/>
      <c r="D754" s="144" t="s">
        <v>141</v>
      </c>
      <c r="F754" s="145" t="s">
        <v>1076</v>
      </c>
      <c r="I754" s="142"/>
      <c r="L754" s="32"/>
      <c r="M754" s="143"/>
      <c r="T754" s="53"/>
      <c r="AT754" s="17" t="s">
        <v>141</v>
      </c>
      <c r="AU754" s="17" t="s">
        <v>82</v>
      </c>
    </row>
    <row r="755" spans="2:65" s="12" customFormat="1" ht="11.25">
      <c r="B755" s="146"/>
      <c r="D755" s="140" t="s">
        <v>147</v>
      </c>
      <c r="E755" s="147" t="s">
        <v>19</v>
      </c>
      <c r="F755" s="148" t="s">
        <v>1077</v>
      </c>
      <c r="H755" s="149">
        <v>16.88</v>
      </c>
      <c r="I755" s="150"/>
      <c r="L755" s="146"/>
      <c r="M755" s="151"/>
      <c r="T755" s="152"/>
      <c r="AT755" s="147" t="s">
        <v>147</v>
      </c>
      <c r="AU755" s="147" t="s">
        <v>82</v>
      </c>
      <c r="AV755" s="12" t="s">
        <v>82</v>
      </c>
      <c r="AW755" s="12" t="s">
        <v>33</v>
      </c>
      <c r="AX755" s="12" t="s">
        <v>80</v>
      </c>
      <c r="AY755" s="147" t="s">
        <v>130</v>
      </c>
    </row>
    <row r="756" spans="2:65" s="1" customFormat="1" ht="16.5" customHeight="1">
      <c r="B756" s="32"/>
      <c r="C756" s="127" t="s">
        <v>1078</v>
      </c>
      <c r="D756" s="127" t="s">
        <v>133</v>
      </c>
      <c r="E756" s="128" t="s">
        <v>1079</v>
      </c>
      <c r="F756" s="129" t="s">
        <v>1080</v>
      </c>
      <c r="G756" s="130" t="s">
        <v>199</v>
      </c>
      <c r="H756" s="131">
        <v>3.68</v>
      </c>
      <c r="I756" s="132"/>
      <c r="J756" s="133">
        <f>ROUND(I756*H756,2)</f>
        <v>0</v>
      </c>
      <c r="K756" s="129" t="s">
        <v>137</v>
      </c>
      <c r="L756" s="32"/>
      <c r="M756" s="134" t="s">
        <v>19</v>
      </c>
      <c r="N756" s="135" t="s">
        <v>43</v>
      </c>
      <c r="P756" s="136">
        <f>O756*H756</f>
        <v>0</v>
      </c>
      <c r="Q756" s="136">
        <v>2.60425E-4</v>
      </c>
      <c r="R756" s="136">
        <f>Q756*H756</f>
        <v>9.5836400000000007E-4</v>
      </c>
      <c r="S756" s="136">
        <v>0</v>
      </c>
      <c r="T756" s="137">
        <f>S756*H756</f>
        <v>0</v>
      </c>
      <c r="AR756" s="138" t="s">
        <v>311</v>
      </c>
      <c r="AT756" s="138" t="s">
        <v>133</v>
      </c>
      <c r="AU756" s="138" t="s">
        <v>82</v>
      </c>
      <c r="AY756" s="17" t="s">
        <v>130</v>
      </c>
      <c r="BE756" s="139">
        <f>IF(N756="základní",J756,0)</f>
        <v>0</v>
      </c>
      <c r="BF756" s="139">
        <f>IF(N756="snížená",J756,0)</f>
        <v>0</v>
      </c>
      <c r="BG756" s="139">
        <f>IF(N756="zákl. přenesená",J756,0)</f>
        <v>0</v>
      </c>
      <c r="BH756" s="139">
        <f>IF(N756="sníž. přenesená",J756,0)</f>
        <v>0</v>
      </c>
      <c r="BI756" s="139">
        <f>IF(N756="nulová",J756,0)</f>
        <v>0</v>
      </c>
      <c r="BJ756" s="17" t="s">
        <v>80</v>
      </c>
      <c r="BK756" s="139">
        <f>ROUND(I756*H756,2)</f>
        <v>0</v>
      </c>
      <c r="BL756" s="17" t="s">
        <v>311</v>
      </c>
      <c r="BM756" s="138" t="s">
        <v>1081</v>
      </c>
    </row>
    <row r="757" spans="2:65" s="1" customFormat="1" ht="11.25">
      <c r="B757" s="32"/>
      <c r="D757" s="140" t="s">
        <v>140</v>
      </c>
      <c r="F757" s="141" t="s">
        <v>1082</v>
      </c>
      <c r="I757" s="142"/>
      <c r="L757" s="32"/>
      <c r="M757" s="143"/>
      <c r="T757" s="53"/>
      <c r="AT757" s="17" t="s">
        <v>140</v>
      </c>
      <c r="AU757" s="17" t="s">
        <v>82</v>
      </c>
    </row>
    <row r="758" spans="2:65" s="1" customFormat="1" ht="11.25">
      <c r="B758" s="32"/>
      <c r="D758" s="144" t="s">
        <v>141</v>
      </c>
      <c r="F758" s="145" t="s">
        <v>1083</v>
      </c>
      <c r="I758" s="142"/>
      <c r="L758" s="32"/>
      <c r="M758" s="143"/>
      <c r="T758" s="53"/>
      <c r="AT758" s="17" t="s">
        <v>141</v>
      </c>
      <c r="AU758" s="17" t="s">
        <v>82</v>
      </c>
    </row>
    <row r="759" spans="2:65" s="12" customFormat="1" ht="11.25">
      <c r="B759" s="146"/>
      <c r="D759" s="140" t="s">
        <v>147</v>
      </c>
      <c r="E759" s="147" t="s">
        <v>19</v>
      </c>
      <c r="F759" s="148" t="s">
        <v>1084</v>
      </c>
      <c r="H759" s="149">
        <v>3.68</v>
      </c>
      <c r="I759" s="150"/>
      <c r="L759" s="146"/>
      <c r="M759" s="151"/>
      <c r="T759" s="152"/>
      <c r="AT759" s="147" t="s">
        <v>147</v>
      </c>
      <c r="AU759" s="147" t="s">
        <v>82</v>
      </c>
      <c r="AV759" s="12" t="s">
        <v>82</v>
      </c>
      <c r="AW759" s="12" t="s">
        <v>33</v>
      </c>
      <c r="AX759" s="12" t="s">
        <v>80</v>
      </c>
      <c r="AY759" s="147" t="s">
        <v>130</v>
      </c>
    </row>
    <row r="760" spans="2:65" s="1" customFormat="1" ht="16.5" customHeight="1">
      <c r="B760" s="32"/>
      <c r="C760" s="166" t="s">
        <v>1085</v>
      </c>
      <c r="D760" s="166" t="s">
        <v>166</v>
      </c>
      <c r="E760" s="167" t="s">
        <v>1086</v>
      </c>
      <c r="F760" s="168" t="s">
        <v>1087</v>
      </c>
      <c r="G760" s="169" t="s">
        <v>199</v>
      </c>
      <c r="H760" s="170">
        <v>0.96</v>
      </c>
      <c r="I760" s="171"/>
      <c r="J760" s="172">
        <f>ROUND(I760*H760,2)</f>
        <v>0</v>
      </c>
      <c r="K760" s="168" t="s">
        <v>137</v>
      </c>
      <c r="L760" s="173"/>
      <c r="M760" s="174" t="s">
        <v>19</v>
      </c>
      <c r="N760" s="175" t="s">
        <v>43</v>
      </c>
      <c r="P760" s="136">
        <f>O760*H760</f>
        <v>0</v>
      </c>
      <c r="Q760" s="136">
        <v>4.0280000000000003E-2</v>
      </c>
      <c r="R760" s="136">
        <f>Q760*H760</f>
        <v>3.8668800000000003E-2</v>
      </c>
      <c r="S760" s="136">
        <v>0</v>
      </c>
      <c r="T760" s="137">
        <f>S760*H760</f>
        <v>0</v>
      </c>
      <c r="AR760" s="138" t="s">
        <v>425</v>
      </c>
      <c r="AT760" s="138" t="s">
        <v>166</v>
      </c>
      <c r="AU760" s="138" t="s">
        <v>82</v>
      </c>
      <c r="AY760" s="17" t="s">
        <v>130</v>
      </c>
      <c r="BE760" s="139">
        <f>IF(N760="základní",J760,0)</f>
        <v>0</v>
      </c>
      <c r="BF760" s="139">
        <f>IF(N760="snížená",J760,0)</f>
        <v>0</v>
      </c>
      <c r="BG760" s="139">
        <f>IF(N760="zákl. přenesená",J760,0)</f>
        <v>0</v>
      </c>
      <c r="BH760" s="139">
        <f>IF(N760="sníž. přenesená",J760,0)</f>
        <v>0</v>
      </c>
      <c r="BI760" s="139">
        <f>IF(N760="nulová",J760,0)</f>
        <v>0</v>
      </c>
      <c r="BJ760" s="17" t="s">
        <v>80</v>
      </c>
      <c r="BK760" s="139">
        <f>ROUND(I760*H760,2)</f>
        <v>0</v>
      </c>
      <c r="BL760" s="17" t="s">
        <v>311</v>
      </c>
      <c r="BM760" s="138" t="s">
        <v>1088</v>
      </c>
    </row>
    <row r="761" spans="2:65" s="1" customFormat="1" ht="11.25">
      <c r="B761" s="32"/>
      <c r="D761" s="140" t="s">
        <v>140</v>
      </c>
      <c r="F761" s="141" t="s">
        <v>1087</v>
      </c>
      <c r="I761" s="142"/>
      <c r="L761" s="32"/>
      <c r="M761" s="143"/>
      <c r="T761" s="53"/>
      <c r="AT761" s="17" t="s">
        <v>140</v>
      </c>
      <c r="AU761" s="17" t="s">
        <v>82</v>
      </c>
    </row>
    <row r="762" spans="2:65" s="12" customFormat="1" ht="11.25">
      <c r="B762" s="146"/>
      <c r="D762" s="140" t="s">
        <v>147</v>
      </c>
      <c r="E762" s="147" t="s">
        <v>19</v>
      </c>
      <c r="F762" s="148" t="s">
        <v>1089</v>
      </c>
      <c r="H762" s="149">
        <v>0.96</v>
      </c>
      <c r="I762" s="150"/>
      <c r="L762" s="146"/>
      <c r="M762" s="151"/>
      <c r="T762" s="152"/>
      <c r="AT762" s="147" t="s">
        <v>147</v>
      </c>
      <c r="AU762" s="147" t="s">
        <v>82</v>
      </c>
      <c r="AV762" s="12" t="s">
        <v>82</v>
      </c>
      <c r="AW762" s="12" t="s">
        <v>33</v>
      </c>
      <c r="AX762" s="12" t="s">
        <v>80</v>
      </c>
      <c r="AY762" s="147" t="s">
        <v>130</v>
      </c>
    </row>
    <row r="763" spans="2:65" s="1" customFormat="1" ht="16.5" customHeight="1">
      <c r="B763" s="32"/>
      <c r="C763" s="166" t="s">
        <v>1090</v>
      </c>
      <c r="D763" s="166" t="s">
        <v>166</v>
      </c>
      <c r="E763" s="167" t="s">
        <v>1091</v>
      </c>
      <c r="F763" s="168" t="s">
        <v>1092</v>
      </c>
      <c r="G763" s="169" t="s">
        <v>199</v>
      </c>
      <c r="H763" s="170">
        <v>16.88</v>
      </c>
      <c r="I763" s="171"/>
      <c r="J763" s="172">
        <f>ROUND(I763*H763,2)</f>
        <v>0</v>
      </c>
      <c r="K763" s="168" t="s">
        <v>137</v>
      </c>
      <c r="L763" s="173"/>
      <c r="M763" s="174" t="s">
        <v>19</v>
      </c>
      <c r="N763" s="175" t="s">
        <v>43</v>
      </c>
      <c r="P763" s="136">
        <f>O763*H763</f>
        <v>0</v>
      </c>
      <c r="Q763" s="136">
        <v>3.6810000000000002E-2</v>
      </c>
      <c r="R763" s="136">
        <f>Q763*H763</f>
        <v>0.62135280000000004</v>
      </c>
      <c r="S763" s="136">
        <v>0</v>
      </c>
      <c r="T763" s="137">
        <f>S763*H763</f>
        <v>0</v>
      </c>
      <c r="AR763" s="138" t="s">
        <v>425</v>
      </c>
      <c r="AT763" s="138" t="s">
        <v>166</v>
      </c>
      <c r="AU763" s="138" t="s">
        <v>82</v>
      </c>
      <c r="AY763" s="17" t="s">
        <v>130</v>
      </c>
      <c r="BE763" s="139">
        <f>IF(N763="základní",J763,0)</f>
        <v>0</v>
      </c>
      <c r="BF763" s="139">
        <f>IF(N763="snížená",J763,0)</f>
        <v>0</v>
      </c>
      <c r="BG763" s="139">
        <f>IF(N763="zákl. přenesená",J763,0)</f>
        <v>0</v>
      </c>
      <c r="BH763" s="139">
        <f>IF(N763="sníž. přenesená",J763,0)</f>
        <v>0</v>
      </c>
      <c r="BI763" s="139">
        <f>IF(N763="nulová",J763,0)</f>
        <v>0</v>
      </c>
      <c r="BJ763" s="17" t="s">
        <v>80</v>
      </c>
      <c r="BK763" s="139">
        <f>ROUND(I763*H763,2)</f>
        <v>0</v>
      </c>
      <c r="BL763" s="17" t="s">
        <v>311</v>
      </c>
      <c r="BM763" s="138" t="s">
        <v>1093</v>
      </c>
    </row>
    <row r="764" spans="2:65" s="1" customFormat="1" ht="11.25">
      <c r="B764" s="32"/>
      <c r="D764" s="140" t="s">
        <v>140</v>
      </c>
      <c r="F764" s="141" t="s">
        <v>1092</v>
      </c>
      <c r="I764" s="142"/>
      <c r="L764" s="32"/>
      <c r="M764" s="143"/>
      <c r="T764" s="53"/>
      <c r="AT764" s="17" t="s">
        <v>140</v>
      </c>
      <c r="AU764" s="17" t="s">
        <v>82</v>
      </c>
    </row>
    <row r="765" spans="2:65" s="12" customFormat="1" ht="11.25">
      <c r="B765" s="146"/>
      <c r="D765" s="140" t="s">
        <v>147</v>
      </c>
      <c r="E765" s="147" t="s">
        <v>19</v>
      </c>
      <c r="F765" s="148" t="s">
        <v>1094</v>
      </c>
      <c r="H765" s="149">
        <v>2.8</v>
      </c>
      <c r="I765" s="150"/>
      <c r="L765" s="146"/>
      <c r="M765" s="151"/>
      <c r="T765" s="152"/>
      <c r="AT765" s="147" t="s">
        <v>147</v>
      </c>
      <c r="AU765" s="147" t="s">
        <v>82</v>
      </c>
      <c r="AV765" s="12" t="s">
        <v>82</v>
      </c>
      <c r="AW765" s="12" t="s">
        <v>33</v>
      </c>
      <c r="AX765" s="12" t="s">
        <v>72</v>
      </c>
      <c r="AY765" s="147" t="s">
        <v>130</v>
      </c>
    </row>
    <row r="766" spans="2:65" s="12" customFormat="1" ht="11.25">
      <c r="B766" s="146"/>
      <c r="D766" s="140" t="s">
        <v>147</v>
      </c>
      <c r="E766" s="147" t="s">
        <v>19</v>
      </c>
      <c r="F766" s="148" t="s">
        <v>1095</v>
      </c>
      <c r="H766" s="149">
        <v>1.28</v>
      </c>
      <c r="I766" s="150"/>
      <c r="L766" s="146"/>
      <c r="M766" s="151"/>
      <c r="T766" s="152"/>
      <c r="AT766" s="147" t="s">
        <v>147</v>
      </c>
      <c r="AU766" s="147" t="s">
        <v>82</v>
      </c>
      <c r="AV766" s="12" t="s">
        <v>82</v>
      </c>
      <c r="AW766" s="12" t="s">
        <v>33</v>
      </c>
      <c r="AX766" s="12" t="s">
        <v>72</v>
      </c>
      <c r="AY766" s="147" t="s">
        <v>130</v>
      </c>
    </row>
    <row r="767" spans="2:65" s="12" customFormat="1" ht="11.25">
      <c r="B767" s="146"/>
      <c r="D767" s="140" t="s">
        <v>147</v>
      </c>
      <c r="E767" s="147" t="s">
        <v>19</v>
      </c>
      <c r="F767" s="148" t="s">
        <v>1096</v>
      </c>
      <c r="H767" s="149">
        <v>1.6</v>
      </c>
      <c r="I767" s="150"/>
      <c r="L767" s="146"/>
      <c r="M767" s="151"/>
      <c r="T767" s="152"/>
      <c r="AT767" s="147" t="s">
        <v>147</v>
      </c>
      <c r="AU767" s="147" t="s">
        <v>82</v>
      </c>
      <c r="AV767" s="12" t="s">
        <v>82</v>
      </c>
      <c r="AW767" s="12" t="s">
        <v>33</v>
      </c>
      <c r="AX767" s="12" t="s">
        <v>72</v>
      </c>
      <c r="AY767" s="147" t="s">
        <v>130</v>
      </c>
    </row>
    <row r="768" spans="2:65" s="12" customFormat="1" ht="11.25">
      <c r="B768" s="146"/>
      <c r="D768" s="140" t="s">
        <v>147</v>
      </c>
      <c r="E768" s="147" t="s">
        <v>19</v>
      </c>
      <c r="F768" s="148" t="s">
        <v>1097</v>
      </c>
      <c r="H768" s="149">
        <v>11.2</v>
      </c>
      <c r="I768" s="150"/>
      <c r="L768" s="146"/>
      <c r="M768" s="151"/>
      <c r="T768" s="152"/>
      <c r="AT768" s="147" t="s">
        <v>147</v>
      </c>
      <c r="AU768" s="147" t="s">
        <v>82</v>
      </c>
      <c r="AV768" s="12" t="s">
        <v>82</v>
      </c>
      <c r="AW768" s="12" t="s">
        <v>33</v>
      </c>
      <c r="AX768" s="12" t="s">
        <v>72</v>
      </c>
      <c r="AY768" s="147" t="s">
        <v>130</v>
      </c>
    </row>
    <row r="769" spans="2:65" s="14" customFormat="1" ht="11.25">
      <c r="B769" s="159"/>
      <c r="D769" s="140" t="s">
        <v>147</v>
      </c>
      <c r="E769" s="160" t="s">
        <v>19</v>
      </c>
      <c r="F769" s="161" t="s">
        <v>165</v>
      </c>
      <c r="H769" s="162">
        <v>16.88</v>
      </c>
      <c r="I769" s="163"/>
      <c r="L769" s="159"/>
      <c r="M769" s="164"/>
      <c r="T769" s="165"/>
      <c r="AT769" s="160" t="s">
        <v>147</v>
      </c>
      <c r="AU769" s="160" t="s">
        <v>82</v>
      </c>
      <c r="AV769" s="14" t="s">
        <v>157</v>
      </c>
      <c r="AW769" s="14" t="s">
        <v>4</v>
      </c>
      <c r="AX769" s="14" t="s">
        <v>80</v>
      </c>
      <c r="AY769" s="160" t="s">
        <v>130</v>
      </c>
    </row>
    <row r="770" spans="2:65" s="1" customFormat="1" ht="16.5" customHeight="1">
      <c r="B770" s="32"/>
      <c r="C770" s="166" t="s">
        <v>1098</v>
      </c>
      <c r="D770" s="166" t="s">
        <v>166</v>
      </c>
      <c r="E770" s="167" t="s">
        <v>1099</v>
      </c>
      <c r="F770" s="168" t="s">
        <v>1100</v>
      </c>
      <c r="G770" s="169" t="s">
        <v>199</v>
      </c>
      <c r="H770" s="170">
        <v>3.68</v>
      </c>
      <c r="I770" s="171"/>
      <c r="J770" s="172">
        <f>ROUND(I770*H770,2)</f>
        <v>0</v>
      </c>
      <c r="K770" s="168" t="s">
        <v>137</v>
      </c>
      <c r="L770" s="173"/>
      <c r="M770" s="174" t="s">
        <v>19</v>
      </c>
      <c r="N770" s="175" t="s">
        <v>43</v>
      </c>
      <c r="P770" s="136">
        <f>O770*H770</f>
        <v>0</v>
      </c>
      <c r="Q770" s="136">
        <v>3.6110000000000003E-2</v>
      </c>
      <c r="R770" s="136">
        <f>Q770*H770</f>
        <v>0.13288480000000003</v>
      </c>
      <c r="S770" s="136">
        <v>0</v>
      </c>
      <c r="T770" s="137">
        <f>S770*H770</f>
        <v>0</v>
      </c>
      <c r="AR770" s="138" t="s">
        <v>425</v>
      </c>
      <c r="AT770" s="138" t="s">
        <v>166</v>
      </c>
      <c r="AU770" s="138" t="s">
        <v>82</v>
      </c>
      <c r="AY770" s="17" t="s">
        <v>130</v>
      </c>
      <c r="BE770" s="139">
        <f>IF(N770="základní",J770,0)</f>
        <v>0</v>
      </c>
      <c r="BF770" s="139">
        <f>IF(N770="snížená",J770,0)</f>
        <v>0</v>
      </c>
      <c r="BG770" s="139">
        <f>IF(N770="zákl. přenesená",J770,0)</f>
        <v>0</v>
      </c>
      <c r="BH770" s="139">
        <f>IF(N770="sníž. přenesená",J770,0)</f>
        <v>0</v>
      </c>
      <c r="BI770" s="139">
        <f>IF(N770="nulová",J770,0)</f>
        <v>0</v>
      </c>
      <c r="BJ770" s="17" t="s">
        <v>80</v>
      </c>
      <c r="BK770" s="139">
        <f>ROUND(I770*H770,2)</f>
        <v>0</v>
      </c>
      <c r="BL770" s="17" t="s">
        <v>311</v>
      </c>
      <c r="BM770" s="138" t="s">
        <v>1101</v>
      </c>
    </row>
    <row r="771" spans="2:65" s="1" customFormat="1" ht="11.25">
      <c r="B771" s="32"/>
      <c r="D771" s="140" t="s">
        <v>140</v>
      </c>
      <c r="F771" s="141" t="s">
        <v>1100</v>
      </c>
      <c r="I771" s="142"/>
      <c r="L771" s="32"/>
      <c r="M771" s="143"/>
      <c r="T771" s="53"/>
      <c r="AT771" s="17" t="s">
        <v>140</v>
      </c>
      <c r="AU771" s="17" t="s">
        <v>82</v>
      </c>
    </row>
    <row r="772" spans="2:65" s="12" customFormat="1" ht="11.25">
      <c r="B772" s="146"/>
      <c r="D772" s="140" t="s">
        <v>147</v>
      </c>
      <c r="E772" s="147" t="s">
        <v>19</v>
      </c>
      <c r="F772" s="148" t="s">
        <v>1084</v>
      </c>
      <c r="H772" s="149">
        <v>3.68</v>
      </c>
      <c r="I772" s="150"/>
      <c r="L772" s="146"/>
      <c r="M772" s="151"/>
      <c r="T772" s="152"/>
      <c r="AT772" s="147" t="s">
        <v>147</v>
      </c>
      <c r="AU772" s="147" t="s">
        <v>82</v>
      </c>
      <c r="AV772" s="12" t="s">
        <v>82</v>
      </c>
      <c r="AW772" s="12" t="s">
        <v>33</v>
      </c>
      <c r="AX772" s="12" t="s">
        <v>80</v>
      </c>
      <c r="AY772" s="147" t="s">
        <v>130</v>
      </c>
    </row>
    <row r="773" spans="2:65" s="1" customFormat="1" ht="16.5" customHeight="1">
      <c r="B773" s="32"/>
      <c r="C773" s="166" t="s">
        <v>1102</v>
      </c>
      <c r="D773" s="166" t="s">
        <v>166</v>
      </c>
      <c r="E773" s="167" t="s">
        <v>1103</v>
      </c>
      <c r="F773" s="168" t="s">
        <v>1104</v>
      </c>
      <c r="G773" s="169" t="s">
        <v>1105</v>
      </c>
      <c r="H773" s="170">
        <v>1</v>
      </c>
      <c r="I773" s="171"/>
      <c r="J773" s="172">
        <f>ROUND(I773*H773,2)</f>
        <v>0</v>
      </c>
      <c r="K773" s="168" t="s">
        <v>1106</v>
      </c>
      <c r="L773" s="173"/>
      <c r="M773" s="174" t="s">
        <v>19</v>
      </c>
      <c r="N773" s="175" t="s">
        <v>43</v>
      </c>
      <c r="P773" s="136">
        <f>O773*H773</f>
        <v>0</v>
      </c>
      <c r="Q773" s="136">
        <v>0</v>
      </c>
      <c r="R773" s="136">
        <f>Q773*H773</f>
        <v>0</v>
      </c>
      <c r="S773" s="136">
        <v>0</v>
      </c>
      <c r="T773" s="137">
        <f>S773*H773</f>
        <v>0</v>
      </c>
      <c r="AR773" s="138" t="s">
        <v>425</v>
      </c>
      <c r="AT773" s="138" t="s">
        <v>166</v>
      </c>
      <c r="AU773" s="138" t="s">
        <v>82</v>
      </c>
      <c r="AY773" s="17" t="s">
        <v>130</v>
      </c>
      <c r="BE773" s="139">
        <f>IF(N773="základní",J773,0)</f>
        <v>0</v>
      </c>
      <c r="BF773" s="139">
        <f>IF(N773="snížená",J773,0)</f>
        <v>0</v>
      </c>
      <c r="BG773" s="139">
        <f>IF(N773="zákl. přenesená",J773,0)</f>
        <v>0</v>
      </c>
      <c r="BH773" s="139">
        <f>IF(N773="sníž. přenesená",J773,0)</f>
        <v>0</v>
      </c>
      <c r="BI773" s="139">
        <f>IF(N773="nulová",J773,0)</f>
        <v>0</v>
      </c>
      <c r="BJ773" s="17" t="s">
        <v>80</v>
      </c>
      <c r="BK773" s="139">
        <f>ROUND(I773*H773,2)</f>
        <v>0</v>
      </c>
      <c r="BL773" s="17" t="s">
        <v>311</v>
      </c>
      <c r="BM773" s="138" t="s">
        <v>1107</v>
      </c>
    </row>
    <row r="774" spans="2:65" s="1" customFormat="1" ht="11.25">
      <c r="B774" s="32"/>
      <c r="D774" s="140" t="s">
        <v>140</v>
      </c>
      <c r="F774" s="141" t="s">
        <v>1104</v>
      </c>
      <c r="I774" s="142"/>
      <c r="L774" s="32"/>
      <c r="M774" s="143"/>
      <c r="T774" s="53"/>
      <c r="AT774" s="17" t="s">
        <v>140</v>
      </c>
      <c r="AU774" s="17" t="s">
        <v>82</v>
      </c>
    </row>
    <row r="775" spans="2:65" s="12" customFormat="1" ht="11.25">
      <c r="B775" s="146"/>
      <c r="D775" s="140" t="s">
        <v>147</v>
      </c>
      <c r="E775" s="147" t="s">
        <v>19</v>
      </c>
      <c r="F775" s="148" t="s">
        <v>1108</v>
      </c>
      <c r="H775" s="149">
        <v>1</v>
      </c>
      <c r="I775" s="150"/>
      <c r="L775" s="146"/>
      <c r="M775" s="151"/>
      <c r="T775" s="152"/>
      <c r="AT775" s="147" t="s">
        <v>147</v>
      </c>
      <c r="AU775" s="147" t="s">
        <v>82</v>
      </c>
      <c r="AV775" s="12" t="s">
        <v>82</v>
      </c>
      <c r="AW775" s="12" t="s">
        <v>33</v>
      </c>
      <c r="AX775" s="12" t="s">
        <v>80</v>
      </c>
      <c r="AY775" s="147" t="s">
        <v>130</v>
      </c>
    </row>
    <row r="776" spans="2:65" s="1" customFormat="1" ht="16.5" customHeight="1">
      <c r="B776" s="32"/>
      <c r="C776" s="127" t="s">
        <v>1109</v>
      </c>
      <c r="D776" s="127" t="s">
        <v>133</v>
      </c>
      <c r="E776" s="128" t="s">
        <v>1110</v>
      </c>
      <c r="F776" s="129" t="s">
        <v>1111</v>
      </c>
      <c r="G776" s="130" t="s">
        <v>169</v>
      </c>
      <c r="H776" s="131">
        <v>7</v>
      </c>
      <c r="I776" s="132"/>
      <c r="J776" s="133">
        <f>ROUND(I776*H776,2)</f>
        <v>0</v>
      </c>
      <c r="K776" s="129" t="s">
        <v>137</v>
      </c>
      <c r="L776" s="32"/>
      <c r="M776" s="134" t="s">
        <v>19</v>
      </c>
      <c r="N776" s="135" t="s">
        <v>43</v>
      </c>
      <c r="P776" s="136">
        <f>O776*H776</f>
        <v>0</v>
      </c>
      <c r="Q776" s="136">
        <v>0</v>
      </c>
      <c r="R776" s="136">
        <f>Q776*H776</f>
        <v>0</v>
      </c>
      <c r="S776" s="136">
        <v>0</v>
      </c>
      <c r="T776" s="137">
        <f>S776*H776</f>
        <v>0</v>
      </c>
      <c r="AR776" s="138" t="s">
        <v>311</v>
      </c>
      <c r="AT776" s="138" t="s">
        <v>133</v>
      </c>
      <c r="AU776" s="138" t="s">
        <v>82</v>
      </c>
      <c r="AY776" s="17" t="s">
        <v>130</v>
      </c>
      <c r="BE776" s="139">
        <f>IF(N776="základní",J776,0)</f>
        <v>0</v>
      </c>
      <c r="BF776" s="139">
        <f>IF(N776="snížená",J776,0)</f>
        <v>0</v>
      </c>
      <c r="BG776" s="139">
        <f>IF(N776="zákl. přenesená",J776,0)</f>
        <v>0</v>
      </c>
      <c r="BH776" s="139">
        <f>IF(N776="sníž. přenesená",J776,0)</f>
        <v>0</v>
      </c>
      <c r="BI776" s="139">
        <f>IF(N776="nulová",J776,0)</f>
        <v>0</v>
      </c>
      <c r="BJ776" s="17" t="s">
        <v>80</v>
      </c>
      <c r="BK776" s="139">
        <f>ROUND(I776*H776,2)</f>
        <v>0</v>
      </c>
      <c r="BL776" s="17" t="s">
        <v>311</v>
      </c>
      <c r="BM776" s="138" t="s">
        <v>1112</v>
      </c>
    </row>
    <row r="777" spans="2:65" s="1" customFormat="1" ht="19.5">
      <c r="B777" s="32"/>
      <c r="D777" s="140" t="s">
        <v>140</v>
      </c>
      <c r="F777" s="141" t="s">
        <v>1113</v>
      </c>
      <c r="I777" s="142"/>
      <c r="L777" s="32"/>
      <c r="M777" s="143"/>
      <c r="T777" s="53"/>
      <c r="AT777" s="17" t="s">
        <v>140</v>
      </c>
      <c r="AU777" s="17" t="s">
        <v>82</v>
      </c>
    </row>
    <row r="778" spans="2:65" s="1" customFormat="1" ht="11.25">
      <c r="B778" s="32"/>
      <c r="D778" s="144" t="s">
        <v>141</v>
      </c>
      <c r="F778" s="145" t="s">
        <v>1114</v>
      </c>
      <c r="I778" s="142"/>
      <c r="L778" s="32"/>
      <c r="M778" s="143"/>
      <c r="T778" s="53"/>
      <c r="AT778" s="17" t="s">
        <v>141</v>
      </c>
      <c r="AU778" s="17" t="s">
        <v>82</v>
      </c>
    </row>
    <row r="779" spans="2:65" s="1" customFormat="1" ht="16.5" customHeight="1">
      <c r="B779" s="32"/>
      <c r="C779" s="166" t="s">
        <v>1115</v>
      </c>
      <c r="D779" s="166" t="s">
        <v>166</v>
      </c>
      <c r="E779" s="167" t="s">
        <v>1116</v>
      </c>
      <c r="F779" s="168" t="s">
        <v>1117</v>
      </c>
      <c r="G779" s="169" t="s">
        <v>169</v>
      </c>
      <c r="H779" s="170">
        <v>4</v>
      </c>
      <c r="I779" s="171"/>
      <c r="J779" s="172">
        <f>ROUND(I779*H779,2)</f>
        <v>0</v>
      </c>
      <c r="K779" s="168" t="s">
        <v>137</v>
      </c>
      <c r="L779" s="173"/>
      <c r="M779" s="174" t="s">
        <v>19</v>
      </c>
      <c r="N779" s="175" t="s">
        <v>43</v>
      </c>
      <c r="P779" s="136">
        <f>O779*H779</f>
        <v>0</v>
      </c>
      <c r="Q779" s="136">
        <v>1.4500000000000001E-2</v>
      </c>
      <c r="R779" s="136">
        <f>Q779*H779</f>
        <v>5.8000000000000003E-2</v>
      </c>
      <c r="S779" s="136">
        <v>0</v>
      </c>
      <c r="T779" s="137">
        <f>S779*H779</f>
        <v>0</v>
      </c>
      <c r="AR779" s="138" t="s">
        <v>425</v>
      </c>
      <c r="AT779" s="138" t="s">
        <v>166</v>
      </c>
      <c r="AU779" s="138" t="s">
        <v>82</v>
      </c>
      <c r="AY779" s="17" t="s">
        <v>130</v>
      </c>
      <c r="BE779" s="139">
        <f>IF(N779="základní",J779,0)</f>
        <v>0</v>
      </c>
      <c r="BF779" s="139">
        <f>IF(N779="snížená",J779,0)</f>
        <v>0</v>
      </c>
      <c r="BG779" s="139">
        <f>IF(N779="zákl. přenesená",J779,0)</f>
        <v>0</v>
      </c>
      <c r="BH779" s="139">
        <f>IF(N779="sníž. přenesená",J779,0)</f>
        <v>0</v>
      </c>
      <c r="BI779" s="139">
        <f>IF(N779="nulová",J779,0)</f>
        <v>0</v>
      </c>
      <c r="BJ779" s="17" t="s">
        <v>80</v>
      </c>
      <c r="BK779" s="139">
        <f>ROUND(I779*H779,2)</f>
        <v>0</v>
      </c>
      <c r="BL779" s="17" t="s">
        <v>311</v>
      </c>
      <c r="BM779" s="138" t="s">
        <v>1118</v>
      </c>
    </row>
    <row r="780" spans="2:65" s="1" customFormat="1" ht="11.25">
      <c r="B780" s="32"/>
      <c r="D780" s="140" t="s">
        <v>140</v>
      </c>
      <c r="F780" s="141" t="s">
        <v>1117</v>
      </c>
      <c r="I780" s="142"/>
      <c r="L780" s="32"/>
      <c r="M780" s="143"/>
      <c r="T780" s="53"/>
      <c r="AT780" s="17" t="s">
        <v>140</v>
      </c>
      <c r="AU780" s="17" t="s">
        <v>82</v>
      </c>
    </row>
    <row r="781" spans="2:65" s="1" customFormat="1" ht="16.5" customHeight="1">
      <c r="B781" s="32"/>
      <c r="C781" s="166" t="s">
        <v>1119</v>
      </c>
      <c r="D781" s="166" t="s">
        <v>166</v>
      </c>
      <c r="E781" s="167" t="s">
        <v>1120</v>
      </c>
      <c r="F781" s="168" t="s">
        <v>1121</v>
      </c>
      <c r="G781" s="169" t="s">
        <v>169</v>
      </c>
      <c r="H781" s="170">
        <v>3</v>
      </c>
      <c r="I781" s="171"/>
      <c r="J781" s="172">
        <f>ROUND(I781*H781,2)</f>
        <v>0</v>
      </c>
      <c r="K781" s="168" t="s">
        <v>137</v>
      </c>
      <c r="L781" s="173"/>
      <c r="M781" s="174" t="s">
        <v>19</v>
      </c>
      <c r="N781" s="175" t="s">
        <v>43</v>
      </c>
      <c r="P781" s="136">
        <f>O781*H781</f>
        <v>0</v>
      </c>
      <c r="Q781" s="136">
        <v>1.6E-2</v>
      </c>
      <c r="R781" s="136">
        <f>Q781*H781</f>
        <v>4.8000000000000001E-2</v>
      </c>
      <c r="S781" s="136">
        <v>0</v>
      </c>
      <c r="T781" s="137">
        <f>S781*H781</f>
        <v>0</v>
      </c>
      <c r="AR781" s="138" t="s">
        <v>425</v>
      </c>
      <c r="AT781" s="138" t="s">
        <v>166</v>
      </c>
      <c r="AU781" s="138" t="s">
        <v>82</v>
      </c>
      <c r="AY781" s="17" t="s">
        <v>130</v>
      </c>
      <c r="BE781" s="139">
        <f>IF(N781="základní",J781,0)</f>
        <v>0</v>
      </c>
      <c r="BF781" s="139">
        <f>IF(N781="snížená",J781,0)</f>
        <v>0</v>
      </c>
      <c r="BG781" s="139">
        <f>IF(N781="zákl. přenesená",J781,0)</f>
        <v>0</v>
      </c>
      <c r="BH781" s="139">
        <f>IF(N781="sníž. přenesená",J781,0)</f>
        <v>0</v>
      </c>
      <c r="BI781" s="139">
        <f>IF(N781="nulová",J781,0)</f>
        <v>0</v>
      </c>
      <c r="BJ781" s="17" t="s">
        <v>80</v>
      </c>
      <c r="BK781" s="139">
        <f>ROUND(I781*H781,2)</f>
        <v>0</v>
      </c>
      <c r="BL781" s="17" t="s">
        <v>311</v>
      </c>
      <c r="BM781" s="138" t="s">
        <v>1122</v>
      </c>
    </row>
    <row r="782" spans="2:65" s="1" customFormat="1" ht="11.25">
      <c r="B782" s="32"/>
      <c r="D782" s="140" t="s">
        <v>140</v>
      </c>
      <c r="F782" s="141" t="s">
        <v>1121</v>
      </c>
      <c r="I782" s="142"/>
      <c r="L782" s="32"/>
      <c r="M782" s="143"/>
      <c r="T782" s="53"/>
      <c r="AT782" s="17" t="s">
        <v>140</v>
      </c>
      <c r="AU782" s="17" t="s">
        <v>82</v>
      </c>
    </row>
    <row r="783" spans="2:65" s="1" customFormat="1" ht="16.5" customHeight="1">
      <c r="B783" s="32"/>
      <c r="C783" s="127" t="s">
        <v>1123</v>
      </c>
      <c r="D783" s="127" t="s">
        <v>133</v>
      </c>
      <c r="E783" s="128" t="s">
        <v>1124</v>
      </c>
      <c r="F783" s="129" t="s">
        <v>1125</v>
      </c>
      <c r="G783" s="130" t="s">
        <v>169</v>
      </c>
      <c r="H783" s="131">
        <v>4</v>
      </c>
      <c r="I783" s="132"/>
      <c r="J783" s="133">
        <f>ROUND(I783*H783,2)</f>
        <v>0</v>
      </c>
      <c r="K783" s="129" t="s">
        <v>137</v>
      </c>
      <c r="L783" s="32"/>
      <c r="M783" s="134" t="s">
        <v>19</v>
      </c>
      <c r="N783" s="135" t="s">
        <v>43</v>
      </c>
      <c r="P783" s="136">
        <f>O783*H783</f>
        <v>0</v>
      </c>
      <c r="Q783" s="136">
        <v>0</v>
      </c>
      <c r="R783" s="136">
        <f>Q783*H783</f>
        <v>0</v>
      </c>
      <c r="S783" s="136">
        <v>0</v>
      </c>
      <c r="T783" s="137">
        <f>S783*H783</f>
        <v>0</v>
      </c>
      <c r="AR783" s="138" t="s">
        <v>311</v>
      </c>
      <c r="AT783" s="138" t="s">
        <v>133</v>
      </c>
      <c r="AU783" s="138" t="s">
        <v>82</v>
      </c>
      <c r="AY783" s="17" t="s">
        <v>130</v>
      </c>
      <c r="BE783" s="139">
        <f>IF(N783="základní",J783,0)</f>
        <v>0</v>
      </c>
      <c r="BF783" s="139">
        <f>IF(N783="snížená",J783,0)</f>
        <v>0</v>
      </c>
      <c r="BG783" s="139">
        <f>IF(N783="zákl. přenesená",J783,0)</f>
        <v>0</v>
      </c>
      <c r="BH783" s="139">
        <f>IF(N783="sníž. přenesená",J783,0)</f>
        <v>0</v>
      </c>
      <c r="BI783" s="139">
        <f>IF(N783="nulová",J783,0)</f>
        <v>0</v>
      </c>
      <c r="BJ783" s="17" t="s">
        <v>80</v>
      </c>
      <c r="BK783" s="139">
        <f>ROUND(I783*H783,2)</f>
        <v>0</v>
      </c>
      <c r="BL783" s="17" t="s">
        <v>311</v>
      </c>
      <c r="BM783" s="138" t="s">
        <v>1126</v>
      </c>
    </row>
    <row r="784" spans="2:65" s="1" customFormat="1" ht="19.5">
      <c r="B784" s="32"/>
      <c r="D784" s="140" t="s">
        <v>140</v>
      </c>
      <c r="F784" s="141" t="s">
        <v>1127</v>
      </c>
      <c r="I784" s="142"/>
      <c r="L784" s="32"/>
      <c r="M784" s="143"/>
      <c r="T784" s="53"/>
      <c r="AT784" s="17" t="s">
        <v>140</v>
      </c>
      <c r="AU784" s="17" t="s">
        <v>82</v>
      </c>
    </row>
    <row r="785" spans="2:65" s="1" customFormat="1" ht="11.25">
      <c r="B785" s="32"/>
      <c r="D785" s="144" t="s">
        <v>141</v>
      </c>
      <c r="F785" s="145" t="s">
        <v>1128</v>
      </c>
      <c r="I785" s="142"/>
      <c r="L785" s="32"/>
      <c r="M785" s="143"/>
      <c r="T785" s="53"/>
      <c r="AT785" s="17" t="s">
        <v>141</v>
      </c>
      <c r="AU785" s="17" t="s">
        <v>82</v>
      </c>
    </row>
    <row r="786" spans="2:65" s="1" customFormat="1" ht="16.5" customHeight="1">
      <c r="B786" s="32"/>
      <c r="C786" s="166" t="s">
        <v>1129</v>
      </c>
      <c r="D786" s="166" t="s">
        <v>166</v>
      </c>
      <c r="E786" s="167" t="s">
        <v>1130</v>
      </c>
      <c r="F786" s="168" t="s">
        <v>1131</v>
      </c>
      <c r="G786" s="169" t="s">
        <v>169</v>
      </c>
      <c r="H786" s="170">
        <v>3</v>
      </c>
      <c r="I786" s="171"/>
      <c r="J786" s="172">
        <f>ROUND(I786*H786,2)</f>
        <v>0</v>
      </c>
      <c r="K786" s="168" t="s">
        <v>137</v>
      </c>
      <c r="L786" s="173"/>
      <c r="M786" s="174" t="s">
        <v>19</v>
      </c>
      <c r="N786" s="175" t="s">
        <v>43</v>
      </c>
      <c r="P786" s="136">
        <f>O786*H786</f>
        <v>0</v>
      </c>
      <c r="Q786" s="136">
        <v>1.7000000000000001E-2</v>
      </c>
      <c r="R786" s="136">
        <f>Q786*H786</f>
        <v>5.1000000000000004E-2</v>
      </c>
      <c r="S786" s="136">
        <v>0</v>
      </c>
      <c r="T786" s="137">
        <f>S786*H786</f>
        <v>0</v>
      </c>
      <c r="AR786" s="138" t="s">
        <v>425</v>
      </c>
      <c r="AT786" s="138" t="s">
        <v>166</v>
      </c>
      <c r="AU786" s="138" t="s">
        <v>82</v>
      </c>
      <c r="AY786" s="17" t="s">
        <v>130</v>
      </c>
      <c r="BE786" s="139">
        <f>IF(N786="základní",J786,0)</f>
        <v>0</v>
      </c>
      <c r="BF786" s="139">
        <f>IF(N786="snížená",J786,0)</f>
        <v>0</v>
      </c>
      <c r="BG786" s="139">
        <f>IF(N786="zákl. přenesená",J786,0)</f>
        <v>0</v>
      </c>
      <c r="BH786" s="139">
        <f>IF(N786="sníž. přenesená",J786,0)</f>
        <v>0</v>
      </c>
      <c r="BI786" s="139">
        <f>IF(N786="nulová",J786,0)</f>
        <v>0</v>
      </c>
      <c r="BJ786" s="17" t="s">
        <v>80</v>
      </c>
      <c r="BK786" s="139">
        <f>ROUND(I786*H786,2)</f>
        <v>0</v>
      </c>
      <c r="BL786" s="17" t="s">
        <v>311</v>
      </c>
      <c r="BM786" s="138" t="s">
        <v>1132</v>
      </c>
    </row>
    <row r="787" spans="2:65" s="1" customFormat="1" ht="11.25">
      <c r="B787" s="32"/>
      <c r="D787" s="140" t="s">
        <v>140</v>
      </c>
      <c r="F787" s="141" t="s">
        <v>1131</v>
      </c>
      <c r="I787" s="142"/>
      <c r="L787" s="32"/>
      <c r="M787" s="143"/>
      <c r="T787" s="53"/>
      <c r="AT787" s="17" t="s">
        <v>140</v>
      </c>
      <c r="AU787" s="17" t="s">
        <v>82</v>
      </c>
    </row>
    <row r="788" spans="2:65" s="1" customFormat="1" ht="16.5" customHeight="1">
      <c r="B788" s="32"/>
      <c r="C788" s="166" t="s">
        <v>1133</v>
      </c>
      <c r="D788" s="166" t="s">
        <v>166</v>
      </c>
      <c r="E788" s="167" t="s">
        <v>1134</v>
      </c>
      <c r="F788" s="168" t="s">
        <v>1135</v>
      </c>
      <c r="G788" s="169" t="s">
        <v>169</v>
      </c>
      <c r="H788" s="170">
        <v>3</v>
      </c>
      <c r="I788" s="171"/>
      <c r="J788" s="172">
        <f>ROUND(I788*H788,2)</f>
        <v>0</v>
      </c>
      <c r="K788" s="168" t="s">
        <v>137</v>
      </c>
      <c r="L788" s="173"/>
      <c r="M788" s="174" t="s">
        <v>19</v>
      </c>
      <c r="N788" s="175" t="s">
        <v>43</v>
      </c>
      <c r="P788" s="136">
        <f>O788*H788</f>
        <v>0</v>
      </c>
      <c r="Q788" s="136">
        <v>1.8499999999999999E-2</v>
      </c>
      <c r="R788" s="136">
        <f>Q788*H788</f>
        <v>5.5499999999999994E-2</v>
      </c>
      <c r="S788" s="136">
        <v>0</v>
      </c>
      <c r="T788" s="137">
        <f>S788*H788</f>
        <v>0</v>
      </c>
      <c r="AR788" s="138" t="s">
        <v>425</v>
      </c>
      <c r="AT788" s="138" t="s">
        <v>166</v>
      </c>
      <c r="AU788" s="138" t="s">
        <v>82</v>
      </c>
      <c r="AY788" s="17" t="s">
        <v>130</v>
      </c>
      <c r="BE788" s="139">
        <f>IF(N788="základní",J788,0)</f>
        <v>0</v>
      </c>
      <c r="BF788" s="139">
        <f>IF(N788="snížená",J788,0)</f>
        <v>0</v>
      </c>
      <c r="BG788" s="139">
        <f>IF(N788="zákl. přenesená",J788,0)</f>
        <v>0</v>
      </c>
      <c r="BH788" s="139">
        <f>IF(N788="sníž. přenesená",J788,0)</f>
        <v>0</v>
      </c>
      <c r="BI788" s="139">
        <f>IF(N788="nulová",J788,0)</f>
        <v>0</v>
      </c>
      <c r="BJ788" s="17" t="s">
        <v>80</v>
      </c>
      <c r="BK788" s="139">
        <f>ROUND(I788*H788,2)</f>
        <v>0</v>
      </c>
      <c r="BL788" s="17" t="s">
        <v>311</v>
      </c>
      <c r="BM788" s="138" t="s">
        <v>1136</v>
      </c>
    </row>
    <row r="789" spans="2:65" s="1" customFormat="1" ht="11.25">
      <c r="B789" s="32"/>
      <c r="D789" s="140" t="s">
        <v>140</v>
      </c>
      <c r="F789" s="141" t="s">
        <v>1135</v>
      </c>
      <c r="I789" s="142"/>
      <c r="L789" s="32"/>
      <c r="M789" s="143"/>
      <c r="T789" s="53"/>
      <c r="AT789" s="17" t="s">
        <v>140</v>
      </c>
      <c r="AU789" s="17" t="s">
        <v>82</v>
      </c>
    </row>
    <row r="790" spans="2:65" s="1" customFormat="1" ht="16.5" customHeight="1">
      <c r="B790" s="32"/>
      <c r="C790" s="127" t="s">
        <v>1137</v>
      </c>
      <c r="D790" s="127" t="s">
        <v>133</v>
      </c>
      <c r="E790" s="128" t="s">
        <v>1138</v>
      </c>
      <c r="F790" s="129" t="s">
        <v>1139</v>
      </c>
      <c r="G790" s="130" t="s">
        <v>169</v>
      </c>
      <c r="H790" s="131">
        <v>1</v>
      </c>
      <c r="I790" s="132"/>
      <c r="J790" s="133">
        <f>ROUND(I790*H790,2)</f>
        <v>0</v>
      </c>
      <c r="K790" s="129" t="s">
        <v>137</v>
      </c>
      <c r="L790" s="32"/>
      <c r="M790" s="134" t="s">
        <v>19</v>
      </c>
      <c r="N790" s="135" t="s">
        <v>43</v>
      </c>
      <c r="P790" s="136">
        <f>O790*H790</f>
        <v>0</v>
      </c>
      <c r="Q790" s="136">
        <v>9.1790000000000003E-4</v>
      </c>
      <c r="R790" s="136">
        <f>Q790*H790</f>
        <v>9.1790000000000003E-4</v>
      </c>
      <c r="S790" s="136">
        <v>0</v>
      </c>
      <c r="T790" s="137">
        <f>S790*H790</f>
        <v>0</v>
      </c>
      <c r="AR790" s="138" t="s">
        <v>311</v>
      </c>
      <c r="AT790" s="138" t="s">
        <v>133</v>
      </c>
      <c r="AU790" s="138" t="s">
        <v>82</v>
      </c>
      <c r="AY790" s="17" t="s">
        <v>130</v>
      </c>
      <c r="BE790" s="139">
        <f>IF(N790="základní",J790,0)</f>
        <v>0</v>
      </c>
      <c r="BF790" s="139">
        <f>IF(N790="snížená",J790,0)</f>
        <v>0</v>
      </c>
      <c r="BG790" s="139">
        <f>IF(N790="zákl. přenesená",J790,0)</f>
        <v>0</v>
      </c>
      <c r="BH790" s="139">
        <f>IF(N790="sníž. přenesená",J790,0)</f>
        <v>0</v>
      </c>
      <c r="BI790" s="139">
        <f>IF(N790="nulová",J790,0)</f>
        <v>0</v>
      </c>
      <c r="BJ790" s="17" t="s">
        <v>80</v>
      </c>
      <c r="BK790" s="139">
        <f>ROUND(I790*H790,2)</f>
        <v>0</v>
      </c>
      <c r="BL790" s="17" t="s">
        <v>311</v>
      </c>
      <c r="BM790" s="138" t="s">
        <v>1140</v>
      </c>
    </row>
    <row r="791" spans="2:65" s="1" customFormat="1" ht="11.25">
      <c r="B791" s="32"/>
      <c r="D791" s="140" t="s">
        <v>140</v>
      </c>
      <c r="F791" s="141" t="s">
        <v>1141</v>
      </c>
      <c r="I791" s="142"/>
      <c r="L791" s="32"/>
      <c r="M791" s="143"/>
      <c r="T791" s="53"/>
      <c r="AT791" s="17" t="s">
        <v>140</v>
      </c>
      <c r="AU791" s="17" t="s">
        <v>82</v>
      </c>
    </row>
    <row r="792" spans="2:65" s="1" customFormat="1" ht="11.25">
      <c r="B792" s="32"/>
      <c r="D792" s="144" t="s">
        <v>141</v>
      </c>
      <c r="F792" s="145" t="s">
        <v>1142</v>
      </c>
      <c r="I792" s="142"/>
      <c r="L792" s="32"/>
      <c r="M792" s="143"/>
      <c r="T792" s="53"/>
      <c r="AT792" s="17" t="s">
        <v>141</v>
      </c>
      <c r="AU792" s="17" t="s">
        <v>82</v>
      </c>
    </row>
    <row r="793" spans="2:65" s="1" customFormat="1" ht="21.75" customHeight="1">
      <c r="B793" s="32"/>
      <c r="C793" s="166" t="s">
        <v>1143</v>
      </c>
      <c r="D793" s="166" t="s">
        <v>166</v>
      </c>
      <c r="E793" s="167" t="s">
        <v>1144</v>
      </c>
      <c r="F793" s="168" t="s">
        <v>1145</v>
      </c>
      <c r="G793" s="169" t="s">
        <v>199</v>
      </c>
      <c r="H793" s="170">
        <v>2.5299999999999998</v>
      </c>
      <c r="I793" s="171"/>
      <c r="J793" s="172">
        <f>ROUND(I793*H793,2)</f>
        <v>0</v>
      </c>
      <c r="K793" s="168" t="s">
        <v>137</v>
      </c>
      <c r="L793" s="173"/>
      <c r="M793" s="174" t="s">
        <v>19</v>
      </c>
      <c r="N793" s="175" t="s">
        <v>43</v>
      </c>
      <c r="P793" s="136">
        <f>O793*H793</f>
        <v>0</v>
      </c>
      <c r="Q793" s="136">
        <v>2.4039999999999999E-2</v>
      </c>
      <c r="R793" s="136">
        <f>Q793*H793</f>
        <v>6.0821199999999992E-2</v>
      </c>
      <c r="S793" s="136">
        <v>0</v>
      </c>
      <c r="T793" s="137">
        <f>S793*H793</f>
        <v>0</v>
      </c>
      <c r="AR793" s="138" t="s">
        <v>425</v>
      </c>
      <c r="AT793" s="138" t="s">
        <v>166</v>
      </c>
      <c r="AU793" s="138" t="s">
        <v>82</v>
      </c>
      <c r="AY793" s="17" t="s">
        <v>130</v>
      </c>
      <c r="BE793" s="139">
        <f>IF(N793="základní",J793,0)</f>
        <v>0</v>
      </c>
      <c r="BF793" s="139">
        <f>IF(N793="snížená",J793,0)</f>
        <v>0</v>
      </c>
      <c r="BG793" s="139">
        <f>IF(N793="zákl. přenesená",J793,0)</f>
        <v>0</v>
      </c>
      <c r="BH793" s="139">
        <f>IF(N793="sníž. přenesená",J793,0)</f>
        <v>0</v>
      </c>
      <c r="BI793" s="139">
        <f>IF(N793="nulová",J793,0)</f>
        <v>0</v>
      </c>
      <c r="BJ793" s="17" t="s">
        <v>80</v>
      </c>
      <c r="BK793" s="139">
        <f>ROUND(I793*H793,2)</f>
        <v>0</v>
      </c>
      <c r="BL793" s="17" t="s">
        <v>311</v>
      </c>
      <c r="BM793" s="138" t="s">
        <v>1146</v>
      </c>
    </row>
    <row r="794" spans="2:65" s="1" customFormat="1" ht="11.25">
      <c r="B794" s="32"/>
      <c r="D794" s="140" t="s">
        <v>140</v>
      </c>
      <c r="F794" s="141" t="s">
        <v>1145</v>
      </c>
      <c r="I794" s="142"/>
      <c r="L794" s="32"/>
      <c r="M794" s="143"/>
      <c r="T794" s="53"/>
      <c r="AT794" s="17" t="s">
        <v>140</v>
      </c>
      <c r="AU794" s="17" t="s">
        <v>82</v>
      </c>
    </row>
    <row r="795" spans="2:65" s="12" customFormat="1" ht="11.25">
      <c r="B795" s="146"/>
      <c r="D795" s="140" t="s">
        <v>147</v>
      </c>
      <c r="E795" s="147" t="s">
        <v>19</v>
      </c>
      <c r="F795" s="148" t="s">
        <v>1147</v>
      </c>
      <c r="H795" s="149">
        <v>2.5299999999999998</v>
      </c>
      <c r="I795" s="150"/>
      <c r="L795" s="146"/>
      <c r="M795" s="151"/>
      <c r="T795" s="152"/>
      <c r="AT795" s="147" t="s">
        <v>147</v>
      </c>
      <c r="AU795" s="147" t="s">
        <v>82</v>
      </c>
      <c r="AV795" s="12" t="s">
        <v>82</v>
      </c>
      <c r="AW795" s="12" t="s">
        <v>33</v>
      </c>
      <c r="AX795" s="12" t="s">
        <v>80</v>
      </c>
      <c r="AY795" s="147" t="s">
        <v>130</v>
      </c>
    </row>
    <row r="796" spans="2:65" s="1" customFormat="1" ht="16.5" customHeight="1">
      <c r="B796" s="32"/>
      <c r="C796" s="127" t="s">
        <v>1148</v>
      </c>
      <c r="D796" s="127" t="s">
        <v>133</v>
      </c>
      <c r="E796" s="128" t="s">
        <v>1149</v>
      </c>
      <c r="F796" s="129" t="s">
        <v>1150</v>
      </c>
      <c r="G796" s="130" t="s">
        <v>169</v>
      </c>
      <c r="H796" s="131">
        <v>11</v>
      </c>
      <c r="I796" s="132"/>
      <c r="J796" s="133">
        <f>ROUND(I796*H796,2)</f>
        <v>0</v>
      </c>
      <c r="K796" s="129" t="s">
        <v>137</v>
      </c>
      <c r="L796" s="32"/>
      <c r="M796" s="134" t="s">
        <v>19</v>
      </c>
      <c r="N796" s="135" t="s">
        <v>43</v>
      </c>
      <c r="P796" s="136">
        <f>O796*H796</f>
        <v>0</v>
      </c>
      <c r="Q796" s="136">
        <v>0</v>
      </c>
      <c r="R796" s="136">
        <f>Q796*H796</f>
        <v>0</v>
      </c>
      <c r="S796" s="136">
        <v>0</v>
      </c>
      <c r="T796" s="137">
        <f>S796*H796</f>
        <v>0</v>
      </c>
      <c r="AR796" s="138" t="s">
        <v>311</v>
      </c>
      <c r="AT796" s="138" t="s">
        <v>133</v>
      </c>
      <c r="AU796" s="138" t="s">
        <v>82</v>
      </c>
      <c r="AY796" s="17" t="s">
        <v>130</v>
      </c>
      <c r="BE796" s="139">
        <f>IF(N796="základní",J796,0)</f>
        <v>0</v>
      </c>
      <c r="BF796" s="139">
        <f>IF(N796="snížená",J796,0)</f>
        <v>0</v>
      </c>
      <c r="BG796" s="139">
        <f>IF(N796="zákl. přenesená",J796,0)</f>
        <v>0</v>
      </c>
      <c r="BH796" s="139">
        <f>IF(N796="sníž. přenesená",J796,0)</f>
        <v>0</v>
      </c>
      <c r="BI796" s="139">
        <f>IF(N796="nulová",J796,0)</f>
        <v>0</v>
      </c>
      <c r="BJ796" s="17" t="s">
        <v>80</v>
      </c>
      <c r="BK796" s="139">
        <f>ROUND(I796*H796,2)</f>
        <v>0</v>
      </c>
      <c r="BL796" s="17" t="s">
        <v>311</v>
      </c>
      <c r="BM796" s="138" t="s">
        <v>1151</v>
      </c>
    </row>
    <row r="797" spans="2:65" s="1" customFormat="1" ht="11.25">
      <c r="B797" s="32"/>
      <c r="D797" s="140" t="s">
        <v>140</v>
      </c>
      <c r="F797" s="141" t="s">
        <v>1152</v>
      </c>
      <c r="I797" s="142"/>
      <c r="L797" s="32"/>
      <c r="M797" s="143"/>
      <c r="T797" s="53"/>
      <c r="AT797" s="17" t="s">
        <v>140</v>
      </c>
      <c r="AU797" s="17" t="s">
        <v>82</v>
      </c>
    </row>
    <row r="798" spans="2:65" s="1" customFormat="1" ht="11.25">
      <c r="B798" s="32"/>
      <c r="D798" s="144" t="s">
        <v>141</v>
      </c>
      <c r="F798" s="145" t="s">
        <v>1153</v>
      </c>
      <c r="I798" s="142"/>
      <c r="L798" s="32"/>
      <c r="M798" s="143"/>
      <c r="T798" s="53"/>
      <c r="AT798" s="17" t="s">
        <v>141</v>
      </c>
      <c r="AU798" s="17" t="s">
        <v>82</v>
      </c>
    </row>
    <row r="799" spans="2:65" s="1" customFormat="1" ht="16.5" customHeight="1">
      <c r="B799" s="32"/>
      <c r="C799" s="166" t="s">
        <v>1154</v>
      </c>
      <c r="D799" s="166" t="s">
        <v>166</v>
      </c>
      <c r="E799" s="167" t="s">
        <v>1155</v>
      </c>
      <c r="F799" s="168" t="s">
        <v>1156</v>
      </c>
      <c r="G799" s="169" t="s">
        <v>169</v>
      </c>
      <c r="H799" s="170">
        <v>11</v>
      </c>
      <c r="I799" s="171"/>
      <c r="J799" s="172">
        <f>ROUND(I799*H799,2)</f>
        <v>0</v>
      </c>
      <c r="K799" s="168" t="s">
        <v>137</v>
      </c>
      <c r="L799" s="173"/>
      <c r="M799" s="174" t="s">
        <v>19</v>
      </c>
      <c r="N799" s="175" t="s">
        <v>43</v>
      </c>
      <c r="P799" s="136">
        <f>O799*H799</f>
        <v>0</v>
      </c>
      <c r="Q799" s="136">
        <v>1.4999999999999999E-4</v>
      </c>
      <c r="R799" s="136">
        <f>Q799*H799</f>
        <v>1.6499999999999998E-3</v>
      </c>
      <c r="S799" s="136">
        <v>0</v>
      </c>
      <c r="T799" s="137">
        <f>S799*H799</f>
        <v>0</v>
      </c>
      <c r="AR799" s="138" t="s">
        <v>425</v>
      </c>
      <c r="AT799" s="138" t="s">
        <v>166</v>
      </c>
      <c r="AU799" s="138" t="s">
        <v>82</v>
      </c>
      <c r="AY799" s="17" t="s">
        <v>130</v>
      </c>
      <c r="BE799" s="139">
        <f>IF(N799="základní",J799,0)</f>
        <v>0</v>
      </c>
      <c r="BF799" s="139">
        <f>IF(N799="snížená",J799,0)</f>
        <v>0</v>
      </c>
      <c r="BG799" s="139">
        <f>IF(N799="zákl. přenesená",J799,0)</f>
        <v>0</v>
      </c>
      <c r="BH799" s="139">
        <f>IF(N799="sníž. přenesená",J799,0)</f>
        <v>0</v>
      </c>
      <c r="BI799" s="139">
        <f>IF(N799="nulová",J799,0)</f>
        <v>0</v>
      </c>
      <c r="BJ799" s="17" t="s">
        <v>80</v>
      </c>
      <c r="BK799" s="139">
        <f>ROUND(I799*H799,2)</f>
        <v>0</v>
      </c>
      <c r="BL799" s="17" t="s">
        <v>311</v>
      </c>
      <c r="BM799" s="138" t="s">
        <v>1157</v>
      </c>
    </row>
    <row r="800" spans="2:65" s="1" customFormat="1" ht="11.25">
      <c r="B800" s="32"/>
      <c r="D800" s="140" t="s">
        <v>140</v>
      </c>
      <c r="F800" s="141" t="s">
        <v>1156</v>
      </c>
      <c r="I800" s="142"/>
      <c r="L800" s="32"/>
      <c r="M800" s="143"/>
      <c r="T800" s="53"/>
      <c r="AT800" s="17" t="s">
        <v>140</v>
      </c>
      <c r="AU800" s="17" t="s">
        <v>82</v>
      </c>
    </row>
    <row r="801" spans="2:65" s="1" customFormat="1" ht="16.5" customHeight="1">
      <c r="B801" s="32"/>
      <c r="C801" s="127" t="s">
        <v>1158</v>
      </c>
      <c r="D801" s="127" t="s">
        <v>133</v>
      </c>
      <c r="E801" s="128" t="s">
        <v>1159</v>
      </c>
      <c r="F801" s="129" t="s">
        <v>1160</v>
      </c>
      <c r="G801" s="130" t="s">
        <v>169</v>
      </c>
      <c r="H801" s="131">
        <v>11</v>
      </c>
      <c r="I801" s="132"/>
      <c r="J801" s="133">
        <f>ROUND(I801*H801,2)</f>
        <v>0</v>
      </c>
      <c r="K801" s="129" t="s">
        <v>137</v>
      </c>
      <c r="L801" s="32"/>
      <c r="M801" s="134" t="s">
        <v>19</v>
      </c>
      <c r="N801" s="135" t="s">
        <v>43</v>
      </c>
      <c r="P801" s="136">
        <f>O801*H801</f>
        <v>0</v>
      </c>
      <c r="Q801" s="136">
        <v>0</v>
      </c>
      <c r="R801" s="136">
        <f>Q801*H801</f>
        <v>0</v>
      </c>
      <c r="S801" s="136">
        <v>0</v>
      </c>
      <c r="T801" s="137">
        <f>S801*H801</f>
        <v>0</v>
      </c>
      <c r="AR801" s="138" t="s">
        <v>311</v>
      </c>
      <c r="AT801" s="138" t="s">
        <v>133</v>
      </c>
      <c r="AU801" s="138" t="s">
        <v>82</v>
      </c>
      <c r="AY801" s="17" t="s">
        <v>130</v>
      </c>
      <c r="BE801" s="139">
        <f>IF(N801="základní",J801,0)</f>
        <v>0</v>
      </c>
      <c r="BF801" s="139">
        <f>IF(N801="snížená",J801,0)</f>
        <v>0</v>
      </c>
      <c r="BG801" s="139">
        <f>IF(N801="zákl. přenesená",J801,0)</f>
        <v>0</v>
      </c>
      <c r="BH801" s="139">
        <f>IF(N801="sníž. přenesená",J801,0)</f>
        <v>0</v>
      </c>
      <c r="BI801" s="139">
        <f>IF(N801="nulová",J801,0)</f>
        <v>0</v>
      </c>
      <c r="BJ801" s="17" t="s">
        <v>80</v>
      </c>
      <c r="BK801" s="139">
        <f>ROUND(I801*H801,2)</f>
        <v>0</v>
      </c>
      <c r="BL801" s="17" t="s">
        <v>311</v>
      </c>
      <c r="BM801" s="138" t="s">
        <v>1161</v>
      </c>
    </row>
    <row r="802" spans="2:65" s="1" customFormat="1" ht="11.25">
      <c r="B802" s="32"/>
      <c r="D802" s="140" t="s">
        <v>140</v>
      </c>
      <c r="F802" s="141" t="s">
        <v>1162</v>
      </c>
      <c r="I802" s="142"/>
      <c r="L802" s="32"/>
      <c r="M802" s="143"/>
      <c r="T802" s="53"/>
      <c r="AT802" s="17" t="s">
        <v>140</v>
      </c>
      <c r="AU802" s="17" t="s">
        <v>82</v>
      </c>
    </row>
    <row r="803" spans="2:65" s="1" customFormat="1" ht="11.25">
      <c r="B803" s="32"/>
      <c r="D803" s="144" t="s">
        <v>141</v>
      </c>
      <c r="F803" s="145" t="s">
        <v>1163</v>
      </c>
      <c r="I803" s="142"/>
      <c r="L803" s="32"/>
      <c r="M803" s="143"/>
      <c r="T803" s="53"/>
      <c r="AT803" s="17" t="s">
        <v>141</v>
      </c>
      <c r="AU803" s="17" t="s">
        <v>82</v>
      </c>
    </row>
    <row r="804" spans="2:65" s="1" customFormat="1" ht="16.5" customHeight="1">
      <c r="B804" s="32"/>
      <c r="C804" s="166" t="s">
        <v>1164</v>
      </c>
      <c r="D804" s="166" t="s">
        <v>166</v>
      </c>
      <c r="E804" s="167" t="s">
        <v>1165</v>
      </c>
      <c r="F804" s="168" t="s">
        <v>1166</v>
      </c>
      <c r="G804" s="169" t="s">
        <v>169</v>
      </c>
      <c r="H804" s="170">
        <v>11</v>
      </c>
      <c r="I804" s="171"/>
      <c r="J804" s="172">
        <f>ROUND(I804*H804,2)</f>
        <v>0</v>
      </c>
      <c r="K804" s="168" t="s">
        <v>137</v>
      </c>
      <c r="L804" s="173"/>
      <c r="M804" s="174" t="s">
        <v>19</v>
      </c>
      <c r="N804" s="175" t="s">
        <v>43</v>
      </c>
      <c r="P804" s="136">
        <f>O804*H804</f>
        <v>0</v>
      </c>
      <c r="Q804" s="136">
        <v>2.2000000000000001E-3</v>
      </c>
      <c r="R804" s="136">
        <f>Q804*H804</f>
        <v>2.4200000000000003E-2</v>
      </c>
      <c r="S804" s="136">
        <v>0</v>
      </c>
      <c r="T804" s="137">
        <f>S804*H804</f>
        <v>0</v>
      </c>
      <c r="AR804" s="138" t="s">
        <v>425</v>
      </c>
      <c r="AT804" s="138" t="s">
        <v>166</v>
      </c>
      <c r="AU804" s="138" t="s">
        <v>82</v>
      </c>
      <c r="AY804" s="17" t="s">
        <v>130</v>
      </c>
      <c r="BE804" s="139">
        <f>IF(N804="základní",J804,0)</f>
        <v>0</v>
      </c>
      <c r="BF804" s="139">
        <f>IF(N804="snížená",J804,0)</f>
        <v>0</v>
      </c>
      <c r="BG804" s="139">
        <f>IF(N804="zákl. přenesená",J804,0)</f>
        <v>0</v>
      </c>
      <c r="BH804" s="139">
        <f>IF(N804="sníž. přenesená",J804,0)</f>
        <v>0</v>
      </c>
      <c r="BI804" s="139">
        <f>IF(N804="nulová",J804,0)</f>
        <v>0</v>
      </c>
      <c r="BJ804" s="17" t="s">
        <v>80</v>
      </c>
      <c r="BK804" s="139">
        <f>ROUND(I804*H804,2)</f>
        <v>0</v>
      </c>
      <c r="BL804" s="17" t="s">
        <v>311</v>
      </c>
      <c r="BM804" s="138" t="s">
        <v>1167</v>
      </c>
    </row>
    <row r="805" spans="2:65" s="1" customFormat="1" ht="11.25">
      <c r="B805" s="32"/>
      <c r="D805" s="140" t="s">
        <v>140</v>
      </c>
      <c r="F805" s="141" t="s">
        <v>1166</v>
      </c>
      <c r="I805" s="142"/>
      <c r="L805" s="32"/>
      <c r="M805" s="143"/>
      <c r="T805" s="53"/>
      <c r="AT805" s="17" t="s">
        <v>140</v>
      </c>
      <c r="AU805" s="17" t="s">
        <v>82</v>
      </c>
    </row>
    <row r="806" spans="2:65" s="1" customFormat="1" ht="16.5" customHeight="1">
      <c r="B806" s="32"/>
      <c r="C806" s="127" t="s">
        <v>1168</v>
      </c>
      <c r="D806" s="127" t="s">
        <v>133</v>
      </c>
      <c r="E806" s="128" t="s">
        <v>1169</v>
      </c>
      <c r="F806" s="129" t="s">
        <v>1170</v>
      </c>
      <c r="G806" s="130" t="s">
        <v>169</v>
      </c>
      <c r="H806" s="131">
        <v>11</v>
      </c>
      <c r="I806" s="132"/>
      <c r="J806" s="133">
        <f>ROUND(I806*H806,2)</f>
        <v>0</v>
      </c>
      <c r="K806" s="129" t="s">
        <v>137</v>
      </c>
      <c r="L806" s="32"/>
      <c r="M806" s="134" t="s">
        <v>19</v>
      </c>
      <c r="N806" s="135" t="s">
        <v>43</v>
      </c>
      <c r="P806" s="136">
        <f>O806*H806</f>
        <v>0</v>
      </c>
      <c r="Q806" s="136">
        <v>4.7281249999999998E-4</v>
      </c>
      <c r="R806" s="136">
        <f>Q806*H806</f>
        <v>5.2009374999999998E-3</v>
      </c>
      <c r="S806" s="136">
        <v>0</v>
      </c>
      <c r="T806" s="137">
        <f>S806*H806</f>
        <v>0</v>
      </c>
      <c r="AR806" s="138" t="s">
        <v>311</v>
      </c>
      <c r="AT806" s="138" t="s">
        <v>133</v>
      </c>
      <c r="AU806" s="138" t="s">
        <v>82</v>
      </c>
      <c r="AY806" s="17" t="s">
        <v>130</v>
      </c>
      <c r="BE806" s="139">
        <f>IF(N806="základní",J806,0)</f>
        <v>0</v>
      </c>
      <c r="BF806" s="139">
        <f>IF(N806="snížená",J806,0)</f>
        <v>0</v>
      </c>
      <c r="BG806" s="139">
        <f>IF(N806="zákl. přenesená",J806,0)</f>
        <v>0</v>
      </c>
      <c r="BH806" s="139">
        <f>IF(N806="sníž. přenesená",J806,0)</f>
        <v>0</v>
      </c>
      <c r="BI806" s="139">
        <f>IF(N806="nulová",J806,0)</f>
        <v>0</v>
      </c>
      <c r="BJ806" s="17" t="s">
        <v>80</v>
      </c>
      <c r="BK806" s="139">
        <f>ROUND(I806*H806,2)</f>
        <v>0</v>
      </c>
      <c r="BL806" s="17" t="s">
        <v>311</v>
      </c>
      <c r="BM806" s="138" t="s">
        <v>1171</v>
      </c>
    </row>
    <row r="807" spans="2:65" s="1" customFormat="1" ht="11.25">
      <c r="B807" s="32"/>
      <c r="D807" s="140" t="s">
        <v>140</v>
      </c>
      <c r="F807" s="141" t="s">
        <v>1172</v>
      </c>
      <c r="I807" s="142"/>
      <c r="L807" s="32"/>
      <c r="M807" s="143"/>
      <c r="T807" s="53"/>
      <c r="AT807" s="17" t="s">
        <v>140</v>
      </c>
      <c r="AU807" s="17" t="s">
        <v>82</v>
      </c>
    </row>
    <row r="808" spans="2:65" s="1" customFormat="1" ht="11.25">
      <c r="B808" s="32"/>
      <c r="D808" s="144" t="s">
        <v>141</v>
      </c>
      <c r="F808" s="145" t="s">
        <v>1173</v>
      </c>
      <c r="I808" s="142"/>
      <c r="L808" s="32"/>
      <c r="M808" s="143"/>
      <c r="T808" s="53"/>
      <c r="AT808" s="17" t="s">
        <v>141</v>
      </c>
      <c r="AU808" s="17" t="s">
        <v>82</v>
      </c>
    </row>
    <row r="809" spans="2:65" s="1" customFormat="1" ht="21.75" customHeight="1">
      <c r="B809" s="32"/>
      <c r="C809" s="166" t="s">
        <v>1174</v>
      </c>
      <c r="D809" s="166" t="s">
        <v>166</v>
      </c>
      <c r="E809" s="167" t="s">
        <v>1175</v>
      </c>
      <c r="F809" s="168" t="s">
        <v>1176</v>
      </c>
      <c r="G809" s="169" t="s">
        <v>169</v>
      </c>
      <c r="H809" s="170">
        <v>11</v>
      </c>
      <c r="I809" s="171"/>
      <c r="J809" s="172">
        <f>ROUND(I809*H809,2)</f>
        <v>0</v>
      </c>
      <c r="K809" s="168" t="s">
        <v>137</v>
      </c>
      <c r="L809" s="173"/>
      <c r="M809" s="174" t="s">
        <v>19</v>
      </c>
      <c r="N809" s="175" t="s">
        <v>43</v>
      </c>
      <c r="P809" s="136">
        <f>O809*H809</f>
        <v>0</v>
      </c>
      <c r="Q809" s="136">
        <v>1.6E-2</v>
      </c>
      <c r="R809" s="136">
        <f>Q809*H809</f>
        <v>0.17599999999999999</v>
      </c>
      <c r="S809" s="136">
        <v>0</v>
      </c>
      <c r="T809" s="137">
        <f>S809*H809</f>
        <v>0</v>
      </c>
      <c r="AR809" s="138" t="s">
        <v>425</v>
      </c>
      <c r="AT809" s="138" t="s">
        <v>166</v>
      </c>
      <c r="AU809" s="138" t="s">
        <v>82</v>
      </c>
      <c r="AY809" s="17" t="s">
        <v>130</v>
      </c>
      <c r="BE809" s="139">
        <f>IF(N809="základní",J809,0)</f>
        <v>0</v>
      </c>
      <c r="BF809" s="139">
        <f>IF(N809="snížená",J809,0)</f>
        <v>0</v>
      </c>
      <c r="BG809" s="139">
        <f>IF(N809="zákl. přenesená",J809,0)</f>
        <v>0</v>
      </c>
      <c r="BH809" s="139">
        <f>IF(N809="sníž. přenesená",J809,0)</f>
        <v>0</v>
      </c>
      <c r="BI809" s="139">
        <f>IF(N809="nulová",J809,0)</f>
        <v>0</v>
      </c>
      <c r="BJ809" s="17" t="s">
        <v>80</v>
      </c>
      <c r="BK809" s="139">
        <f>ROUND(I809*H809,2)</f>
        <v>0</v>
      </c>
      <c r="BL809" s="17" t="s">
        <v>311</v>
      </c>
      <c r="BM809" s="138" t="s">
        <v>1177</v>
      </c>
    </row>
    <row r="810" spans="2:65" s="1" customFormat="1" ht="11.25">
      <c r="B810" s="32"/>
      <c r="D810" s="140" t="s">
        <v>140</v>
      </c>
      <c r="F810" s="141" t="s">
        <v>1176</v>
      </c>
      <c r="I810" s="142"/>
      <c r="L810" s="32"/>
      <c r="M810" s="143"/>
      <c r="T810" s="53"/>
      <c r="AT810" s="17" t="s">
        <v>140</v>
      </c>
      <c r="AU810" s="17" t="s">
        <v>82</v>
      </c>
    </row>
    <row r="811" spans="2:65" s="1" customFormat="1" ht="16.5" customHeight="1">
      <c r="B811" s="32"/>
      <c r="C811" s="127" t="s">
        <v>1178</v>
      </c>
      <c r="D811" s="127" t="s">
        <v>133</v>
      </c>
      <c r="E811" s="128" t="s">
        <v>1179</v>
      </c>
      <c r="F811" s="129" t="s">
        <v>1180</v>
      </c>
      <c r="G811" s="130" t="s">
        <v>302</v>
      </c>
      <c r="H811" s="131">
        <v>18.399999999999999</v>
      </c>
      <c r="I811" s="132"/>
      <c r="J811" s="133">
        <f>ROUND(I811*H811,2)</f>
        <v>0</v>
      </c>
      <c r="K811" s="129" t="s">
        <v>137</v>
      </c>
      <c r="L811" s="32"/>
      <c r="M811" s="134" t="s">
        <v>19</v>
      </c>
      <c r="N811" s="135" t="s">
        <v>43</v>
      </c>
      <c r="P811" s="136">
        <f>O811*H811</f>
        <v>0</v>
      </c>
      <c r="Q811" s="136">
        <v>0</v>
      </c>
      <c r="R811" s="136">
        <f>Q811*H811</f>
        <v>0</v>
      </c>
      <c r="S811" s="136">
        <v>0</v>
      </c>
      <c r="T811" s="137">
        <f>S811*H811</f>
        <v>0</v>
      </c>
      <c r="AR811" s="138" t="s">
        <v>311</v>
      </c>
      <c r="AT811" s="138" t="s">
        <v>133</v>
      </c>
      <c r="AU811" s="138" t="s">
        <v>82</v>
      </c>
      <c r="AY811" s="17" t="s">
        <v>130</v>
      </c>
      <c r="BE811" s="139">
        <f>IF(N811="základní",J811,0)</f>
        <v>0</v>
      </c>
      <c r="BF811" s="139">
        <f>IF(N811="snížená",J811,0)</f>
        <v>0</v>
      </c>
      <c r="BG811" s="139">
        <f>IF(N811="zákl. přenesená",J811,0)</f>
        <v>0</v>
      </c>
      <c r="BH811" s="139">
        <f>IF(N811="sníž. přenesená",J811,0)</f>
        <v>0</v>
      </c>
      <c r="BI811" s="139">
        <f>IF(N811="nulová",J811,0)</f>
        <v>0</v>
      </c>
      <c r="BJ811" s="17" t="s">
        <v>80</v>
      </c>
      <c r="BK811" s="139">
        <f>ROUND(I811*H811,2)</f>
        <v>0</v>
      </c>
      <c r="BL811" s="17" t="s">
        <v>311</v>
      </c>
      <c r="BM811" s="138" t="s">
        <v>1181</v>
      </c>
    </row>
    <row r="812" spans="2:65" s="1" customFormat="1" ht="11.25">
      <c r="B812" s="32"/>
      <c r="D812" s="140" t="s">
        <v>140</v>
      </c>
      <c r="F812" s="141" t="s">
        <v>1182</v>
      </c>
      <c r="I812" s="142"/>
      <c r="L812" s="32"/>
      <c r="M812" s="143"/>
      <c r="T812" s="53"/>
      <c r="AT812" s="17" t="s">
        <v>140</v>
      </c>
      <c r="AU812" s="17" t="s">
        <v>82</v>
      </c>
    </row>
    <row r="813" spans="2:65" s="1" customFormat="1" ht="11.25">
      <c r="B813" s="32"/>
      <c r="D813" s="144" t="s">
        <v>141</v>
      </c>
      <c r="F813" s="145" t="s">
        <v>1183</v>
      </c>
      <c r="I813" s="142"/>
      <c r="L813" s="32"/>
      <c r="M813" s="143"/>
      <c r="T813" s="53"/>
      <c r="AT813" s="17" t="s">
        <v>141</v>
      </c>
      <c r="AU813" s="17" t="s">
        <v>82</v>
      </c>
    </row>
    <row r="814" spans="2:65" s="12" customFormat="1" ht="11.25">
      <c r="B814" s="146"/>
      <c r="D814" s="140" t="s">
        <v>147</v>
      </c>
      <c r="E814" s="147" t="s">
        <v>19</v>
      </c>
      <c r="F814" s="148" t="s">
        <v>1184</v>
      </c>
      <c r="H814" s="149">
        <v>4</v>
      </c>
      <c r="I814" s="150"/>
      <c r="L814" s="146"/>
      <c r="M814" s="151"/>
      <c r="T814" s="152"/>
      <c r="AT814" s="147" t="s">
        <v>147</v>
      </c>
      <c r="AU814" s="147" t="s">
        <v>82</v>
      </c>
      <c r="AV814" s="12" t="s">
        <v>82</v>
      </c>
      <c r="AW814" s="12" t="s">
        <v>33</v>
      </c>
      <c r="AX814" s="12" t="s">
        <v>72</v>
      </c>
      <c r="AY814" s="147" t="s">
        <v>130</v>
      </c>
    </row>
    <row r="815" spans="2:65" s="12" customFormat="1" ht="11.25">
      <c r="B815" s="146"/>
      <c r="D815" s="140" t="s">
        <v>147</v>
      </c>
      <c r="E815" s="147" t="s">
        <v>19</v>
      </c>
      <c r="F815" s="148" t="s">
        <v>1185</v>
      </c>
      <c r="H815" s="149">
        <v>14.4</v>
      </c>
      <c r="I815" s="150"/>
      <c r="L815" s="146"/>
      <c r="M815" s="151"/>
      <c r="T815" s="152"/>
      <c r="AT815" s="147" t="s">
        <v>147</v>
      </c>
      <c r="AU815" s="147" t="s">
        <v>82</v>
      </c>
      <c r="AV815" s="12" t="s">
        <v>82</v>
      </c>
      <c r="AW815" s="12" t="s">
        <v>33</v>
      </c>
      <c r="AX815" s="12" t="s">
        <v>72</v>
      </c>
      <c r="AY815" s="147" t="s">
        <v>130</v>
      </c>
    </row>
    <row r="816" spans="2:65" s="14" customFormat="1" ht="11.25">
      <c r="B816" s="159"/>
      <c r="D816" s="140" t="s">
        <v>147</v>
      </c>
      <c r="E816" s="160" t="s">
        <v>19</v>
      </c>
      <c r="F816" s="161" t="s">
        <v>165</v>
      </c>
      <c r="H816" s="162">
        <v>18.399999999999999</v>
      </c>
      <c r="I816" s="163"/>
      <c r="L816" s="159"/>
      <c r="M816" s="164"/>
      <c r="T816" s="165"/>
      <c r="AT816" s="160" t="s">
        <v>147</v>
      </c>
      <c r="AU816" s="160" t="s">
        <v>82</v>
      </c>
      <c r="AV816" s="14" t="s">
        <v>157</v>
      </c>
      <c r="AW816" s="14" t="s">
        <v>4</v>
      </c>
      <c r="AX816" s="14" t="s">
        <v>80</v>
      </c>
      <c r="AY816" s="160" t="s">
        <v>130</v>
      </c>
    </row>
    <row r="817" spans="2:65" s="1" customFormat="1" ht="16.5" customHeight="1">
      <c r="B817" s="32"/>
      <c r="C817" s="166" t="s">
        <v>1186</v>
      </c>
      <c r="D817" s="166" t="s">
        <v>166</v>
      </c>
      <c r="E817" s="167" t="s">
        <v>1187</v>
      </c>
      <c r="F817" s="168" t="s">
        <v>1188</v>
      </c>
      <c r="G817" s="169" t="s">
        <v>302</v>
      </c>
      <c r="H817" s="170">
        <v>18.399999999999999</v>
      </c>
      <c r="I817" s="171"/>
      <c r="J817" s="172">
        <f>ROUND(I817*H817,2)</f>
        <v>0</v>
      </c>
      <c r="K817" s="168" t="s">
        <v>137</v>
      </c>
      <c r="L817" s="173"/>
      <c r="M817" s="174" t="s">
        <v>19</v>
      </c>
      <c r="N817" s="175" t="s">
        <v>43</v>
      </c>
      <c r="P817" s="136">
        <f>O817*H817</f>
        <v>0</v>
      </c>
      <c r="Q817" s="136">
        <v>5.0000000000000001E-3</v>
      </c>
      <c r="R817" s="136">
        <f>Q817*H817</f>
        <v>9.1999999999999998E-2</v>
      </c>
      <c r="S817" s="136">
        <v>0</v>
      </c>
      <c r="T817" s="137">
        <f>S817*H817</f>
        <v>0</v>
      </c>
      <c r="AR817" s="138" t="s">
        <v>425</v>
      </c>
      <c r="AT817" s="138" t="s">
        <v>166</v>
      </c>
      <c r="AU817" s="138" t="s">
        <v>82</v>
      </c>
      <c r="AY817" s="17" t="s">
        <v>130</v>
      </c>
      <c r="BE817" s="139">
        <f>IF(N817="základní",J817,0)</f>
        <v>0</v>
      </c>
      <c r="BF817" s="139">
        <f>IF(N817="snížená",J817,0)</f>
        <v>0</v>
      </c>
      <c r="BG817" s="139">
        <f>IF(N817="zákl. přenesená",J817,0)</f>
        <v>0</v>
      </c>
      <c r="BH817" s="139">
        <f>IF(N817="sníž. přenesená",J817,0)</f>
        <v>0</v>
      </c>
      <c r="BI817" s="139">
        <f>IF(N817="nulová",J817,0)</f>
        <v>0</v>
      </c>
      <c r="BJ817" s="17" t="s">
        <v>80</v>
      </c>
      <c r="BK817" s="139">
        <f>ROUND(I817*H817,2)</f>
        <v>0</v>
      </c>
      <c r="BL817" s="17" t="s">
        <v>311</v>
      </c>
      <c r="BM817" s="138" t="s">
        <v>1189</v>
      </c>
    </row>
    <row r="818" spans="2:65" s="1" customFormat="1" ht="11.25">
      <c r="B818" s="32"/>
      <c r="D818" s="140" t="s">
        <v>140</v>
      </c>
      <c r="F818" s="141" t="s">
        <v>1188</v>
      </c>
      <c r="I818" s="142"/>
      <c r="L818" s="32"/>
      <c r="M818" s="143"/>
      <c r="T818" s="53"/>
      <c r="AT818" s="17" t="s">
        <v>140</v>
      </c>
      <c r="AU818" s="17" t="s">
        <v>82</v>
      </c>
    </row>
    <row r="819" spans="2:65" s="1" customFormat="1" ht="16.5" customHeight="1">
      <c r="B819" s="32"/>
      <c r="C819" s="166" t="s">
        <v>1190</v>
      </c>
      <c r="D819" s="166" t="s">
        <v>166</v>
      </c>
      <c r="E819" s="167" t="s">
        <v>1191</v>
      </c>
      <c r="F819" s="168" t="s">
        <v>1192</v>
      </c>
      <c r="G819" s="169" t="s">
        <v>169</v>
      </c>
      <c r="H819" s="170">
        <v>22</v>
      </c>
      <c r="I819" s="171"/>
      <c r="J819" s="172">
        <f>ROUND(I819*H819,2)</f>
        <v>0</v>
      </c>
      <c r="K819" s="168" t="s">
        <v>137</v>
      </c>
      <c r="L819" s="173"/>
      <c r="M819" s="174" t="s">
        <v>19</v>
      </c>
      <c r="N819" s="175" t="s">
        <v>43</v>
      </c>
      <c r="P819" s="136">
        <f>O819*H819</f>
        <v>0</v>
      </c>
      <c r="Q819" s="136">
        <v>6.0000000000000002E-5</v>
      </c>
      <c r="R819" s="136">
        <f>Q819*H819</f>
        <v>1.32E-3</v>
      </c>
      <c r="S819" s="136">
        <v>0</v>
      </c>
      <c r="T819" s="137">
        <f>S819*H819</f>
        <v>0</v>
      </c>
      <c r="AR819" s="138" t="s">
        <v>425</v>
      </c>
      <c r="AT819" s="138" t="s">
        <v>166</v>
      </c>
      <c r="AU819" s="138" t="s">
        <v>82</v>
      </c>
      <c r="AY819" s="17" t="s">
        <v>130</v>
      </c>
      <c r="BE819" s="139">
        <f>IF(N819="základní",J819,0)</f>
        <v>0</v>
      </c>
      <c r="BF819" s="139">
        <f>IF(N819="snížená",J819,0)</f>
        <v>0</v>
      </c>
      <c r="BG819" s="139">
        <f>IF(N819="zákl. přenesená",J819,0)</f>
        <v>0</v>
      </c>
      <c r="BH819" s="139">
        <f>IF(N819="sníž. přenesená",J819,0)</f>
        <v>0</v>
      </c>
      <c r="BI819" s="139">
        <f>IF(N819="nulová",J819,0)</f>
        <v>0</v>
      </c>
      <c r="BJ819" s="17" t="s">
        <v>80</v>
      </c>
      <c r="BK819" s="139">
        <f>ROUND(I819*H819,2)</f>
        <v>0</v>
      </c>
      <c r="BL819" s="17" t="s">
        <v>311</v>
      </c>
      <c r="BM819" s="138" t="s">
        <v>1193</v>
      </c>
    </row>
    <row r="820" spans="2:65" s="1" customFormat="1" ht="11.25">
      <c r="B820" s="32"/>
      <c r="D820" s="140" t="s">
        <v>140</v>
      </c>
      <c r="F820" s="141" t="s">
        <v>1192</v>
      </c>
      <c r="I820" s="142"/>
      <c r="L820" s="32"/>
      <c r="M820" s="143"/>
      <c r="T820" s="53"/>
      <c r="AT820" s="17" t="s">
        <v>140</v>
      </c>
      <c r="AU820" s="17" t="s">
        <v>82</v>
      </c>
    </row>
    <row r="821" spans="2:65" s="12" customFormat="1" ht="11.25">
      <c r="B821" s="146"/>
      <c r="D821" s="140" t="s">
        <v>147</v>
      </c>
      <c r="E821" s="147" t="s">
        <v>19</v>
      </c>
      <c r="F821" s="148" t="s">
        <v>1194</v>
      </c>
      <c r="H821" s="149">
        <v>22</v>
      </c>
      <c r="I821" s="150"/>
      <c r="L821" s="146"/>
      <c r="M821" s="151"/>
      <c r="T821" s="152"/>
      <c r="AT821" s="147" t="s">
        <v>147</v>
      </c>
      <c r="AU821" s="147" t="s">
        <v>82</v>
      </c>
      <c r="AV821" s="12" t="s">
        <v>82</v>
      </c>
      <c r="AW821" s="12" t="s">
        <v>33</v>
      </c>
      <c r="AX821" s="12" t="s">
        <v>80</v>
      </c>
      <c r="AY821" s="147" t="s">
        <v>130</v>
      </c>
    </row>
    <row r="822" spans="2:65" s="1" customFormat="1" ht="16.5" customHeight="1">
      <c r="B822" s="32"/>
      <c r="C822" s="127" t="s">
        <v>1195</v>
      </c>
      <c r="D822" s="127" t="s">
        <v>133</v>
      </c>
      <c r="E822" s="128" t="s">
        <v>1196</v>
      </c>
      <c r="F822" s="129" t="s">
        <v>1197</v>
      </c>
      <c r="G822" s="130" t="s">
        <v>827</v>
      </c>
      <c r="H822" s="179"/>
      <c r="I822" s="132"/>
      <c r="J822" s="133">
        <f>ROUND(I822*H822,2)</f>
        <v>0</v>
      </c>
      <c r="K822" s="129" t="s">
        <v>137</v>
      </c>
      <c r="L822" s="32"/>
      <c r="M822" s="134" t="s">
        <v>19</v>
      </c>
      <c r="N822" s="135" t="s">
        <v>43</v>
      </c>
      <c r="P822" s="136">
        <f>O822*H822</f>
        <v>0</v>
      </c>
      <c r="Q822" s="136">
        <v>0</v>
      </c>
      <c r="R822" s="136">
        <f>Q822*H822</f>
        <v>0</v>
      </c>
      <c r="S822" s="136">
        <v>0</v>
      </c>
      <c r="T822" s="137">
        <f>S822*H822</f>
        <v>0</v>
      </c>
      <c r="AR822" s="138" t="s">
        <v>311</v>
      </c>
      <c r="AT822" s="138" t="s">
        <v>133</v>
      </c>
      <c r="AU822" s="138" t="s">
        <v>82</v>
      </c>
      <c r="AY822" s="17" t="s">
        <v>130</v>
      </c>
      <c r="BE822" s="139">
        <f>IF(N822="základní",J822,0)</f>
        <v>0</v>
      </c>
      <c r="BF822" s="139">
        <f>IF(N822="snížená",J822,0)</f>
        <v>0</v>
      </c>
      <c r="BG822" s="139">
        <f>IF(N822="zákl. přenesená",J822,0)</f>
        <v>0</v>
      </c>
      <c r="BH822" s="139">
        <f>IF(N822="sníž. přenesená",J822,0)</f>
        <v>0</v>
      </c>
      <c r="BI822" s="139">
        <f>IF(N822="nulová",J822,0)</f>
        <v>0</v>
      </c>
      <c r="BJ822" s="17" t="s">
        <v>80</v>
      </c>
      <c r="BK822" s="139">
        <f>ROUND(I822*H822,2)</f>
        <v>0</v>
      </c>
      <c r="BL822" s="17" t="s">
        <v>311</v>
      </c>
      <c r="BM822" s="138" t="s">
        <v>1198</v>
      </c>
    </row>
    <row r="823" spans="2:65" s="1" customFormat="1" ht="19.5">
      <c r="B823" s="32"/>
      <c r="D823" s="140" t="s">
        <v>140</v>
      </c>
      <c r="F823" s="141" t="s">
        <v>1199</v>
      </c>
      <c r="I823" s="142"/>
      <c r="L823" s="32"/>
      <c r="M823" s="143"/>
      <c r="T823" s="53"/>
      <c r="AT823" s="17" t="s">
        <v>140</v>
      </c>
      <c r="AU823" s="17" t="s">
        <v>82</v>
      </c>
    </row>
    <row r="824" spans="2:65" s="1" customFormat="1" ht="11.25">
      <c r="B824" s="32"/>
      <c r="D824" s="144" t="s">
        <v>141</v>
      </c>
      <c r="F824" s="145" t="s">
        <v>1200</v>
      </c>
      <c r="I824" s="142"/>
      <c r="L824" s="32"/>
      <c r="M824" s="143"/>
      <c r="T824" s="53"/>
      <c r="AT824" s="17" t="s">
        <v>141</v>
      </c>
      <c r="AU824" s="17" t="s">
        <v>82</v>
      </c>
    </row>
    <row r="825" spans="2:65" s="1" customFormat="1" ht="16.5" customHeight="1">
      <c r="B825" s="32"/>
      <c r="C825" s="127" t="s">
        <v>1201</v>
      </c>
      <c r="D825" s="127" t="s">
        <v>133</v>
      </c>
      <c r="E825" s="128" t="s">
        <v>1202</v>
      </c>
      <c r="F825" s="129" t="s">
        <v>1203</v>
      </c>
      <c r="G825" s="130" t="s">
        <v>1105</v>
      </c>
      <c r="H825" s="131">
        <v>4</v>
      </c>
      <c r="I825" s="132"/>
      <c r="J825" s="133">
        <f>ROUND(I825*H825,2)</f>
        <v>0</v>
      </c>
      <c r="K825" s="129" t="s">
        <v>1106</v>
      </c>
      <c r="L825" s="32"/>
      <c r="M825" s="134" t="s">
        <v>19</v>
      </c>
      <c r="N825" s="135" t="s">
        <v>43</v>
      </c>
      <c r="P825" s="136">
        <f>O825*H825</f>
        <v>0</v>
      </c>
      <c r="Q825" s="136">
        <v>0</v>
      </c>
      <c r="R825" s="136">
        <f>Q825*H825</f>
        <v>0</v>
      </c>
      <c r="S825" s="136">
        <v>0</v>
      </c>
      <c r="T825" s="137">
        <f>S825*H825</f>
        <v>0</v>
      </c>
      <c r="AR825" s="138" t="s">
        <v>311</v>
      </c>
      <c r="AT825" s="138" t="s">
        <v>133</v>
      </c>
      <c r="AU825" s="138" t="s">
        <v>82</v>
      </c>
      <c r="AY825" s="17" t="s">
        <v>130</v>
      </c>
      <c r="BE825" s="139">
        <f>IF(N825="základní",J825,0)</f>
        <v>0</v>
      </c>
      <c r="BF825" s="139">
        <f>IF(N825="snížená",J825,0)</f>
        <v>0</v>
      </c>
      <c r="BG825" s="139">
        <f>IF(N825="zákl. přenesená",J825,0)</f>
        <v>0</v>
      </c>
      <c r="BH825" s="139">
        <f>IF(N825="sníž. přenesená",J825,0)</f>
        <v>0</v>
      </c>
      <c r="BI825" s="139">
        <f>IF(N825="nulová",J825,0)</f>
        <v>0</v>
      </c>
      <c r="BJ825" s="17" t="s">
        <v>80</v>
      </c>
      <c r="BK825" s="139">
        <f>ROUND(I825*H825,2)</f>
        <v>0</v>
      </c>
      <c r="BL825" s="17" t="s">
        <v>311</v>
      </c>
      <c r="BM825" s="138" t="s">
        <v>1204</v>
      </c>
    </row>
    <row r="826" spans="2:65" s="1" customFormat="1" ht="19.5">
      <c r="B826" s="32"/>
      <c r="D826" s="140" t="s">
        <v>140</v>
      </c>
      <c r="F826" s="141" t="s">
        <v>1205</v>
      </c>
      <c r="I826" s="142"/>
      <c r="L826" s="32"/>
      <c r="M826" s="143"/>
      <c r="T826" s="53"/>
      <c r="AT826" s="17" t="s">
        <v>140</v>
      </c>
      <c r="AU826" s="17" t="s">
        <v>82</v>
      </c>
    </row>
    <row r="827" spans="2:65" s="11" customFormat="1" ht="22.9" customHeight="1">
      <c r="B827" s="115"/>
      <c r="D827" s="116" t="s">
        <v>71</v>
      </c>
      <c r="E827" s="125" t="s">
        <v>1206</v>
      </c>
      <c r="F827" s="125" t="s">
        <v>1207</v>
      </c>
      <c r="I827" s="118"/>
      <c r="J827" s="126">
        <f>BK827</f>
        <v>0</v>
      </c>
      <c r="L827" s="115"/>
      <c r="M827" s="120"/>
      <c r="P827" s="121">
        <f>SUM(P828:P874)</f>
        <v>0</v>
      </c>
      <c r="R827" s="121">
        <f>SUM(R828:R874)</f>
        <v>1.9341927999999999</v>
      </c>
      <c r="T827" s="122">
        <f>SUM(T828:T874)</f>
        <v>0</v>
      </c>
      <c r="AR827" s="116" t="s">
        <v>82</v>
      </c>
      <c r="AT827" s="123" t="s">
        <v>71</v>
      </c>
      <c r="AU827" s="123" t="s">
        <v>80</v>
      </c>
      <c r="AY827" s="116" t="s">
        <v>130</v>
      </c>
      <c r="BK827" s="124">
        <f>SUM(BK828:BK874)</f>
        <v>0</v>
      </c>
    </row>
    <row r="828" spans="2:65" s="1" customFormat="1" ht="16.5" customHeight="1">
      <c r="B828" s="32"/>
      <c r="C828" s="127" t="s">
        <v>1208</v>
      </c>
      <c r="D828" s="127" t="s">
        <v>133</v>
      </c>
      <c r="E828" s="128" t="s">
        <v>1209</v>
      </c>
      <c r="F828" s="129" t="s">
        <v>1210</v>
      </c>
      <c r="G828" s="130" t="s">
        <v>199</v>
      </c>
      <c r="H828" s="131">
        <v>57.64</v>
      </c>
      <c r="I828" s="132"/>
      <c r="J828" s="133">
        <f>ROUND(I828*H828,2)</f>
        <v>0</v>
      </c>
      <c r="K828" s="129" t="s">
        <v>137</v>
      </c>
      <c r="L828" s="32"/>
      <c r="M828" s="134" t="s">
        <v>19</v>
      </c>
      <c r="N828" s="135" t="s">
        <v>43</v>
      </c>
      <c r="P828" s="136">
        <f>O828*H828</f>
        <v>0</v>
      </c>
      <c r="Q828" s="136">
        <v>0</v>
      </c>
      <c r="R828" s="136">
        <f>Q828*H828</f>
        <v>0</v>
      </c>
      <c r="S828" s="136">
        <v>0</v>
      </c>
      <c r="T828" s="137">
        <f>S828*H828</f>
        <v>0</v>
      </c>
      <c r="AR828" s="138" t="s">
        <v>311</v>
      </c>
      <c r="AT828" s="138" t="s">
        <v>133</v>
      </c>
      <c r="AU828" s="138" t="s">
        <v>82</v>
      </c>
      <c r="AY828" s="17" t="s">
        <v>130</v>
      </c>
      <c r="BE828" s="139">
        <f>IF(N828="základní",J828,0)</f>
        <v>0</v>
      </c>
      <c r="BF828" s="139">
        <f>IF(N828="snížená",J828,0)</f>
        <v>0</v>
      </c>
      <c r="BG828" s="139">
        <f>IF(N828="zákl. přenesená",J828,0)</f>
        <v>0</v>
      </c>
      <c r="BH828" s="139">
        <f>IF(N828="sníž. přenesená",J828,0)</f>
        <v>0</v>
      </c>
      <c r="BI828" s="139">
        <f>IF(N828="nulová",J828,0)</f>
        <v>0</v>
      </c>
      <c r="BJ828" s="17" t="s">
        <v>80</v>
      </c>
      <c r="BK828" s="139">
        <f>ROUND(I828*H828,2)</f>
        <v>0</v>
      </c>
      <c r="BL828" s="17" t="s">
        <v>311</v>
      </c>
      <c r="BM828" s="138" t="s">
        <v>1211</v>
      </c>
    </row>
    <row r="829" spans="2:65" s="1" customFormat="1" ht="11.25">
      <c r="B829" s="32"/>
      <c r="D829" s="140" t="s">
        <v>140</v>
      </c>
      <c r="F829" s="141" t="s">
        <v>1212</v>
      </c>
      <c r="I829" s="142"/>
      <c r="L829" s="32"/>
      <c r="M829" s="143"/>
      <c r="T829" s="53"/>
      <c r="AT829" s="17" t="s">
        <v>140</v>
      </c>
      <c r="AU829" s="17" t="s">
        <v>82</v>
      </c>
    </row>
    <row r="830" spans="2:65" s="1" customFormat="1" ht="11.25">
      <c r="B830" s="32"/>
      <c r="D830" s="144" t="s">
        <v>141</v>
      </c>
      <c r="F830" s="145" t="s">
        <v>1213</v>
      </c>
      <c r="I830" s="142"/>
      <c r="L830" s="32"/>
      <c r="M830" s="143"/>
      <c r="T830" s="53"/>
      <c r="AT830" s="17" t="s">
        <v>141</v>
      </c>
      <c r="AU830" s="17" t="s">
        <v>82</v>
      </c>
    </row>
    <row r="831" spans="2:65" s="12" customFormat="1" ht="11.25">
      <c r="B831" s="146"/>
      <c r="D831" s="140" t="s">
        <v>147</v>
      </c>
      <c r="E831" s="147" t="s">
        <v>19</v>
      </c>
      <c r="F831" s="148" t="s">
        <v>1214</v>
      </c>
      <c r="H831" s="149">
        <v>57.64</v>
      </c>
      <c r="I831" s="150"/>
      <c r="L831" s="146"/>
      <c r="M831" s="151"/>
      <c r="T831" s="152"/>
      <c r="AT831" s="147" t="s">
        <v>147</v>
      </c>
      <c r="AU831" s="147" t="s">
        <v>82</v>
      </c>
      <c r="AV831" s="12" t="s">
        <v>82</v>
      </c>
      <c r="AW831" s="12" t="s">
        <v>33</v>
      </c>
      <c r="AX831" s="12" t="s">
        <v>80</v>
      </c>
      <c r="AY831" s="147" t="s">
        <v>130</v>
      </c>
    </row>
    <row r="832" spans="2:65" s="1" customFormat="1" ht="16.5" customHeight="1">
      <c r="B832" s="32"/>
      <c r="C832" s="127" t="s">
        <v>1215</v>
      </c>
      <c r="D832" s="127" t="s">
        <v>133</v>
      </c>
      <c r="E832" s="128" t="s">
        <v>1216</v>
      </c>
      <c r="F832" s="129" t="s">
        <v>1217</v>
      </c>
      <c r="G832" s="130" t="s">
        <v>199</v>
      </c>
      <c r="H832" s="131">
        <v>57.64</v>
      </c>
      <c r="I832" s="132"/>
      <c r="J832" s="133">
        <f>ROUND(I832*H832,2)</f>
        <v>0</v>
      </c>
      <c r="K832" s="129" t="s">
        <v>137</v>
      </c>
      <c r="L832" s="32"/>
      <c r="M832" s="134" t="s">
        <v>19</v>
      </c>
      <c r="N832" s="135" t="s">
        <v>43</v>
      </c>
      <c r="P832" s="136">
        <f>O832*H832</f>
        <v>0</v>
      </c>
      <c r="Q832" s="136">
        <v>2.9999999999999997E-4</v>
      </c>
      <c r="R832" s="136">
        <f>Q832*H832</f>
        <v>1.7291999999999998E-2</v>
      </c>
      <c r="S832" s="136">
        <v>0</v>
      </c>
      <c r="T832" s="137">
        <f>S832*H832</f>
        <v>0</v>
      </c>
      <c r="AR832" s="138" t="s">
        <v>311</v>
      </c>
      <c r="AT832" s="138" t="s">
        <v>133</v>
      </c>
      <c r="AU832" s="138" t="s">
        <v>82</v>
      </c>
      <c r="AY832" s="17" t="s">
        <v>130</v>
      </c>
      <c r="BE832" s="139">
        <f>IF(N832="základní",J832,0)</f>
        <v>0</v>
      </c>
      <c r="BF832" s="139">
        <f>IF(N832="snížená",J832,0)</f>
        <v>0</v>
      </c>
      <c r="BG832" s="139">
        <f>IF(N832="zákl. přenesená",J832,0)</f>
        <v>0</v>
      </c>
      <c r="BH832" s="139">
        <f>IF(N832="sníž. přenesená",J832,0)</f>
        <v>0</v>
      </c>
      <c r="BI832" s="139">
        <f>IF(N832="nulová",J832,0)</f>
        <v>0</v>
      </c>
      <c r="BJ832" s="17" t="s">
        <v>80</v>
      </c>
      <c r="BK832" s="139">
        <f>ROUND(I832*H832,2)</f>
        <v>0</v>
      </c>
      <c r="BL832" s="17" t="s">
        <v>311</v>
      </c>
      <c r="BM832" s="138" t="s">
        <v>1218</v>
      </c>
    </row>
    <row r="833" spans="2:65" s="1" customFormat="1" ht="11.25">
      <c r="B833" s="32"/>
      <c r="D833" s="140" t="s">
        <v>140</v>
      </c>
      <c r="F833" s="141" t="s">
        <v>1219</v>
      </c>
      <c r="I833" s="142"/>
      <c r="L833" s="32"/>
      <c r="M833" s="143"/>
      <c r="T833" s="53"/>
      <c r="AT833" s="17" t="s">
        <v>140</v>
      </c>
      <c r="AU833" s="17" t="s">
        <v>82</v>
      </c>
    </row>
    <row r="834" spans="2:65" s="1" customFormat="1" ht="11.25">
      <c r="B834" s="32"/>
      <c r="D834" s="144" t="s">
        <v>141</v>
      </c>
      <c r="F834" s="145" t="s">
        <v>1220</v>
      </c>
      <c r="I834" s="142"/>
      <c r="L834" s="32"/>
      <c r="M834" s="143"/>
      <c r="T834" s="53"/>
      <c r="AT834" s="17" t="s">
        <v>141</v>
      </c>
      <c r="AU834" s="17" t="s">
        <v>82</v>
      </c>
    </row>
    <row r="835" spans="2:65" s="1" customFormat="1" ht="21.75" customHeight="1">
      <c r="B835" s="32"/>
      <c r="C835" s="127" t="s">
        <v>1221</v>
      </c>
      <c r="D835" s="127" t="s">
        <v>133</v>
      </c>
      <c r="E835" s="128" t="s">
        <v>1222</v>
      </c>
      <c r="F835" s="129" t="s">
        <v>1223</v>
      </c>
      <c r="G835" s="130" t="s">
        <v>302</v>
      </c>
      <c r="H835" s="131">
        <v>60.82</v>
      </c>
      <c r="I835" s="132"/>
      <c r="J835" s="133">
        <f>ROUND(I835*H835,2)</f>
        <v>0</v>
      </c>
      <c r="K835" s="129" t="s">
        <v>137</v>
      </c>
      <c r="L835" s="32"/>
      <c r="M835" s="134" t="s">
        <v>19</v>
      </c>
      <c r="N835" s="135" t="s">
        <v>43</v>
      </c>
      <c r="P835" s="136">
        <f>O835*H835</f>
        <v>0</v>
      </c>
      <c r="Q835" s="136">
        <v>5.8399999999999999E-4</v>
      </c>
      <c r="R835" s="136">
        <f>Q835*H835</f>
        <v>3.5518880000000003E-2</v>
      </c>
      <c r="S835" s="136">
        <v>0</v>
      </c>
      <c r="T835" s="137">
        <f>S835*H835</f>
        <v>0</v>
      </c>
      <c r="AR835" s="138" t="s">
        <v>311</v>
      </c>
      <c r="AT835" s="138" t="s">
        <v>133</v>
      </c>
      <c r="AU835" s="138" t="s">
        <v>82</v>
      </c>
      <c r="AY835" s="17" t="s">
        <v>130</v>
      </c>
      <c r="BE835" s="139">
        <f>IF(N835="základní",J835,0)</f>
        <v>0</v>
      </c>
      <c r="BF835" s="139">
        <f>IF(N835="snížená",J835,0)</f>
        <v>0</v>
      </c>
      <c r="BG835" s="139">
        <f>IF(N835="zákl. přenesená",J835,0)</f>
        <v>0</v>
      </c>
      <c r="BH835" s="139">
        <f>IF(N835="sníž. přenesená",J835,0)</f>
        <v>0</v>
      </c>
      <c r="BI835" s="139">
        <f>IF(N835="nulová",J835,0)</f>
        <v>0</v>
      </c>
      <c r="BJ835" s="17" t="s">
        <v>80</v>
      </c>
      <c r="BK835" s="139">
        <f>ROUND(I835*H835,2)</f>
        <v>0</v>
      </c>
      <c r="BL835" s="17" t="s">
        <v>311</v>
      </c>
      <c r="BM835" s="138" t="s">
        <v>1224</v>
      </c>
    </row>
    <row r="836" spans="2:65" s="1" customFormat="1" ht="11.25">
      <c r="B836" s="32"/>
      <c r="D836" s="140" t="s">
        <v>140</v>
      </c>
      <c r="F836" s="141" t="s">
        <v>1225</v>
      </c>
      <c r="I836" s="142"/>
      <c r="L836" s="32"/>
      <c r="M836" s="143"/>
      <c r="T836" s="53"/>
      <c r="AT836" s="17" t="s">
        <v>140</v>
      </c>
      <c r="AU836" s="17" t="s">
        <v>82</v>
      </c>
    </row>
    <row r="837" spans="2:65" s="1" customFormat="1" ht="11.25">
      <c r="B837" s="32"/>
      <c r="D837" s="144" t="s">
        <v>141</v>
      </c>
      <c r="F837" s="145" t="s">
        <v>1226</v>
      </c>
      <c r="I837" s="142"/>
      <c r="L837" s="32"/>
      <c r="M837" s="143"/>
      <c r="T837" s="53"/>
      <c r="AT837" s="17" t="s">
        <v>141</v>
      </c>
      <c r="AU837" s="17" t="s">
        <v>82</v>
      </c>
    </row>
    <row r="838" spans="2:65" s="12" customFormat="1" ht="11.25">
      <c r="B838" s="146"/>
      <c r="D838" s="140" t="s">
        <v>147</v>
      </c>
      <c r="E838" s="147" t="s">
        <v>19</v>
      </c>
      <c r="F838" s="148" t="s">
        <v>1227</v>
      </c>
      <c r="H838" s="149">
        <v>7.5</v>
      </c>
      <c r="I838" s="150"/>
      <c r="L838" s="146"/>
      <c r="M838" s="151"/>
      <c r="T838" s="152"/>
      <c r="AT838" s="147" t="s">
        <v>147</v>
      </c>
      <c r="AU838" s="147" t="s">
        <v>82</v>
      </c>
      <c r="AV838" s="12" t="s">
        <v>82</v>
      </c>
      <c r="AW838" s="12" t="s">
        <v>33</v>
      </c>
      <c r="AX838" s="12" t="s">
        <v>72</v>
      </c>
      <c r="AY838" s="147" t="s">
        <v>130</v>
      </c>
    </row>
    <row r="839" spans="2:65" s="12" customFormat="1" ht="11.25">
      <c r="B839" s="146"/>
      <c r="D839" s="140" t="s">
        <v>147</v>
      </c>
      <c r="E839" s="147" t="s">
        <v>19</v>
      </c>
      <c r="F839" s="148" t="s">
        <v>1228</v>
      </c>
      <c r="H839" s="149">
        <v>-0.9</v>
      </c>
      <c r="I839" s="150"/>
      <c r="L839" s="146"/>
      <c r="M839" s="151"/>
      <c r="T839" s="152"/>
      <c r="AT839" s="147" t="s">
        <v>147</v>
      </c>
      <c r="AU839" s="147" t="s">
        <v>82</v>
      </c>
      <c r="AV839" s="12" t="s">
        <v>82</v>
      </c>
      <c r="AW839" s="12" t="s">
        <v>33</v>
      </c>
      <c r="AX839" s="12" t="s">
        <v>72</v>
      </c>
      <c r="AY839" s="147" t="s">
        <v>130</v>
      </c>
    </row>
    <row r="840" spans="2:65" s="12" customFormat="1" ht="11.25">
      <c r="B840" s="146"/>
      <c r="D840" s="140" t="s">
        <v>147</v>
      </c>
      <c r="E840" s="147" t="s">
        <v>19</v>
      </c>
      <c r="F840" s="148" t="s">
        <v>1229</v>
      </c>
      <c r="H840" s="149">
        <v>-0.8</v>
      </c>
      <c r="I840" s="150"/>
      <c r="L840" s="146"/>
      <c r="M840" s="151"/>
      <c r="T840" s="152"/>
      <c r="AT840" s="147" t="s">
        <v>147</v>
      </c>
      <c r="AU840" s="147" t="s">
        <v>82</v>
      </c>
      <c r="AV840" s="12" t="s">
        <v>82</v>
      </c>
      <c r="AW840" s="12" t="s">
        <v>33</v>
      </c>
      <c r="AX840" s="12" t="s">
        <v>72</v>
      </c>
      <c r="AY840" s="147" t="s">
        <v>130</v>
      </c>
    </row>
    <row r="841" spans="2:65" s="12" customFormat="1" ht="11.25">
      <c r="B841" s="146"/>
      <c r="D841" s="140" t="s">
        <v>147</v>
      </c>
      <c r="E841" s="147" t="s">
        <v>19</v>
      </c>
      <c r="F841" s="148" t="s">
        <v>1230</v>
      </c>
      <c r="H841" s="149">
        <v>7.5</v>
      </c>
      <c r="I841" s="150"/>
      <c r="L841" s="146"/>
      <c r="M841" s="151"/>
      <c r="T841" s="152"/>
      <c r="AT841" s="147" t="s">
        <v>147</v>
      </c>
      <c r="AU841" s="147" t="s">
        <v>82</v>
      </c>
      <c r="AV841" s="12" t="s">
        <v>82</v>
      </c>
      <c r="AW841" s="12" t="s">
        <v>33</v>
      </c>
      <c r="AX841" s="12" t="s">
        <v>72</v>
      </c>
      <c r="AY841" s="147" t="s">
        <v>130</v>
      </c>
    </row>
    <row r="842" spans="2:65" s="12" customFormat="1" ht="11.25">
      <c r="B842" s="146"/>
      <c r="D842" s="140" t="s">
        <v>147</v>
      </c>
      <c r="E842" s="147" t="s">
        <v>19</v>
      </c>
      <c r="F842" s="148" t="s">
        <v>1229</v>
      </c>
      <c r="H842" s="149">
        <v>-0.8</v>
      </c>
      <c r="I842" s="150"/>
      <c r="L842" s="146"/>
      <c r="M842" s="151"/>
      <c r="T842" s="152"/>
      <c r="AT842" s="147" t="s">
        <v>147</v>
      </c>
      <c r="AU842" s="147" t="s">
        <v>82</v>
      </c>
      <c r="AV842" s="12" t="s">
        <v>82</v>
      </c>
      <c r="AW842" s="12" t="s">
        <v>33</v>
      </c>
      <c r="AX842" s="12" t="s">
        <v>72</v>
      </c>
      <c r="AY842" s="147" t="s">
        <v>130</v>
      </c>
    </row>
    <row r="843" spans="2:65" s="12" customFormat="1" ht="11.25">
      <c r="B843" s="146"/>
      <c r="D843" s="140" t="s">
        <v>147</v>
      </c>
      <c r="E843" s="147" t="s">
        <v>19</v>
      </c>
      <c r="F843" s="148" t="s">
        <v>1231</v>
      </c>
      <c r="H843" s="149">
        <v>17.399999999999999</v>
      </c>
      <c r="I843" s="150"/>
      <c r="L843" s="146"/>
      <c r="M843" s="151"/>
      <c r="T843" s="152"/>
      <c r="AT843" s="147" t="s">
        <v>147</v>
      </c>
      <c r="AU843" s="147" t="s">
        <v>82</v>
      </c>
      <c r="AV843" s="12" t="s">
        <v>82</v>
      </c>
      <c r="AW843" s="12" t="s">
        <v>33</v>
      </c>
      <c r="AX843" s="12" t="s">
        <v>72</v>
      </c>
      <c r="AY843" s="147" t="s">
        <v>130</v>
      </c>
    </row>
    <row r="844" spans="2:65" s="12" customFormat="1" ht="11.25">
      <c r="B844" s="146"/>
      <c r="D844" s="140" t="s">
        <v>147</v>
      </c>
      <c r="E844" s="147" t="s">
        <v>19</v>
      </c>
      <c r="F844" s="148" t="s">
        <v>561</v>
      </c>
      <c r="H844" s="149">
        <v>-1.8</v>
      </c>
      <c r="I844" s="150"/>
      <c r="L844" s="146"/>
      <c r="M844" s="151"/>
      <c r="T844" s="152"/>
      <c r="AT844" s="147" t="s">
        <v>147</v>
      </c>
      <c r="AU844" s="147" t="s">
        <v>82</v>
      </c>
      <c r="AV844" s="12" t="s">
        <v>82</v>
      </c>
      <c r="AW844" s="12" t="s">
        <v>33</v>
      </c>
      <c r="AX844" s="12" t="s">
        <v>72</v>
      </c>
      <c r="AY844" s="147" t="s">
        <v>130</v>
      </c>
    </row>
    <row r="845" spans="2:65" s="12" customFormat="1" ht="11.25">
      <c r="B845" s="146"/>
      <c r="D845" s="140" t="s">
        <v>147</v>
      </c>
      <c r="E845" s="147" t="s">
        <v>19</v>
      </c>
      <c r="F845" s="148" t="s">
        <v>1229</v>
      </c>
      <c r="H845" s="149">
        <v>-0.8</v>
      </c>
      <c r="I845" s="150"/>
      <c r="L845" s="146"/>
      <c r="M845" s="151"/>
      <c r="T845" s="152"/>
      <c r="AT845" s="147" t="s">
        <v>147</v>
      </c>
      <c r="AU845" s="147" t="s">
        <v>82</v>
      </c>
      <c r="AV845" s="12" t="s">
        <v>82</v>
      </c>
      <c r="AW845" s="12" t="s">
        <v>33</v>
      </c>
      <c r="AX845" s="12" t="s">
        <v>72</v>
      </c>
      <c r="AY845" s="147" t="s">
        <v>130</v>
      </c>
    </row>
    <row r="846" spans="2:65" s="12" customFormat="1" ht="11.25">
      <c r="B846" s="146"/>
      <c r="D846" s="140" t="s">
        <v>147</v>
      </c>
      <c r="E846" s="147" t="s">
        <v>19</v>
      </c>
      <c r="F846" s="148" t="s">
        <v>1232</v>
      </c>
      <c r="H846" s="149">
        <v>-0.7</v>
      </c>
      <c r="I846" s="150"/>
      <c r="L846" s="146"/>
      <c r="M846" s="151"/>
      <c r="T846" s="152"/>
      <c r="AT846" s="147" t="s">
        <v>147</v>
      </c>
      <c r="AU846" s="147" t="s">
        <v>82</v>
      </c>
      <c r="AV846" s="12" t="s">
        <v>82</v>
      </c>
      <c r="AW846" s="12" t="s">
        <v>33</v>
      </c>
      <c r="AX846" s="12" t="s">
        <v>72</v>
      </c>
      <c r="AY846" s="147" t="s">
        <v>130</v>
      </c>
    </row>
    <row r="847" spans="2:65" s="12" customFormat="1" ht="11.25">
      <c r="B847" s="146"/>
      <c r="D847" s="140" t="s">
        <v>147</v>
      </c>
      <c r="E847" s="147" t="s">
        <v>19</v>
      </c>
      <c r="F847" s="148" t="s">
        <v>1233</v>
      </c>
      <c r="H847" s="149">
        <v>12.7</v>
      </c>
      <c r="I847" s="150"/>
      <c r="L847" s="146"/>
      <c r="M847" s="151"/>
      <c r="T847" s="152"/>
      <c r="AT847" s="147" t="s">
        <v>147</v>
      </c>
      <c r="AU847" s="147" t="s">
        <v>82</v>
      </c>
      <c r="AV847" s="12" t="s">
        <v>82</v>
      </c>
      <c r="AW847" s="12" t="s">
        <v>33</v>
      </c>
      <c r="AX847" s="12" t="s">
        <v>72</v>
      </c>
      <c r="AY847" s="147" t="s">
        <v>130</v>
      </c>
    </row>
    <row r="848" spans="2:65" s="12" customFormat="1" ht="11.25">
      <c r="B848" s="146"/>
      <c r="D848" s="140" t="s">
        <v>147</v>
      </c>
      <c r="E848" s="147" t="s">
        <v>19</v>
      </c>
      <c r="F848" s="148" t="s">
        <v>1228</v>
      </c>
      <c r="H848" s="149">
        <v>-0.9</v>
      </c>
      <c r="I848" s="150"/>
      <c r="L848" s="146"/>
      <c r="M848" s="151"/>
      <c r="T848" s="152"/>
      <c r="AT848" s="147" t="s">
        <v>147</v>
      </c>
      <c r="AU848" s="147" t="s">
        <v>82</v>
      </c>
      <c r="AV848" s="12" t="s">
        <v>82</v>
      </c>
      <c r="AW848" s="12" t="s">
        <v>33</v>
      </c>
      <c r="AX848" s="12" t="s">
        <v>72</v>
      </c>
      <c r="AY848" s="147" t="s">
        <v>130</v>
      </c>
    </row>
    <row r="849" spans="2:65" s="12" customFormat="1" ht="11.25">
      <c r="B849" s="146"/>
      <c r="D849" s="140" t="s">
        <v>147</v>
      </c>
      <c r="E849" s="147" t="s">
        <v>19</v>
      </c>
      <c r="F849" s="148" t="s">
        <v>627</v>
      </c>
      <c r="H849" s="149">
        <v>-1.1000000000000001</v>
      </c>
      <c r="I849" s="150"/>
      <c r="L849" s="146"/>
      <c r="M849" s="151"/>
      <c r="T849" s="152"/>
      <c r="AT849" s="147" t="s">
        <v>147</v>
      </c>
      <c r="AU849" s="147" t="s">
        <v>82</v>
      </c>
      <c r="AV849" s="12" t="s">
        <v>82</v>
      </c>
      <c r="AW849" s="12" t="s">
        <v>33</v>
      </c>
      <c r="AX849" s="12" t="s">
        <v>72</v>
      </c>
      <c r="AY849" s="147" t="s">
        <v>130</v>
      </c>
    </row>
    <row r="850" spans="2:65" s="12" customFormat="1" ht="11.25">
      <c r="B850" s="146"/>
      <c r="D850" s="140" t="s">
        <v>147</v>
      </c>
      <c r="E850" s="147" t="s">
        <v>19</v>
      </c>
      <c r="F850" s="148" t="s">
        <v>550</v>
      </c>
      <c r="H850" s="149">
        <v>-1.4</v>
      </c>
      <c r="I850" s="150"/>
      <c r="L850" s="146"/>
      <c r="M850" s="151"/>
      <c r="T850" s="152"/>
      <c r="AT850" s="147" t="s">
        <v>147</v>
      </c>
      <c r="AU850" s="147" t="s">
        <v>82</v>
      </c>
      <c r="AV850" s="12" t="s">
        <v>82</v>
      </c>
      <c r="AW850" s="12" t="s">
        <v>33</v>
      </c>
      <c r="AX850" s="12" t="s">
        <v>72</v>
      </c>
      <c r="AY850" s="147" t="s">
        <v>130</v>
      </c>
    </row>
    <row r="851" spans="2:65" s="12" customFormat="1" ht="11.25">
      <c r="B851" s="146"/>
      <c r="D851" s="140" t="s">
        <v>147</v>
      </c>
      <c r="E851" s="147" t="s">
        <v>19</v>
      </c>
      <c r="F851" s="148" t="s">
        <v>1234</v>
      </c>
      <c r="H851" s="149">
        <v>5.6</v>
      </c>
      <c r="I851" s="150"/>
      <c r="L851" s="146"/>
      <c r="M851" s="151"/>
      <c r="T851" s="152"/>
      <c r="AT851" s="147" t="s">
        <v>147</v>
      </c>
      <c r="AU851" s="147" t="s">
        <v>82</v>
      </c>
      <c r="AV851" s="12" t="s">
        <v>82</v>
      </c>
      <c r="AW851" s="12" t="s">
        <v>33</v>
      </c>
      <c r="AX851" s="12" t="s">
        <v>72</v>
      </c>
      <c r="AY851" s="147" t="s">
        <v>130</v>
      </c>
    </row>
    <row r="852" spans="2:65" s="12" customFormat="1" ht="11.25">
      <c r="B852" s="146"/>
      <c r="D852" s="140" t="s">
        <v>147</v>
      </c>
      <c r="E852" s="147" t="s">
        <v>19</v>
      </c>
      <c r="F852" s="148" t="s">
        <v>1232</v>
      </c>
      <c r="H852" s="149">
        <v>-0.7</v>
      </c>
      <c r="I852" s="150"/>
      <c r="L852" s="146"/>
      <c r="M852" s="151"/>
      <c r="T852" s="152"/>
      <c r="AT852" s="147" t="s">
        <v>147</v>
      </c>
      <c r="AU852" s="147" t="s">
        <v>82</v>
      </c>
      <c r="AV852" s="12" t="s">
        <v>82</v>
      </c>
      <c r="AW852" s="12" t="s">
        <v>33</v>
      </c>
      <c r="AX852" s="12" t="s">
        <v>72</v>
      </c>
      <c r="AY852" s="147" t="s">
        <v>130</v>
      </c>
    </row>
    <row r="853" spans="2:65" s="12" customFormat="1" ht="11.25">
      <c r="B853" s="146"/>
      <c r="D853" s="140" t="s">
        <v>147</v>
      </c>
      <c r="E853" s="147" t="s">
        <v>19</v>
      </c>
      <c r="F853" s="148" t="s">
        <v>1235</v>
      </c>
      <c r="H853" s="149">
        <v>5.6</v>
      </c>
      <c r="I853" s="150"/>
      <c r="L853" s="146"/>
      <c r="M853" s="151"/>
      <c r="T853" s="152"/>
      <c r="AT853" s="147" t="s">
        <v>147</v>
      </c>
      <c r="AU853" s="147" t="s">
        <v>82</v>
      </c>
      <c r="AV853" s="12" t="s">
        <v>82</v>
      </c>
      <c r="AW853" s="12" t="s">
        <v>33</v>
      </c>
      <c r="AX853" s="12" t="s">
        <v>72</v>
      </c>
      <c r="AY853" s="147" t="s">
        <v>130</v>
      </c>
    </row>
    <row r="854" spans="2:65" s="12" customFormat="1" ht="11.25">
      <c r="B854" s="146"/>
      <c r="D854" s="140" t="s">
        <v>147</v>
      </c>
      <c r="E854" s="147" t="s">
        <v>19</v>
      </c>
      <c r="F854" s="148" t="s">
        <v>1232</v>
      </c>
      <c r="H854" s="149">
        <v>-0.7</v>
      </c>
      <c r="I854" s="150"/>
      <c r="L854" s="146"/>
      <c r="M854" s="151"/>
      <c r="T854" s="152"/>
      <c r="AT854" s="147" t="s">
        <v>147</v>
      </c>
      <c r="AU854" s="147" t="s">
        <v>82</v>
      </c>
      <c r="AV854" s="12" t="s">
        <v>82</v>
      </c>
      <c r="AW854" s="12" t="s">
        <v>33</v>
      </c>
      <c r="AX854" s="12" t="s">
        <v>72</v>
      </c>
      <c r="AY854" s="147" t="s">
        <v>130</v>
      </c>
    </row>
    <row r="855" spans="2:65" s="12" customFormat="1" ht="11.25">
      <c r="B855" s="146"/>
      <c r="D855" s="140" t="s">
        <v>147</v>
      </c>
      <c r="E855" s="147" t="s">
        <v>19</v>
      </c>
      <c r="F855" s="148" t="s">
        <v>1236</v>
      </c>
      <c r="H855" s="149">
        <v>17.32</v>
      </c>
      <c r="I855" s="150"/>
      <c r="L855" s="146"/>
      <c r="M855" s="151"/>
      <c r="T855" s="152"/>
      <c r="AT855" s="147" t="s">
        <v>147</v>
      </c>
      <c r="AU855" s="147" t="s">
        <v>82</v>
      </c>
      <c r="AV855" s="12" t="s">
        <v>82</v>
      </c>
      <c r="AW855" s="12" t="s">
        <v>33</v>
      </c>
      <c r="AX855" s="12" t="s">
        <v>72</v>
      </c>
      <c r="AY855" s="147" t="s">
        <v>130</v>
      </c>
    </row>
    <row r="856" spans="2:65" s="12" customFormat="1" ht="11.25">
      <c r="B856" s="146"/>
      <c r="D856" s="140" t="s">
        <v>147</v>
      </c>
      <c r="E856" s="147" t="s">
        <v>19</v>
      </c>
      <c r="F856" s="148" t="s">
        <v>571</v>
      </c>
      <c r="H856" s="149">
        <v>-2.2000000000000002</v>
      </c>
      <c r="I856" s="150"/>
      <c r="L856" s="146"/>
      <c r="M856" s="151"/>
      <c r="T856" s="152"/>
      <c r="AT856" s="147" t="s">
        <v>147</v>
      </c>
      <c r="AU856" s="147" t="s">
        <v>82</v>
      </c>
      <c r="AV856" s="12" t="s">
        <v>82</v>
      </c>
      <c r="AW856" s="12" t="s">
        <v>33</v>
      </c>
      <c r="AX856" s="12" t="s">
        <v>72</v>
      </c>
      <c r="AY856" s="147" t="s">
        <v>130</v>
      </c>
    </row>
    <row r="857" spans="2:65" s="14" customFormat="1" ht="11.25">
      <c r="B857" s="159"/>
      <c r="D857" s="140" t="s">
        <v>147</v>
      </c>
      <c r="E857" s="160" t="s">
        <v>19</v>
      </c>
      <c r="F857" s="161" t="s">
        <v>165</v>
      </c>
      <c r="H857" s="162">
        <v>60.82</v>
      </c>
      <c r="I857" s="163"/>
      <c r="L857" s="159"/>
      <c r="M857" s="164"/>
      <c r="T857" s="165"/>
      <c r="AT857" s="160" t="s">
        <v>147</v>
      </c>
      <c r="AU857" s="160" t="s">
        <v>82</v>
      </c>
      <c r="AV857" s="14" t="s">
        <v>157</v>
      </c>
      <c r="AW857" s="14" t="s">
        <v>4</v>
      </c>
      <c r="AX857" s="14" t="s">
        <v>80</v>
      </c>
      <c r="AY857" s="160" t="s">
        <v>130</v>
      </c>
    </row>
    <row r="858" spans="2:65" s="1" customFormat="1" ht="16.5" customHeight="1">
      <c r="B858" s="32"/>
      <c r="C858" s="166" t="s">
        <v>1237</v>
      </c>
      <c r="D858" s="166" t="s">
        <v>166</v>
      </c>
      <c r="E858" s="167" t="s">
        <v>1238</v>
      </c>
      <c r="F858" s="168" t="s">
        <v>1239</v>
      </c>
      <c r="G858" s="169" t="s">
        <v>302</v>
      </c>
      <c r="H858" s="170">
        <v>66.902000000000001</v>
      </c>
      <c r="I858" s="171"/>
      <c r="J858" s="172">
        <f>ROUND(I858*H858,2)</f>
        <v>0</v>
      </c>
      <c r="K858" s="168" t="s">
        <v>137</v>
      </c>
      <c r="L858" s="173"/>
      <c r="M858" s="174" t="s">
        <v>19</v>
      </c>
      <c r="N858" s="175" t="s">
        <v>43</v>
      </c>
      <c r="P858" s="136">
        <f>O858*H858</f>
        <v>0</v>
      </c>
      <c r="Q858" s="136">
        <v>2.64E-3</v>
      </c>
      <c r="R858" s="136">
        <f>Q858*H858</f>
        <v>0.17662127999999999</v>
      </c>
      <c r="S858" s="136">
        <v>0</v>
      </c>
      <c r="T858" s="137">
        <f>S858*H858</f>
        <v>0</v>
      </c>
      <c r="AR858" s="138" t="s">
        <v>425</v>
      </c>
      <c r="AT858" s="138" t="s">
        <v>166</v>
      </c>
      <c r="AU858" s="138" t="s">
        <v>82</v>
      </c>
      <c r="AY858" s="17" t="s">
        <v>130</v>
      </c>
      <c r="BE858" s="139">
        <f>IF(N858="základní",J858,0)</f>
        <v>0</v>
      </c>
      <c r="BF858" s="139">
        <f>IF(N858="snížená",J858,0)</f>
        <v>0</v>
      </c>
      <c r="BG858" s="139">
        <f>IF(N858="zákl. přenesená",J858,0)</f>
        <v>0</v>
      </c>
      <c r="BH858" s="139">
        <f>IF(N858="sníž. přenesená",J858,0)</f>
        <v>0</v>
      </c>
      <c r="BI858" s="139">
        <f>IF(N858="nulová",J858,0)</f>
        <v>0</v>
      </c>
      <c r="BJ858" s="17" t="s">
        <v>80</v>
      </c>
      <c r="BK858" s="139">
        <f>ROUND(I858*H858,2)</f>
        <v>0</v>
      </c>
      <c r="BL858" s="17" t="s">
        <v>311</v>
      </c>
      <c r="BM858" s="138" t="s">
        <v>1240</v>
      </c>
    </row>
    <row r="859" spans="2:65" s="1" customFormat="1" ht="11.25">
      <c r="B859" s="32"/>
      <c r="D859" s="140" t="s">
        <v>140</v>
      </c>
      <c r="F859" s="141" t="s">
        <v>1239</v>
      </c>
      <c r="I859" s="142"/>
      <c r="L859" s="32"/>
      <c r="M859" s="143"/>
      <c r="T859" s="53"/>
      <c r="AT859" s="17" t="s">
        <v>140</v>
      </c>
      <c r="AU859" s="17" t="s">
        <v>82</v>
      </c>
    </row>
    <row r="860" spans="2:65" s="12" customFormat="1" ht="11.25">
      <c r="B860" s="146"/>
      <c r="D860" s="140" t="s">
        <v>147</v>
      </c>
      <c r="E860" s="147" t="s">
        <v>19</v>
      </c>
      <c r="F860" s="148" t="s">
        <v>1241</v>
      </c>
      <c r="H860" s="149">
        <v>66.902000000000001</v>
      </c>
      <c r="I860" s="150"/>
      <c r="L860" s="146"/>
      <c r="M860" s="151"/>
      <c r="T860" s="152"/>
      <c r="AT860" s="147" t="s">
        <v>147</v>
      </c>
      <c r="AU860" s="147" t="s">
        <v>82</v>
      </c>
      <c r="AV860" s="12" t="s">
        <v>82</v>
      </c>
      <c r="AW860" s="12" t="s">
        <v>33</v>
      </c>
      <c r="AX860" s="12" t="s">
        <v>80</v>
      </c>
      <c r="AY860" s="147" t="s">
        <v>130</v>
      </c>
    </row>
    <row r="861" spans="2:65" s="1" customFormat="1" ht="21.75" customHeight="1">
      <c r="B861" s="32"/>
      <c r="C861" s="127" t="s">
        <v>1242</v>
      </c>
      <c r="D861" s="127" t="s">
        <v>133</v>
      </c>
      <c r="E861" s="128" t="s">
        <v>1243</v>
      </c>
      <c r="F861" s="129" t="s">
        <v>1244</v>
      </c>
      <c r="G861" s="130" t="s">
        <v>199</v>
      </c>
      <c r="H861" s="131">
        <v>57.64</v>
      </c>
      <c r="I861" s="132"/>
      <c r="J861" s="133">
        <f>ROUND(I861*H861,2)</f>
        <v>0</v>
      </c>
      <c r="K861" s="129" t="s">
        <v>137</v>
      </c>
      <c r="L861" s="32"/>
      <c r="M861" s="134" t="s">
        <v>19</v>
      </c>
      <c r="N861" s="135" t="s">
        <v>43</v>
      </c>
      <c r="P861" s="136">
        <f>O861*H861</f>
        <v>0</v>
      </c>
      <c r="Q861" s="136">
        <v>5.3759999999999997E-3</v>
      </c>
      <c r="R861" s="136">
        <f>Q861*H861</f>
        <v>0.30987263999999998</v>
      </c>
      <c r="S861" s="136">
        <v>0</v>
      </c>
      <c r="T861" s="137">
        <f>S861*H861</f>
        <v>0</v>
      </c>
      <c r="AR861" s="138" t="s">
        <v>311</v>
      </c>
      <c r="AT861" s="138" t="s">
        <v>133</v>
      </c>
      <c r="AU861" s="138" t="s">
        <v>82</v>
      </c>
      <c r="AY861" s="17" t="s">
        <v>130</v>
      </c>
      <c r="BE861" s="139">
        <f>IF(N861="základní",J861,0)</f>
        <v>0</v>
      </c>
      <c r="BF861" s="139">
        <f>IF(N861="snížená",J861,0)</f>
        <v>0</v>
      </c>
      <c r="BG861" s="139">
        <f>IF(N861="zákl. přenesená",J861,0)</f>
        <v>0</v>
      </c>
      <c r="BH861" s="139">
        <f>IF(N861="sníž. přenesená",J861,0)</f>
        <v>0</v>
      </c>
      <c r="BI861" s="139">
        <f>IF(N861="nulová",J861,0)</f>
        <v>0</v>
      </c>
      <c r="BJ861" s="17" t="s">
        <v>80</v>
      </c>
      <c r="BK861" s="139">
        <f>ROUND(I861*H861,2)</f>
        <v>0</v>
      </c>
      <c r="BL861" s="17" t="s">
        <v>311</v>
      </c>
      <c r="BM861" s="138" t="s">
        <v>1245</v>
      </c>
    </row>
    <row r="862" spans="2:65" s="1" customFormat="1" ht="11.25">
      <c r="B862" s="32"/>
      <c r="D862" s="140" t="s">
        <v>140</v>
      </c>
      <c r="F862" s="141" t="s">
        <v>1246</v>
      </c>
      <c r="I862" s="142"/>
      <c r="L862" s="32"/>
      <c r="M862" s="143"/>
      <c r="T862" s="53"/>
      <c r="AT862" s="17" t="s">
        <v>140</v>
      </c>
      <c r="AU862" s="17" t="s">
        <v>82</v>
      </c>
    </row>
    <row r="863" spans="2:65" s="1" customFormat="1" ht="11.25">
      <c r="B863" s="32"/>
      <c r="D863" s="144" t="s">
        <v>141</v>
      </c>
      <c r="F863" s="145" t="s">
        <v>1247</v>
      </c>
      <c r="I863" s="142"/>
      <c r="L863" s="32"/>
      <c r="M863" s="143"/>
      <c r="T863" s="53"/>
      <c r="AT863" s="17" t="s">
        <v>141</v>
      </c>
      <c r="AU863" s="17" t="s">
        <v>82</v>
      </c>
    </row>
    <row r="864" spans="2:65" s="12" customFormat="1" ht="11.25">
      <c r="B864" s="146"/>
      <c r="D864" s="140" t="s">
        <v>147</v>
      </c>
      <c r="E864" s="147" t="s">
        <v>19</v>
      </c>
      <c r="F864" s="148" t="s">
        <v>1214</v>
      </c>
      <c r="H864" s="149">
        <v>57.64</v>
      </c>
      <c r="I864" s="150"/>
      <c r="L864" s="146"/>
      <c r="M864" s="151"/>
      <c r="T864" s="152"/>
      <c r="AT864" s="147" t="s">
        <v>147</v>
      </c>
      <c r="AU864" s="147" t="s">
        <v>82</v>
      </c>
      <c r="AV864" s="12" t="s">
        <v>82</v>
      </c>
      <c r="AW864" s="12" t="s">
        <v>33</v>
      </c>
      <c r="AX864" s="12" t="s">
        <v>80</v>
      </c>
      <c r="AY864" s="147" t="s">
        <v>130</v>
      </c>
    </row>
    <row r="865" spans="2:65" s="1" customFormat="1" ht="16.5" customHeight="1">
      <c r="B865" s="32"/>
      <c r="C865" s="166" t="s">
        <v>1248</v>
      </c>
      <c r="D865" s="166" t="s">
        <v>166</v>
      </c>
      <c r="E865" s="167" t="s">
        <v>1249</v>
      </c>
      <c r="F865" s="168" t="s">
        <v>1250</v>
      </c>
      <c r="G865" s="169" t="s">
        <v>199</v>
      </c>
      <c r="H865" s="170">
        <v>63.404000000000003</v>
      </c>
      <c r="I865" s="171"/>
      <c r="J865" s="172">
        <f>ROUND(I865*H865,2)</f>
        <v>0</v>
      </c>
      <c r="K865" s="168" t="s">
        <v>137</v>
      </c>
      <c r="L865" s="173"/>
      <c r="M865" s="174" t="s">
        <v>19</v>
      </c>
      <c r="N865" s="175" t="s">
        <v>43</v>
      </c>
      <c r="P865" s="136">
        <f>O865*H865</f>
        <v>0</v>
      </c>
      <c r="Q865" s="136">
        <v>2.1999999999999999E-2</v>
      </c>
      <c r="R865" s="136">
        <f>Q865*H865</f>
        <v>1.3948879999999999</v>
      </c>
      <c r="S865" s="136">
        <v>0</v>
      </c>
      <c r="T865" s="137">
        <f>S865*H865</f>
        <v>0</v>
      </c>
      <c r="AR865" s="138" t="s">
        <v>425</v>
      </c>
      <c r="AT865" s="138" t="s">
        <v>166</v>
      </c>
      <c r="AU865" s="138" t="s">
        <v>82</v>
      </c>
      <c r="AY865" s="17" t="s">
        <v>130</v>
      </c>
      <c r="BE865" s="139">
        <f>IF(N865="základní",J865,0)</f>
        <v>0</v>
      </c>
      <c r="BF865" s="139">
        <f>IF(N865="snížená",J865,0)</f>
        <v>0</v>
      </c>
      <c r="BG865" s="139">
        <f>IF(N865="zákl. přenesená",J865,0)</f>
        <v>0</v>
      </c>
      <c r="BH865" s="139">
        <f>IF(N865="sníž. přenesená",J865,0)</f>
        <v>0</v>
      </c>
      <c r="BI865" s="139">
        <f>IF(N865="nulová",J865,0)</f>
        <v>0</v>
      </c>
      <c r="BJ865" s="17" t="s">
        <v>80</v>
      </c>
      <c r="BK865" s="139">
        <f>ROUND(I865*H865,2)</f>
        <v>0</v>
      </c>
      <c r="BL865" s="17" t="s">
        <v>311</v>
      </c>
      <c r="BM865" s="138" t="s">
        <v>1251</v>
      </c>
    </row>
    <row r="866" spans="2:65" s="1" customFormat="1" ht="11.25">
      <c r="B866" s="32"/>
      <c r="D866" s="140" t="s">
        <v>140</v>
      </c>
      <c r="F866" s="141" t="s">
        <v>1250</v>
      </c>
      <c r="I866" s="142"/>
      <c r="L866" s="32"/>
      <c r="M866" s="143"/>
      <c r="T866" s="53"/>
      <c r="AT866" s="17" t="s">
        <v>140</v>
      </c>
      <c r="AU866" s="17" t="s">
        <v>82</v>
      </c>
    </row>
    <row r="867" spans="2:65" s="12" customFormat="1" ht="11.25">
      <c r="B867" s="146"/>
      <c r="D867" s="140" t="s">
        <v>147</v>
      </c>
      <c r="E867" s="147" t="s">
        <v>19</v>
      </c>
      <c r="F867" s="148" t="s">
        <v>1252</v>
      </c>
      <c r="H867" s="149">
        <v>63.404000000000003</v>
      </c>
      <c r="I867" s="150"/>
      <c r="L867" s="146"/>
      <c r="M867" s="151"/>
      <c r="T867" s="152"/>
      <c r="AT867" s="147" t="s">
        <v>147</v>
      </c>
      <c r="AU867" s="147" t="s">
        <v>82</v>
      </c>
      <c r="AV867" s="12" t="s">
        <v>82</v>
      </c>
      <c r="AW867" s="12" t="s">
        <v>33</v>
      </c>
      <c r="AX867" s="12" t="s">
        <v>80</v>
      </c>
      <c r="AY867" s="147" t="s">
        <v>130</v>
      </c>
    </row>
    <row r="868" spans="2:65" s="1" customFormat="1" ht="21.75" customHeight="1">
      <c r="B868" s="32"/>
      <c r="C868" s="127" t="s">
        <v>1253</v>
      </c>
      <c r="D868" s="127" t="s">
        <v>133</v>
      </c>
      <c r="E868" s="128" t="s">
        <v>1254</v>
      </c>
      <c r="F868" s="129" t="s">
        <v>1255</v>
      </c>
      <c r="G868" s="130" t="s">
        <v>199</v>
      </c>
      <c r="H868" s="131">
        <v>12.74</v>
      </c>
      <c r="I868" s="132"/>
      <c r="J868" s="133">
        <f>ROUND(I868*H868,2)</f>
        <v>0</v>
      </c>
      <c r="K868" s="129" t="s">
        <v>137</v>
      </c>
      <c r="L868" s="32"/>
      <c r="M868" s="134" t="s">
        <v>19</v>
      </c>
      <c r="N868" s="135" t="s">
        <v>43</v>
      </c>
      <c r="P868" s="136">
        <f>O868*H868</f>
        <v>0</v>
      </c>
      <c r="Q868" s="136">
        <v>0</v>
      </c>
      <c r="R868" s="136">
        <f>Q868*H868</f>
        <v>0</v>
      </c>
      <c r="S868" s="136">
        <v>0</v>
      </c>
      <c r="T868" s="137">
        <f>S868*H868</f>
        <v>0</v>
      </c>
      <c r="AR868" s="138" t="s">
        <v>311</v>
      </c>
      <c r="AT868" s="138" t="s">
        <v>133</v>
      </c>
      <c r="AU868" s="138" t="s">
        <v>82</v>
      </c>
      <c r="AY868" s="17" t="s">
        <v>130</v>
      </c>
      <c r="BE868" s="139">
        <f>IF(N868="základní",J868,0)</f>
        <v>0</v>
      </c>
      <c r="BF868" s="139">
        <f>IF(N868="snížená",J868,0)</f>
        <v>0</v>
      </c>
      <c r="BG868" s="139">
        <f>IF(N868="zákl. přenesená",J868,0)</f>
        <v>0</v>
      </c>
      <c r="BH868" s="139">
        <f>IF(N868="sníž. přenesená",J868,0)</f>
        <v>0</v>
      </c>
      <c r="BI868" s="139">
        <f>IF(N868="nulová",J868,0)</f>
        <v>0</v>
      </c>
      <c r="BJ868" s="17" t="s">
        <v>80</v>
      </c>
      <c r="BK868" s="139">
        <f>ROUND(I868*H868,2)</f>
        <v>0</v>
      </c>
      <c r="BL868" s="17" t="s">
        <v>311</v>
      </c>
      <c r="BM868" s="138" t="s">
        <v>1256</v>
      </c>
    </row>
    <row r="869" spans="2:65" s="1" customFormat="1" ht="11.25">
      <c r="B869" s="32"/>
      <c r="D869" s="140" t="s">
        <v>140</v>
      </c>
      <c r="F869" s="141" t="s">
        <v>1257</v>
      </c>
      <c r="I869" s="142"/>
      <c r="L869" s="32"/>
      <c r="M869" s="143"/>
      <c r="T869" s="53"/>
      <c r="AT869" s="17" t="s">
        <v>140</v>
      </c>
      <c r="AU869" s="17" t="s">
        <v>82</v>
      </c>
    </row>
    <row r="870" spans="2:65" s="1" customFormat="1" ht="11.25">
      <c r="B870" s="32"/>
      <c r="D870" s="144" t="s">
        <v>141</v>
      </c>
      <c r="F870" s="145" t="s">
        <v>1258</v>
      </c>
      <c r="I870" s="142"/>
      <c r="L870" s="32"/>
      <c r="M870" s="143"/>
      <c r="T870" s="53"/>
      <c r="AT870" s="17" t="s">
        <v>141</v>
      </c>
      <c r="AU870" s="17" t="s">
        <v>82</v>
      </c>
    </row>
    <row r="871" spans="2:65" s="12" customFormat="1" ht="11.25">
      <c r="B871" s="146"/>
      <c r="D871" s="140" t="s">
        <v>147</v>
      </c>
      <c r="E871" s="147" t="s">
        <v>19</v>
      </c>
      <c r="F871" s="148" t="s">
        <v>1259</v>
      </c>
      <c r="H871" s="149">
        <v>12.74</v>
      </c>
      <c r="I871" s="150"/>
      <c r="L871" s="146"/>
      <c r="M871" s="151"/>
      <c r="T871" s="152"/>
      <c r="AT871" s="147" t="s">
        <v>147</v>
      </c>
      <c r="AU871" s="147" t="s">
        <v>82</v>
      </c>
      <c r="AV871" s="12" t="s">
        <v>82</v>
      </c>
      <c r="AW871" s="12" t="s">
        <v>33</v>
      </c>
      <c r="AX871" s="12" t="s">
        <v>80</v>
      </c>
      <c r="AY871" s="147" t="s">
        <v>130</v>
      </c>
    </row>
    <row r="872" spans="2:65" s="1" customFormat="1" ht="16.5" customHeight="1">
      <c r="B872" s="32"/>
      <c r="C872" s="127" t="s">
        <v>1260</v>
      </c>
      <c r="D872" s="127" t="s">
        <v>133</v>
      </c>
      <c r="E872" s="128" t="s">
        <v>1261</v>
      </c>
      <c r="F872" s="129" t="s">
        <v>1262</v>
      </c>
      <c r="G872" s="130" t="s">
        <v>827</v>
      </c>
      <c r="H872" s="179"/>
      <c r="I872" s="132"/>
      <c r="J872" s="133">
        <f>ROUND(I872*H872,2)</f>
        <v>0</v>
      </c>
      <c r="K872" s="129" t="s">
        <v>137</v>
      </c>
      <c r="L872" s="32"/>
      <c r="M872" s="134" t="s">
        <v>19</v>
      </c>
      <c r="N872" s="135" t="s">
        <v>43</v>
      </c>
      <c r="P872" s="136">
        <f>O872*H872</f>
        <v>0</v>
      </c>
      <c r="Q872" s="136">
        <v>0</v>
      </c>
      <c r="R872" s="136">
        <f>Q872*H872</f>
        <v>0</v>
      </c>
      <c r="S872" s="136">
        <v>0</v>
      </c>
      <c r="T872" s="137">
        <f>S872*H872</f>
        <v>0</v>
      </c>
      <c r="AR872" s="138" t="s">
        <v>311</v>
      </c>
      <c r="AT872" s="138" t="s">
        <v>133</v>
      </c>
      <c r="AU872" s="138" t="s">
        <v>82</v>
      </c>
      <c r="AY872" s="17" t="s">
        <v>130</v>
      </c>
      <c r="BE872" s="139">
        <f>IF(N872="základní",J872,0)</f>
        <v>0</v>
      </c>
      <c r="BF872" s="139">
        <f>IF(N872="snížená",J872,0)</f>
        <v>0</v>
      </c>
      <c r="BG872" s="139">
        <f>IF(N872="zákl. přenesená",J872,0)</f>
        <v>0</v>
      </c>
      <c r="BH872" s="139">
        <f>IF(N872="sníž. přenesená",J872,0)</f>
        <v>0</v>
      </c>
      <c r="BI872" s="139">
        <f>IF(N872="nulová",J872,0)</f>
        <v>0</v>
      </c>
      <c r="BJ872" s="17" t="s">
        <v>80</v>
      </c>
      <c r="BK872" s="139">
        <f>ROUND(I872*H872,2)</f>
        <v>0</v>
      </c>
      <c r="BL872" s="17" t="s">
        <v>311</v>
      </c>
      <c r="BM872" s="138" t="s">
        <v>1263</v>
      </c>
    </row>
    <row r="873" spans="2:65" s="1" customFormat="1" ht="19.5">
      <c r="B873" s="32"/>
      <c r="D873" s="140" t="s">
        <v>140</v>
      </c>
      <c r="F873" s="141" t="s">
        <v>1264</v>
      </c>
      <c r="I873" s="142"/>
      <c r="L873" s="32"/>
      <c r="M873" s="143"/>
      <c r="T873" s="53"/>
      <c r="AT873" s="17" t="s">
        <v>140</v>
      </c>
      <c r="AU873" s="17" t="s">
        <v>82</v>
      </c>
    </row>
    <row r="874" spans="2:65" s="1" customFormat="1" ht="11.25">
      <c r="B874" s="32"/>
      <c r="D874" s="144" t="s">
        <v>141</v>
      </c>
      <c r="F874" s="145" t="s">
        <v>1265</v>
      </c>
      <c r="I874" s="142"/>
      <c r="L874" s="32"/>
      <c r="M874" s="143"/>
      <c r="T874" s="53"/>
      <c r="AT874" s="17" t="s">
        <v>141</v>
      </c>
      <c r="AU874" s="17" t="s">
        <v>82</v>
      </c>
    </row>
    <row r="875" spans="2:65" s="11" customFormat="1" ht="22.9" customHeight="1">
      <c r="B875" s="115"/>
      <c r="D875" s="116" t="s">
        <v>71</v>
      </c>
      <c r="E875" s="125" t="s">
        <v>1266</v>
      </c>
      <c r="F875" s="125" t="s">
        <v>1267</v>
      </c>
      <c r="I875" s="118"/>
      <c r="J875" s="126">
        <f>BK875</f>
        <v>0</v>
      </c>
      <c r="L875" s="115"/>
      <c r="M875" s="120"/>
      <c r="P875" s="121">
        <f>SUM(P876:P904)</f>
        <v>0</v>
      </c>
      <c r="R875" s="121">
        <f>SUM(R876:R904)</f>
        <v>0.64325182950000004</v>
      </c>
      <c r="T875" s="122">
        <f>SUM(T876:T904)</f>
        <v>0</v>
      </c>
      <c r="AR875" s="116" t="s">
        <v>82</v>
      </c>
      <c r="AT875" s="123" t="s">
        <v>71</v>
      </c>
      <c r="AU875" s="123" t="s">
        <v>80</v>
      </c>
      <c r="AY875" s="116" t="s">
        <v>130</v>
      </c>
      <c r="BK875" s="124">
        <f>SUM(BK876:BK904)</f>
        <v>0</v>
      </c>
    </row>
    <row r="876" spans="2:65" s="1" customFormat="1" ht="16.5" customHeight="1">
      <c r="B876" s="32"/>
      <c r="C876" s="127" t="s">
        <v>1268</v>
      </c>
      <c r="D876" s="127" t="s">
        <v>133</v>
      </c>
      <c r="E876" s="128" t="s">
        <v>1269</v>
      </c>
      <c r="F876" s="129" t="s">
        <v>1270</v>
      </c>
      <c r="G876" s="130" t="s">
        <v>199</v>
      </c>
      <c r="H876" s="131">
        <v>50.04</v>
      </c>
      <c r="I876" s="132"/>
      <c r="J876" s="133">
        <f>ROUND(I876*H876,2)</f>
        <v>0</v>
      </c>
      <c r="K876" s="129" t="s">
        <v>137</v>
      </c>
      <c r="L876" s="32"/>
      <c r="M876" s="134" t="s">
        <v>19</v>
      </c>
      <c r="N876" s="135" t="s">
        <v>43</v>
      </c>
      <c r="P876" s="136">
        <f>O876*H876</f>
        <v>0</v>
      </c>
      <c r="Q876" s="136">
        <v>0</v>
      </c>
      <c r="R876" s="136">
        <f>Q876*H876</f>
        <v>0</v>
      </c>
      <c r="S876" s="136">
        <v>0</v>
      </c>
      <c r="T876" s="137">
        <f>S876*H876</f>
        <v>0</v>
      </c>
      <c r="AR876" s="138" t="s">
        <v>311</v>
      </c>
      <c r="AT876" s="138" t="s">
        <v>133</v>
      </c>
      <c r="AU876" s="138" t="s">
        <v>82</v>
      </c>
      <c r="AY876" s="17" t="s">
        <v>130</v>
      </c>
      <c r="BE876" s="139">
        <f>IF(N876="základní",J876,0)</f>
        <v>0</v>
      </c>
      <c r="BF876" s="139">
        <f>IF(N876="snížená",J876,0)</f>
        <v>0</v>
      </c>
      <c r="BG876" s="139">
        <f>IF(N876="zákl. přenesená",J876,0)</f>
        <v>0</v>
      </c>
      <c r="BH876" s="139">
        <f>IF(N876="sníž. přenesená",J876,0)</f>
        <v>0</v>
      </c>
      <c r="BI876" s="139">
        <f>IF(N876="nulová",J876,0)</f>
        <v>0</v>
      </c>
      <c r="BJ876" s="17" t="s">
        <v>80</v>
      </c>
      <c r="BK876" s="139">
        <f>ROUND(I876*H876,2)</f>
        <v>0</v>
      </c>
      <c r="BL876" s="17" t="s">
        <v>311</v>
      </c>
      <c r="BM876" s="138" t="s">
        <v>1271</v>
      </c>
    </row>
    <row r="877" spans="2:65" s="1" customFormat="1" ht="11.25">
      <c r="B877" s="32"/>
      <c r="D877" s="140" t="s">
        <v>140</v>
      </c>
      <c r="F877" s="141" t="s">
        <v>1272</v>
      </c>
      <c r="I877" s="142"/>
      <c r="L877" s="32"/>
      <c r="M877" s="143"/>
      <c r="T877" s="53"/>
      <c r="AT877" s="17" t="s">
        <v>140</v>
      </c>
      <c r="AU877" s="17" t="s">
        <v>82</v>
      </c>
    </row>
    <row r="878" spans="2:65" s="1" customFormat="1" ht="11.25">
      <c r="B878" s="32"/>
      <c r="D878" s="144" t="s">
        <v>141</v>
      </c>
      <c r="F878" s="145" t="s">
        <v>1273</v>
      </c>
      <c r="I878" s="142"/>
      <c r="L878" s="32"/>
      <c r="M878" s="143"/>
      <c r="T878" s="53"/>
      <c r="AT878" s="17" t="s">
        <v>141</v>
      </c>
      <c r="AU878" s="17" t="s">
        <v>82</v>
      </c>
    </row>
    <row r="879" spans="2:65" s="1" customFormat="1" ht="16.5" customHeight="1">
      <c r="B879" s="32"/>
      <c r="C879" s="127" t="s">
        <v>1274</v>
      </c>
      <c r="D879" s="127" t="s">
        <v>133</v>
      </c>
      <c r="E879" s="128" t="s">
        <v>1275</v>
      </c>
      <c r="F879" s="129" t="s">
        <v>1276</v>
      </c>
      <c r="G879" s="130" t="s">
        <v>199</v>
      </c>
      <c r="H879" s="131">
        <v>50.04</v>
      </c>
      <c r="I879" s="132"/>
      <c r="J879" s="133">
        <f>ROUND(I879*H879,2)</f>
        <v>0</v>
      </c>
      <c r="K879" s="129" t="s">
        <v>137</v>
      </c>
      <c r="L879" s="32"/>
      <c r="M879" s="134" t="s">
        <v>19</v>
      </c>
      <c r="N879" s="135" t="s">
        <v>43</v>
      </c>
      <c r="P879" s="136">
        <f>O879*H879</f>
        <v>0</v>
      </c>
      <c r="Q879" s="136">
        <v>3.3000000000000003E-5</v>
      </c>
      <c r="R879" s="136">
        <f>Q879*H879</f>
        <v>1.6513200000000002E-3</v>
      </c>
      <c r="S879" s="136">
        <v>0</v>
      </c>
      <c r="T879" s="137">
        <f>S879*H879</f>
        <v>0</v>
      </c>
      <c r="AR879" s="138" t="s">
        <v>311</v>
      </c>
      <c r="AT879" s="138" t="s">
        <v>133</v>
      </c>
      <c r="AU879" s="138" t="s">
        <v>82</v>
      </c>
      <c r="AY879" s="17" t="s">
        <v>130</v>
      </c>
      <c r="BE879" s="139">
        <f>IF(N879="základní",J879,0)</f>
        <v>0</v>
      </c>
      <c r="BF879" s="139">
        <f>IF(N879="snížená",J879,0)</f>
        <v>0</v>
      </c>
      <c r="BG879" s="139">
        <f>IF(N879="zákl. přenesená",J879,0)</f>
        <v>0</v>
      </c>
      <c r="BH879" s="139">
        <f>IF(N879="sníž. přenesená",J879,0)</f>
        <v>0</v>
      </c>
      <c r="BI879" s="139">
        <f>IF(N879="nulová",J879,0)</f>
        <v>0</v>
      </c>
      <c r="BJ879" s="17" t="s">
        <v>80</v>
      </c>
      <c r="BK879" s="139">
        <f>ROUND(I879*H879,2)</f>
        <v>0</v>
      </c>
      <c r="BL879" s="17" t="s">
        <v>311</v>
      </c>
      <c r="BM879" s="138" t="s">
        <v>1277</v>
      </c>
    </row>
    <row r="880" spans="2:65" s="1" customFormat="1" ht="11.25">
      <c r="B880" s="32"/>
      <c r="D880" s="140" t="s">
        <v>140</v>
      </c>
      <c r="F880" s="141" t="s">
        <v>1278</v>
      </c>
      <c r="I880" s="142"/>
      <c r="L880" s="32"/>
      <c r="M880" s="143"/>
      <c r="T880" s="53"/>
      <c r="AT880" s="17" t="s">
        <v>140</v>
      </c>
      <c r="AU880" s="17" t="s">
        <v>82</v>
      </c>
    </row>
    <row r="881" spans="2:65" s="1" customFormat="1" ht="11.25">
      <c r="B881" s="32"/>
      <c r="D881" s="144" t="s">
        <v>141</v>
      </c>
      <c r="F881" s="145" t="s">
        <v>1279</v>
      </c>
      <c r="I881" s="142"/>
      <c r="L881" s="32"/>
      <c r="M881" s="143"/>
      <c r="T881" s="53"/>
      <c r="AT881" s="17" t="s">
        <v>141</v>
      </c>
      <c r="AU881" s="17" t="s">
        <v>82</v>
      </c>
    </row>
    <row r="882" spans="2:65" s="1" customFormat="1" ht="21.75" customHeight="1">
      <c r="B882" s="32"/>
      <c r="C882" s="127" t="s">
        <v>1280</v>
      </c>
      <c r="D882" s="127" t="s">
        <v>133</v>
      </c>
      <c r="E882" s="128" t="s">
        <v>1281</v>
      </c>
      <c r="F882" s="129" t="s">
        <v>1282</v>
      </c>
      <c r="G882" s="130" t="s">
        <v>199</v>
      </c>
      <c r="H882" s="131">
        <v>50.04</v>
      </c>
      <c r="I882" s="132"/>
      <c r="J882" s="133">
        <f>ROUND(I882*H882,2)</f>
        <v>0</v>
      </c>
      <c r="K882" s="129" t="s">
        <v>137</v>
      </c>
      <c r="L882" s="32"/>
      <c r="M882" s="134" t="s">
        <v>19</v>
      </c>
      <c r="N882" s="135" t="s">
        <v>43</v>
      </c>
      <c r="P882" s="136">
        <f>O882*H882</f>
        <v>0</v>
      </c>
      <c r="Q882" s="136">
        <v>7.5820000000000002E-3</v>
      </c>
      <c r="R882" s="136">
        <f>Q882*H882</f>
        <v>0.37940328000000001</v>
      </c>
      <c r="S882" s="136">
        <v>0</v>
      </c>
      <c r="T882" s="137">
        <f>S882*H882</f>
        <v>0</v>
      </c>
      <c r="AR882" s="138" t="s">
        <v>311</v>
      </c>
      <c r="AT882" s="138" t="s">
        <v>133</v>
      </c>
      <c r="AU882" s="138" t="s">
        <v>82</v>
      </c>
      <c r="AY882" s="17" t="s">
        <v>130</v>
      </c>
      <c r="BE882" s="139">
        <f>IF(N882="základní",J882,0)</f>
        <v>0</v>
      </c>
      <c r="BF882" s="139">
        <f>IF(N882="snížená",J882,0)</f>
        <v>0</v>
      </c>
      <c r="BG882" s="139">
        <f>IF(N882="zákl. přenesená",J882,0)</f>
        <v>0</v>
      </c>
      <c r="BH882" s="139">
        <f>IF(N882="sníž. přenesená",J882,0)</f>
        <v>0</v>
      </c>
      <c r="BI882" s="139">
        <f>IF(N882="nulová",J882,0)</f>
        <v>0</v>
      </c>
      <c r="BJ882" s="17" t="s">
        <v>80</v>
      </c>
      <c r="BK882" s="139">
        <f>ROUND(I882*H882,2)</f>
        <v>0</v>
      </c>
      <c r="BL882" s="17" t="s">
        <v>311</v>
      </c>
      <c r="BM882" s="138" t="s">
        <v>1283</v>
      </c>
    </row>
    <row r="883" spans="2:65" s="1" customFormat="1" ht="11.25">
      <c r="B883" s="32"/>
      <c r="D883" s="140" t="s">
        <v>140</v>
      </c>
      <c r="F883" s="141" t="s">
        <v>1284</v>
      </c>
      <c r="I883" s="142"/>
      <c r="L883" s="32"/>
      <c r="M883" s="143"/>
      <c r="T883" s="53"/>
      <c r="AT883" s="17" t="s">
        <v>140</v>
      </c>
      <c r="AU883" s="17" t="s">
        <v>82</v>
      </c>
    </row>
    <row r="884" spans="2:65" s="1" customFormat="1" ht="11.25">
      <c r="B884" s="32"/>
      <c r="D884" s="144" t="s">
        <v>141</v>
      </c>
      <c r="F884" s="145" t="s">
        <v>1285</v>
      </c>
      <c r="I884" s="142"/>
      <c r="L884" s="32"/>
      <c r="M884" s="143"/>
      <c r="T884" s="53"/>
      <c r="AT884" s="17" t="s">
        <v>141</v>
      </c>
      <c r="AU884" s="17" t="s">
        <v>82</v>
      </c>
    </row>
    <row r="885" spans="2:65" s="1" customFormat="1" ht="16.5" customHeight="1">
      <c r="B885" s="32"/>
      <c r="C885" s="127" t="s">
        <v>1286</v>
      </c>
      <c r="D885" s="127" t="s">
        <v>133</v>
      </c>
      <c r="E885" s="128" t="s">
        <v>1287</v>
      </c>
      <c r="F885" s="129" t="s">
        <v>1288</v>
      </c>
      <c r="G885" s="130" t="s">
        <v>199</v>
      </c>
      <c r="H885" s="131">
        <v>50.04</v>
      </c>
      <c r="I885" s="132"/>
      <c r="J885" s="133">
        <f>ROUND(I885*H885,2)</f>
        <v>0</v>
      </c>
      <c r="K885" s="129" t="s">
        <v>137</v>
      </c>
      <c r="L885" s="32"/>
      <c r="M885" s="134" t="s">
        <v>19</v>
      </c>
      <c r="N885" s="135" t="s">
        <v>43</v>
      </c>
      <c r="P885" s="136">
        <f>O885*H885</f>
        <v>0</v>
      </c>
      <c r="Q885" s="136">
        <v>2.9999999999999997E-4</v>
      </c>
      <c r="R885" s="136">
        <f>Q885*H885</f>
        <v>1.5011999999999998E-2</v>
      </c>
      <c r="S885" s="136">
        <v>0</v>
      </c>
      <c r="T885" s="137">
        <f>S885*H885</f>
        <v>0</v>
      </c>
      <c r="AR885" s="138" t="s">
        <v>311</v>
      </c>
      <c r="AT885" s="138" t="s">
        <v>133</v>
      </c>
      <c r="AU885" s="138" t="s">
        <v>82</v>
      </c>
      <c r="AY885" s="17" t="s">
        <v>130</v>
      </c>
      <c r="BE885" s="139">
        <f>IF(N885="základní",J885,0)</f>
        <v>0</v>
      </c>
      <c r="BF885" s="139">
        <f>IF(N885="snížená",J885,0)</f>
        <v>0</v>
      </c>
      <c r="BG885" s="139">
        <f>IF(N885="zákl. přenesená",J885,0)</f>
        <v>0</v>
      </c>
      <c r="BH885" s="139">
        <f>IF(N885="sníž. přenesená",J885,0)</f>
        <v>0</v>
      </c>
      <c r="BI885" s="139">
        <f>IF(N885="nulová",J885,0)</f>
        <v>0</v>
      </c>
      <c r="BJ885" s="17" t="s">
        <v>80</v>
      </c>
      <c r="BK885" s="139">
        <f>ROUND(I885*H885,2)</f>
        <v>0</v>
      </c>
      <c r="BL885" s="17" t="s">
        <v>311</v>
      </c>
      <c r="BM885" s="138" t="s">
        <v>1289</v>
      </c>
    </row>
    <row r="886" spans="2:65" s="1" customFormat="1" ht="11.25">
      <c r="B886" s="32"/>
      <c r="D886" s="140" t="s">
        <v>140</v>
      </c>
      <c r="F886" s="141" t="s">
        <v>1290</v>
      </c>
      <c r="I886" s="142"/>
      <c r="L886" s="32"/>
      <c r="M886" s="143"/>
      <c r="T886" s="53"/>
      <c r="AT886" s="17" t="s">
        <v>140</v>
      </c>
      <c r="AU886" s="17" t="s">
        <v>82</v>
      </c>
    </row>
    <row r="887" spans="2:65" s="1" customFormat="1" ht="11.25">
      <c r="B887" s="32"/>
      <c r="D887" s="144" t="s">
        <v>141</v>
      </c>
      <c r="F887" s="145" t="s">
        <v>1291</v>
      </c>
      <c r="I887" s="142"/>
      <c r="L887" s="32"/>
      <c r="M887" s="143"/>
      <c r="T887" s="53"/>
      <c r="AT887" s="17" t="s">
        <v>141</v>
      </c>
      <c r="AU887" s="17" t="s">
        <v>82</v>
      </c>
    </row>
    <row r="888" spans="2:65" s="1" customFormat="1" ht="24.2" customHeight="1">
      <c r="B888" s="32"/>
      <c r="C888" s="166" t="s">
        <v>1292</v>
      </c>
      <c r="D888" s="166" t="s">
        <v>166</v>
      </c>
      <c r="E888" s="167" t="s">
        <v>1293</v>
      </c>
      <c r="F888" s="168" t="s">
        <v>1294</v>
      </c>
      <c r="G888" s="169" t="s">
        <v>199</v>
      </c>
      <c r="H888" s="170">
        <v>55.043999999999997</v>
      </c>
      <c r="I888" s="171"/>
      <c r="J888" s="172">
        <f>ROUND(I888*H888,2)</f>
        <v>0</v>
      </c>
      <c r="K888" s="168" t="s">
        <v>137</v>
      </c>
      <c r="L888" s="173"/>
      <c r="M888" s="174" t="s">
        <v>19</v>
      </c>
      <c r="N888" s="175" t="s">
        <v>43</v>
      </c>
      <c r="P888" s="136">
        <f>O888*H888</f>
        <v>0</v>
      </c>
      <c r="Q888" s="136">
        <v>4.2900000000000004E-3</v>
      </c>
      <c r="R888" s="136">
        <f>Q888*H888</f>
        <v>0.23613876</v>
      </c>
      <c r="S888" s="136">
        <v>0</v>
      </c>
      <c r="T888" s="137">
        <f>S888*H888</f>
        <v>0</v>
      </c>
      <c r="AR888" s="138" t="s">
        <v>425</v>
      </c>
      <c r="AT888" s="138" t="s">
        <v>166</v>
      </c>
      <c r="AU888" s="138" t="s">
        <v>82</v>
      </c>
      <c r="AY888" s="17" t="s">
        <v>130</v>
      </c>
      <c r="BE888" s="139">
        <f>IF(N888="základní",J888,0)</f>
        <v>0</v>
      </c>
      <c r="BF888" s="139">
        <f>IF(N888="snížená",J888,0)</f>
        <v>0</v>
      </c>
      <c r="BG888" s="139">
        <f>IF(N888="zákl. přenesená",J888,0)</f>
        <v>0</v>
      </c>
      <c r="BH888" s="139">
        <f>IF(N888="sníž. přenesená",J888,0)</f>
        <v>0</v>
      </c>
      <c r="BI888" s="139">
        <f>IF(N888="nulová",J888,0)</f>
        <v>0</v>
      </c>
      <c r="BJ888" s="17" t="s">
        <v>80</v>
      </c>
      <c r="BK888" s="139">
        <f>ROUND(I888*H888,2)</f>
        <v>0</v>
      </c>
      <c r="BL888" s="17" t="s">
        <v>311</v>
      </c>
      <c r="BM888" s="138" t="s">
        <v>1295</v>
      </c>
    </row>
    <row r="889" spans="2:65" s="1" customFormat="1" ht="19.5">
      <c r="B889" s="32"/>
      <c r="D889" s="140" t="s">
        <v>140</v>
      </c>
      <c r="F889" s="141" t="s">
        <v>1294</v>
      </c>
      <c r="I889" s="142"/>
      <c r="L889" s="32"/>
      <c r="M889" s="143"/>
      <c r="T889" s="53"/>
      <c r="AT889" s="17" t="s">
        <v>140</v>
      </c>
      <c r="AU889" s="17" t="s">
        <v>82</v>
      </c>
    </row>
    <row r="890" spans="2:65" s="12" customFormat="1" ht="11.25">
      <c r="B890" s="146"/>
      <c r="D890" s="140" t="s">
        <v>147</v>
      </c>
      <c r="E890" s="147" t="s">
        <v>19</v>
      </c>
      <c r="F890" s="148" t="s">
        <v>1296</v>
      </c>
      <c r="H890" s="149">
        <v>55.043999999999997</v>
      </c>
      <c r="I890" s="150"/>
      <c r="L890" s="146"/>
      <c r="M890" s="151"/>
      <c r="T890" s="152"/>
      <c r="AT890" s="147" t="s">
        <v>147</v>
      </c>
      <c r="AU890" s="147" t="s">
        <v>82</v>
      </c>
      <c r="AV890" s="12" t="s">
        <v>82</v>
      </c>
      <c r="AW890" s="12" t="s">
        <v>33</v>
      </c>
      <c r="AX890" s="12" t="s">
        <v>80</v>
      </c>
      <c r="AY890" s="147" t="s">
        <v>130</v>
      </c>
    </row>
    <row r="891" spans="2:65" s="1" customFormat="1" ht="16.5" customHeight="1">
      <c r="B891" s="32"/>
      <c r="C891" s="127" t="s">
        <v>1297</v>
      </c>
      <c r="D891" s="127" t="s">
        <v>133</v>
      </c>
      <c r="E891" s="128" t="s">
        <v>1298</v>
      </c>
      <c r="F891" s="129" t="s">
        <v>1299</v>
      </c>
      <c r="G891" s="130" t="s">
        <v>302</v>
      </c>
      <c r="H891" s="131">
        <v>29.7</v>
      </c>
      <c r="I891" s="132"/>
      <c r="J891" s="133">
        <f>ROUND(I891*H891,2)</f>
        <v>0</v>
      </c>
      <c r="K891" s="129" t="s">
        <v>137</v>
      </c>
      <c r="L891" s="32"/>
      <c r="M891" s="134" t="s">
        <v>19</v>
      </c>
      <c r="N891" s="135" t="s">
        <v>43</v>
      </c>
      <c r="P891" s="136">
        <f>O891*H891</f>
        <v>0</v>
      </c>
      <c r="Q891" s="136">
        <v>1.4935E-5</v>
      </c>
      <c r="R891" s="136">
        <f>Q891*H891</f>
        <v>4.435695E-4</v>
      </c>
      <c r="S891" s="136">
        <v>0</v>
      </c>
      <c r="T891" s="137">
        <f>S891*H891</f>
        <v>0</v>
      </c>
      <c r="AR891" s="138" t="s">
        <v>311</v>
      </c>
      <c r="AT891" s="138" t="s">
        <v>133</v>
      </c>
      <c r="AU891" s="138" t="s">
        <v>82</v>
      </c>
      <c r="AY891" s="17" t="s">
        <v>130</v>
      </c>
      <c r="BE891" s="139">
        <f>IF(N891="základní",J891,0)</f>
        <v>0</v>
      </c>
      <c r="BF891" s="139">
        <f>IF(N891="snížená",J891,0)</f>
        <v>0</v>
      </c>
      <c r="BG891" s="139">
        <f>IF(N891="zákl. přenesená",J891,0)</f>
        <v>0</v>
      </c>
      <c r="BH891" s="139">
        <f>IF(N891="sníž. přenesená",J891,0)</f>
        <v>0</v>
      </c>
      <c r="BI891" s="139">
        <f>IF(N891="nulová",J891,0)</f>
        <v>0</v>
      </c>
      <c r="BJ891" s="17" t="s">
        <v>80</v>
      </c>
      <c r="BK891" s="139">
        <f>ROUND(I891*H891,2)</f>
        <v>0</v>
      </c>
      <c r="BL891" s="17" t="s">
        <v>311</v>
      </c>
      <c r="BM891" s="138" t="s">
        <v>1300</v>
      </c>
    </row>
    <row r="892" spans="2:65" s="1" customFormat="1" ht="11.25">
      <c r="B892" s="32"/>
      <c r="D892" s="140" t="s">
        <v>140</v>
      </c>
      <c r="F892" s="141" t="s">
        <v>1301</v>
      </c>
      <c r="I892" s="142"/>
      <c r="L892" s="32"/>
      <c r="M892" s="143"/>
      <c r="T892" s="53"/>
      <c r="AT892" s="17" t="s">
        <v>140</v>
      </c>
      <c r="AU892" s="17" t="s">
        <v>82</v>
      </c>
    </row>
    <row r="893" spans="2:65" s="1" customFormat="1" ht="11.25">
      <c r="B893" s="32"/>
      <c r="D893" s="144" t="s">
        <v>141</v>
      </c>
      <c r="F893" s="145" t="s">
        <v>1302</v>
      </c>
      <c r="I893" s="142"/>
      <c r="L893" s="32"/>
      <c r="M893" s="143"/>
      <c r="T893" s="53"/>
      <c r="AT893" s="17" t="s">
        <v>141</v>
      </c>
      <c r="AU893" s="17" t="s">
        <v>82</v>
      </c>
    </row>
    <row r="894" spans="2:65" s="12" customFormat="1" ht="11.25">
      <c r="B894" s="146"/>
      <c r="D894" s="140" t="s">
        <v>147</v>
      </c>
      <c r="E894" s="147" t="s">
        <v>19</v>
      </c>
      <c r="F894" s="148" t="s">
        <v>1303</v>
      </c>
      <c r="H894" s="149">
        <v>33.9</v>
      </c>
      <c r="I894" s="150"/>
      <c r="L894" s="146"/>
      <c r="M894" s="151"/>
      <c r="T894" s="152"/>
      <c r="AT894" s="147" t="s">
        <v>147</v>
      </c>
      <c r="AU894" s="147" t="s">
        <v>82</v>
      </c>
      <c r="AV894" s="12" t="s">
        <v>82</v>
      </c>
      <c r="AW894" s="12" t="s">
        <v>33</v>
      </c>
      <c r="AX894" s="12" t="s">
        <v>72</v>
      </c>
      <c r="AY894" s="147" t="s">
        <v>130</v>
      </c>
    </row>
    <row r="895" spans="2:65" s="12" customFormat="1" ht="11.25">
      <c r="B895" s="146"/>
      <c r="D895" s="140" t="s">
        <v>147</v>
      </c>
      <c r="E895" s="147" t="s">
        <v>19</v>
      </c>
      <c r="F895" s="148" t="s">
        <v>1229</v>
      </c>
      <c r="H895" s="149">
        <v>-0.8</v>
      </c>
      <c r="I895" s="150"/>
      <c r="L895" s="146"/>
      <c r="M895" s="151"/>
      <c r="T895" s="152"/>
      <c r="AT895" s="147" t="s">
        <v>147</v>
      </c>
      <c r="AU895" s="147" t="s">
        <v>82</v>
      </c>
      <c r="AV895" s="12" t="s">
        <v>82</v>
      </c>
      <c r="AW895" s="12" t="s">
        <v>33</v>
      </c>
      <c r="AX895" s="12" t="s">
        <v>72</v>
      </c>
      <c r="AY895" s="147" t="s">
        <v>130</v>
      </c>
    </row>
    <row r="896" spans="2:65" s="12" customFormat="1" ht="11.25">
      <c r="B896" s="146"/>
      <c r="D896" s="140" t="s">
        <v>147</v>
      </c>
      <c r="E896" s="147" t="s">
        <v>19</v>
      </c>
      <c r="F896" s="148" t="s">
        <v>561</v>
      </c>
      <c r="H896" s="149">
        <v>-1.8</v>
      </c>
      <c r="I896" s="150"/>
      <c r="L896" s="146"/>
      <c r="M896" s="151"/>
      <c r="T896" s="152"/>
      <c r="AT896" s="147" t="s">
        <v>147</v>
      </c>
      <c r="AU896" s="147" t="s">
        <v>82</v>
      </c>
      <c r="AV896" s="12" t="s">
        <v>82</v>
      </c>
      <c r="AW896" s="12" t="s">
        <v>33</v>
      </c>
      <c r="AX896" s="12" t="s">
        <v>72</v>
      </c>
      <c r="AY896" s="147" t="s">
        <v>130</v>
      </c>
    </row>
    <row r="897" spans="2:65" s="12" customFormat="1" ht="11.25">
      <c r="B897" s="146"/>
      <c r="D897" s="140" t="s">
        <v>147</v>
      </c>
      <c r="E897" s="147" t="s">
        <v>19</v>
      </c>
      <c r="F897" s="148" t="s">
        <v>626</v>
      </c>
      <c r="H897" s="149">
        <v>-1.6</v>
      </c>
      <c r="I897" s="150"/>
      <c r="L897" s="146"/>
      <c r="M897" s="151"/>
      <c r="T897" s="152"/>
      <c r="AT897" s="147" t="s">
        <v>147</v>
      </c>
      <c r="AU897" s="147" t="s">
        <v>82</v>
      </c>
      <c r="AV897" s="12" t="s">
        <v>82</v>
      </c>
      <c r="AW897" s="12" t="s">
        <v>33</v>
      </c>
      <c r="AX897" s="12" t="s">
        <v>72</v>
      </c>
      <c r="AY897" s="147" t="s">
        <v>130</v>
      </c>
    </row>
    <row r="898" spans="2:65" s="14" customFormat="1" ht="11.25">
      <c r="B898" s="159"/>
      <c r="D898" s="140" t="s">
        <v>147</v>
      </c>
      <c r="E898" s="160" t="s">
        <v>19</v>
      </c>
      <c r="F898" s="161" t="s">
        <v>165</v>
      </c>
      <c r="H898" s="162">
        <v>29.7</v>
      </c>
      <c r="I898" s="163"/>
      <c r="L898" s="159"/>
      <c r="M898" s="164"/>
      <c r="T898" s="165"/>
      <c r="AT898" s="160" t="s">
        <v>147</v>
      </c>
      <c r="AU898" s="160" t="s">
        <v>82</v>
      </c>
      <c r="AV898" s="14" t="s">
        <v>157</v>
      </c>
      <c r="AW898" s="14" t="s">
        <v>4</v>
      </c>
      <c r="AX898" s="14" t="s">
        <v>80</v>
      </c>
      <c r="AY898" s="160" t="s">
        <v>130</v>
      </c>
    </row>
    <row r="899" spans="2:65" s="1" customFormat="1" ht="16.5" customHeight="1">
      <c r="B899" s="32"/>
      <c r="C899" s="166" t="s">
        <v>1304</v>
      </c>
      <c r="D899" s="166" t="s">
        <v>166</v>
      </c>
      <c r="E899" s="167" t="s">
        <v>1305</v>
      </c>
      <c r="F899" s="168" t="s">
        <v>1306</v>
      </c>
      <c r="G899" s="169" t="s">
        <v>302</v>
      </c>
      <c r="H899" s="170">
        <v>30.294</v>
      </c>
      <c r="I899" s="171"/>
      <c r="J899" s="172">
        <f>ROUND(I899*H899,2)</f>
        <v>0</v>
      </c>
      <c r="K899" s="168" t="s">
        <v>137</v>
      </c>
      <c r="L899" s="173"/>
      <c r="M899" s="174" t="s">
        <v>19</v>
      </c>
      <c r="N899" s="175" t="s">
        <v>43</v>
      </c>
      <c r="P899" s="136">
        <f>O899*H899</f>
        <v>0</v>
      </c>
      <c r="Q899" s="136">
        <v>3.5E-4</v>
      </c>
      <c r="R899" s="136">
        <f>Q899*H899</f>
        <v>1.06029E-2</v>
      </c>
      <c r="S899" s="136">
        <v>0</v>
      </c>
      <c r="T899" s="137">
        <f>S899*H899</f>
        <v>0</v>
      </c>
      <c r="AR899" s="138" t="s">
        <v>425</v>
      </c>
      <c r="AT899" s="138" t="s">
        <v>166</v>
      </c>
      <c r="AU899" s="138" t="s">
        <v>82</v>
      </c>
      <c r="AY899" s="17" t="s">
        <v>130</v>
      </c>
      <c r="BE899" s="139">
        <f>IF(N899="základní",J899,0)</f>
        <v>0</v>
      </c>
      <c r="BF899" s="139">
        <f>IF(N899="snížená",J899,0)</f>
        <v>0</v>
      </c>
      <c r="BG899" s="139">
        <f>IF(N899="zákl. přenesená",J899,0)</f>
        <v>0</v>
      </c>
      <c r="BH899" s="139">
        <f>IF(N899="sníž. přenesená",J899,0)</f>
        <v>0</v>
      </c>
      <c r="BI899" s="139">
        <f>IF(N899="nulová",J899,0)</f>
        <v>0</v>
      </c>
      <c r="BJ899" s="17" t="s">
        <v>80</v>
      </c>
      <c r="BK899" s="139">
        <f>ROUND(I899*H899,2)</f>
        <v>0</v>
      </c>
      <c r="BL899" s="17" t="s">
        <v>311</v>
      </c>
      <c r="BM899" s="138" t="s">
        <v>1307</v>
      </c>
    </row>
    <row r="900" spans="2:65" s="1" customFormat="1" ht="11.25">
      <c r="B900" s="32"/>
      <c r="D900" s="140" t="s">
        <v>140</v>
      </c>
      <c r="F900" s="141" t="s">
        <v>1306</v>
      </c>
      <c r="I900" s="142"/>
      <c r="L900" s="32"/>
      <c r="M900" s="143"/>
      <c r="T900" s="53"/>
      <c r="AT900" s="17" t="s">
        <v>140</v>
      </c>
      <c r="AU900" s="17" t="s">
        <v>82</v>
      </c>
    </row>
    <row r="901" spans="2:65" s="12" customFormat="1" ht="11.25">
      <c r="B901" s="146"/>
      <c r="D901" s="140" t="s">
        <v>147</v>
      </c>
      <c r="E901" s="147" t="s">
        <v>19</v>
      </c>
      <c r="F901" s="148" t="s">
        <v>1308</v>
      </c>
      <c r="H901" s="149">
        <v>30.294</v>
      </c>
      <c r="I901" s="150"/>
      <c r="L901" s="146"/>
      <c r="M901" s="151"/>
      <c r="T901" s="152"/>
      <c r="AT901" s="147" t="s">
        <v>147</v>
      </c>
      <c r="AU901" s="147" t="s">
        <v>82</v>
      </c>
      <c r="AV901" s="12" t="s">
        <v>82</v>
      </c>
      <c r="AW901" s="12" t="s">
        <v>33</v>
      </c>
      <c r="AX901" s="12" t="s">
        <v>80</v>
      </c>
      <c r="AY901" s="147" t="s">
        <v>130</v>
      </c>
    </row>
    <row r="902" spans="2:65" s="1" customFormat="1" ht="16.5" customHeight="1">
      <c r="B902" s="32"/>
      <c r="C902" s="127" t="s">
        <v>1309</v>
      </c>
      <c r="D902" s="127" t="s">
        <v>133</v>
      </c>
      <c r="E902" s="128" t="s">
        <v>1310</v>
      </c>
      <c r="F902" s="129" t="s">
        <v>1311</v>
      </c>
      <c r="G902" s="130" t="s">
        <v>827</v>
      </c>
      <c r="H902" s="179"/>
      <c r="I902" s="132"/>
      <c r="J902" s="133">
        <f>ROUND(I902*H902,2)</f>
        <v>0</v>
      </c>
      <c r="K902" s="129" t="s">
        <v>137</v>
      </c>
      <c r="L902" s="32"/>
      <c r="M902" s="134" t="s">
        <v>19</v>
      </c>
      <c r="N902" s="135" t="s">
        <v>43</v>
      </c>
      <c r="P902" s="136">
        <f>O902*H902</f>
        <v>0</v>
      </c>
      <c r="Q902" s="136">
        <v>0</v>
      </c>
      <c r="R902" s="136">
        <f>Q902*H902</f>
        <v>0</v>
      </c>
      <c r="S902" s="136">
        <v>0</v>
      </c>
      <c r="T902" s="137">
        <f>S902*H902</f>
        <v>0</v>
      </c>
      <c r="AR902" s="138" t="s">
        <v>311</v>
      </c>
      <c r="AT902" s="138" t="s">
        <v>133</v>
      </c>
      <c r="AU902" s="138" t="s">
        <v>82</v>
      </c>
      <c r="AY902" s="17" t="s">
        <v>130</v>
      </c>
      <c r="BE902" s="139">
        <f>IF(N902="základní",J902,0)</f>
        <v>0</v>
      </c>
      <c r="BF902" s="139">
        <f>IF(N902="snížená",J902,0)</f>
        <v>0</v>
      </c>
      <c r="BG902" s="139">
        <f>IF(N902="zákl. přenesená",J902,0)</f>
        <v>0</v>
      </c>
      <c r="BH902" s="139">
        <f>IF(N902="sníž. přenesená",J902,0)</f>
        <v>0</v>
      </c>
      <c r="BI902" s="139">
        <f>IF(N902="nulová",J902,0)</f>
        <v>0</v>
      </c>
      <c r="BJ902" s="17" t="s">
        <v>80</v>
      </c>
      <c r="BK902" s="139">
        <f>ROUND(I902*H902,2)</f>
        <v>0</v>
      </c>
      <c r="BL902" s="17" t="s">
        <v>311</v>
      </c>
      <c r="BM902" s="138" t="s">
        <v>1312</v>
      </c>
    </row>
    <row r="903" spans="2:65" s="1" customFormat="1" ht="19.5">
      <c r="B903" s="32"/>
      <c r="D903" s="140" t="s">
        <v>140</v>
      </c>
      <c r="F903" s="141" t="s">
        <v>1313</v>
      </c>
      <c r="I903" s="142"/>
      <c r="L903" s="32"/>
      <c r="M903" s="143"/>
      <c r="T903" s="53"/>
      <c r="AT903" s="17" t="s">
        <v>140</v>
      </c>
      <c r="AU903" s="17" t="s">
        <v>82</v>
      </c>
    </row>
    <row r="904" spans="2:65" s="1" customFormat="1" ht="11.25">
      <c r="B904" s="32"/>
      <c r="D904" s="144" t="s">
        <v>141</v>
      </c>
      <c r="F904" s="145" t="s">
        <v>1314</v>
      </c>
      <c r="I904" s="142"/>
      <c r="L904" s="32"/>
      <c r="M904" s="143"/>
      <c r="T904" s="53"/>
      <c r="AT904" s="17" t="s">
        <v>141</v>
      </c>
      <c r="AU904" s="17" t="s">
        <v>82</v>
      </c>
    </row>
    <row r="905" spans="2:65" s="11" customFormat="1" ht="22.9" customHeight="1">
      <c r="B905" s="115"/>
      <c r="D905" s="116" t="s">
        <v>71</v>
      </c>
      <c r="E905" s="125" t="s">
        <v>1315</v>
      </c>
      <c r="F905" s="125" t="s">
        <v>1316</v>
      </c>
      <c r="I905" s="118"/>
      <c r="J905" s="126">
        <f>BK905</f>
        <v>0</v>
      </c>
      <c r="L905" s="115"/>
      <c r="M905" s="120"/>
      <c r="P905" s="121">
        <f>SUM(P906:P944)</f>
        <v>0</v>
      </c>
      <c r="R905" s="121">
        <f>SUM(R906:R944)</f>
        <v>1.0353816</v>
      </c>
      <c r="T905" s="122">
        <f>SUM(T906:T944)</f>
        <v>0</v>
      </c>
      <c r="AR905" s="116" t="s">
        <v>82</v>
      </c>
      <c r="AT905" s="123" t="s">
        <v>71</v>
      </c>
      <c r="AU905" s="123" t="s">
        <v>80</v>
      </c>
      <c r="AY905" s="116" t="s">
        <v>130</v>
      </c>
      <c r="BK905" s="124">
        <f>SUM(BK906:BK944)</f>
        <v>0</v>
      </c>
    </row>
    <row r="906" spans="2:65" s="1" customFormat="1" ht="16.5" customHeight="1">
      <c r="B906" s="32"/>
      <c r="C906" s="127" t="s">
        <v>1317</v>
      </c>
      <c r="D906" s="127" t="s">
        <v>133</v>
      </c>
      <c r="E906" s="128" t="s">
        <v>1318</v>
      </c>
      <c r="F906" s="129" t="s">
        <v>1319</v>
      </c>
      <c r="G906" s="130" t="s">
        <v>199</v>
      </c>
      <c r="H906" s="131">
        <v>52.6</v>
      </c>
      <c r="I906" s="132"/>
      <c r="J906" s="133">
        <f>ROUND(I906*H906,2)</f>
        <v>0</v>
      </c>
      <c r="K906" s="129" t="s">
        <v>137</v>
      </c>
      <c r="L906" s="32"/>
      <c r="M906" s="134" t="s">
        <v>19</v>
      </c>
      <c r="N906" s="135" t="s">
        <v>43</v>
      </c>
      <c r="P906" s="136">
        <f>O906*H906</f>
        <v>0</v>
      </c>
      <c r="Q906" s="136">
        <v>0</v>
      </c>
      <c r="R906" s="136">
        <f>Q906*H906</f>
        <v>0</v>
      </c>
      <c r="S906" s="136">
        <v>0</v>
      </c>
      <c r="T906" s="137">
        <f>S906*H906</f>
        <v>0</v>
      </c>
      <c r="AR906" s="138" t="s">
        <v>311</v>
      </c>
      <c r="AT906" s="138" t="s">
        <v>133</v>
      </c>
      <c r="AU906" s="138" t="s">
        <v>82</v>
      </c>
      <c r="AY906" s="17" t="s">
        <v>130</v>
      </c>
      <c r="BE906" s="139">
        <f>IF(N906="základní",J906,0)</f>
        <v>0</v>
      </c>
      <c r="BF906" s="139">
        <f>IF(N906="snížená",J906,0)</f>
        <v>0</v>
      </c>
      <c r="BG906" s="139">
        <f>IF(N906="zákl. přenesená",J906,0)</f>
        <v>0</v>
      </c>
      <c r="BH906" s="139">
        <f>IF(N906="sníž. přenesená",J906,0)</f>
        <v>0</v>
      </c>
      <c r="BI906" s="139">
        <f>IF(N906="nulová",J906,0)</f>
        <v>0</v>
      </c>
      <c r="BJ906" s="17" t="s">
        <v>80</v>
      </c>
      <c r="BK906" s="139">
        <f>ROUND(I906*H906,2)</f>
        <v>0</v>
      </c>
      <c r="BL906" s="17" t="s">
        <v>311</v>
      </c>
      <c r="BM906" s="138" t="s">
        <v>1320</v>
      </c>
    </row>
    <row r="907" spans="2:65" s="1" customFormat="1" ht="11.25">
      <c r="B907" s="32"/>
      <c r="D907" s="140" t="s">
        <v>140</v>
      </c>
      <c r="F907" s="141" t="s">
        <v>1321</v>
      </c>
      <c r="I907" s="142"/>
      <c r="L907" s="32"/>
      <c r="M907" s="143"/>
      <c r="T907" s="53"/>
      <c r="AT907" s="17" t="s">
        <v>140</v>
      </c>
      <c r="AU907" s="17" t="s">
        <v>82</v>
      </c>
    </row>
    <row r="908" spans="2:65" s="1" customFormat="1" ht="11.25">
      <c r="B908" s="32"/>
      <c r="D908" s="144" t="s">
        <v>141</v>
      </c>
      <c r="F908" s="145" t="s">
        <v>1322</v>
      </c>
      <c r="I908" s="142"/>
      <c r="L908" s="32"/>
      <c r="M908" s="143"/>
      <c r="T908" s="53"/>
      <c r="AT908" s="17" t="s">
        <v>141</v>
      </c>
      <c r="AU908" s="17" t="s">
        <v>82</v>
      </c>
    </row>
    <row r="909" spans="2:65" s="1" customFormat="1" ht="16.5" customHeight="1">
      <c r="B909" s="32"/>
      <c r="C909" s="127" t="s">
        <v>1323</v>
      </c>
      <c r="D909" s="127" t="s">
        <v>133</v>
      </c>
      <c r="E909" s="128" t="s">
        <v>1324</v>
      </c>
      <c r="F909" s="129" t="s">
        <v>1325</v>
      </c>
      <c r="G909" s="130" t="s">
        <v>199</v>
      </c>
      <c r="H909" s="131">
        <v>52.6</v>
      </c>
      <c r="I909" s="132"/>
      <c r="J909" s="133">
        <f>ROUND(I909*H909,2)</f>
        <v>0</v>
      </c>
      <c r="K909" s="129" t="s">
        <v>137</v>
      </c>
      <c r="L909" s="32"/>
      <c r="M909" s="134" t="s">
        <v>19</v>
      </c>
      <c r="N909" s="135" t="s">
        <v>43</v>
      </c>
      <c r="P909" s="136">
        <f>O909*H909</f>
        <v>0</v>
      </c>
      <c r="Q909" s="136">
        <v>2.9999999999999997E-4</v>
      </c>
      <c r="R909" s="136">
        <f>Q909*H909</f>
        <v>1.5779999999999999E-2</v>
      </c>
      <c r="S909" s="136">
        <v>0</v>
      </c>
      <c r="T909" s="137">
        <f>S909*H909</f>
        <v>0</v>
      </c>
      <c r="AR909" s="138" t="s">
        <v>311</v>
      </c>
      <c r="AT909" s="138" t="s">
        <v>133</v>
      </c>
      <c r="AU909" s="138" t="s">
        <v>82</v>
      </c>
      <c r="AY909" s="17" t="s">
        <v>130</v>
      </c>
      <c r="BE909" s="139">
        <f>IF(N909="základní",J909,0)</f>
        <v>0</v>
      </c>
      <c r="BF909" s="139">
        <f>IF(N909="snížená",J909,0)</f>
        <v>0</v>
      </c>
      <c r="BG909" s="139">
        <f>IF(N909="zákl. přenesená",J909,0)</f>
        <v>0</v>
      </c>
      <c r="BH909" s="139">
        <f>IF(N909="sníž. přenesená",J909,0)</f>
        <v>0</v>
      </c>
      <c r="BI909" s="139">
        <f>IF(N909="nulová",J909,0)</f>
        <v>0</v>
      </c>
      <c r="BJ909" s="17" t="s">
        <v>80</v>
      </c>
      <c r="BK909" s="139">
        <f>ROUND(I909*H909,2)</f>
        <v>0</v>
      </c>
      <c r="BL909" s="17" t="s">
        <v>311</v>
      </c>
      <c r="BM909" s="138" t="s">
        <v>1326</v>
      </c>
    </row>
    <row r="910" spans="2:65" s="1" customFormat="1" ht="11.25">
      <c r="B910" s="32"/>
      <c r="D910" s="140" t="s">
        <v>140</v>
      </c>
      <c r="F910" s="141" t="s">
        <v>1327</v>
      </c>
      <c r="I910" s="142"/>
      <c r="L910" s="32"/>
      <c r="M910" s="143"/>
      <c r="T910" s="53"/>
      <c r="AT910" s="17" t="s">
        <v>140</v>
      </c>
      <c r="AU910" s="17" t="s">
        <v>82</v>
      </c>
    </row>
    <row r="911" spans="2:65" s="1" customFormat="1" ht="11.25">
      <c r="B911" s="32"/>
      <c r="D911" s="144" t="s">
        <v>141</v>
      </c>
      <c r="F911" s="145" t="s">
        <v>1328</v>
      </c>
      <c r="I911" s="142"/>
      <c r="L911" s="32"/>
      <c r="M911" s="143"/>
      <c r="T911" s="53"/>
      <c r="AT911" s="17" t="s">
        <v>141</v>
      </c>
      <c r="AU911" s="17" t="s">
        <v>82</v>
      </c>
    </row>
    <row r="912" spans="2:65" s="1" customFormat="1" ht="21.75" customHeight="1">
      <c r="B912" s="32"/>
      <c r="C912" s="127" t="s">
        <v>1329</v>
      </c>
      <c r="D912" s="127" t="s">
        <v>133</v>
      </c>
      <c r="E912" s="128" t="s">
        <v>1330</v>
      </c>
      <c r="F912" s="129" t="s">
        <v>1331</v>
      </c>
      <c r="G912" s="130" t="s">
        <v>199</v>
      </c>
      <c r="H912" s="131">
        <v>52.6</v>
      </c>
      <c r="I912" s="132"/>
      <c r="J912" s="133">
        <f>ROUND(I912*H912,2)</f>
        <v>0</v>
      </c>
      <c r="K912" s="129" t="s">
        <v>137</v>
      </c>
      <c r="L912" s="32"/>
      <c r="M912" s="134" t="s">
        <v>19</v>
      </c>
      <c r="N912" s="135" t="s">
        <v>43</v>
      </c>
      <c r="P912" s="136">
        <f>O912*H912</f>
        <v>0</v>
      </c>
      <c r="Q912" s="136">
        <v>5.3759999999999997E-3</v>
      </c>
      <c r="R912" s="136">
        <f>Q912*H912</f>
        <v>0.28277760000000002</v>
      </c>
      <c r="S912" s="136">
        <v>0</v>
      </c>
      <c r="T912" s="137">
        <f>S912*H912</f>
        <v>0</v>
      </c>
      <c r="AR912" s="138" t="s">
        <v>311</v>
      </c>
      <c r="AT912" s="138" t="s">
        <v>133</v>
      </c>
      <c r="AU912" s="138" t="s">
        <v>82</v>
      </c>
      <c r="AY912" s="17" t="s">
        <v>130</v>
      </c>
      <c r="BE912" s="139">
        <f>IF(N912="základní",J912,0)</f>
        <v>0</v>
      </c>
      <c r="BF912" s="139">
        <f>IF(N912="snížená",J912,0)</f>
        <v>0</v>
      </c>
      <c r="BG912" s="139">
        <f>IF(N912="zákl. přenesená",J912,0)</f>
        <v>0</v>
      </c>
      <c r="BH912" s="139">
        <f>IF(N912="sníž. přenesená",J912,0)</f>
        <v>0</v>
      </c>
      <c r="BI912" s="139">
        <f>IF(N912="nulová",J912,0)</f>
        <v>0</v>
      </c>
      <c r="BJ912" s="17" t="s">
        <v>80</v>
      </c>
      <c r="BK912" s="139">
        <f>ROUND(I912*H912,2)</f>
        <v>0</v>
      </c>
      <c r="BL912" s="17" t="s">
        <v>311</v>
      </c>
      <c r="BM912" s="138" t="s">
        <v>1332</v>
      </c>
    </row>
    <row r="913" spans="2:65" s="1" customFormat="1" ht="11.25">
      <c r="B913" s="32"/>
      <c r="D913" s="140" t="s">
        <v>140</v>
      </c>
      <c r="F913" s="141" t="s">
        <v>1333</v>
      </c>
      <c r="I913" s="142"/>
      <c r="L913" s="32"/>
      <c r="M913" s="143"/>
      <c r="T913" s="53"/>
      <c r="AT913" s="17" t="s">
        <v>140</v>
      </c>
      <c r="AU913" s="17" t="s">
        <v>82</v>
      </c>
    </row>
    <row r="914" spans="2:65" s="1" customFormat="1" ht="11.25">
      <c r="B914" s="32"/>
      <c r="D914" s="144" t="s">
        <v>141</v>
      </c>
      <c r="F914" s="145" t="s">
        <v>1334</v>
      </c>
      <c r="I914" s="142"/>
      <c r="L914" s="32"/>
      <c r="M914" s="143"/>
      <c r="T914" s="53"/>
      <c r="AT914" s="17" t="s">
        <v>141</v>
      </c>
      <c r="AU914" s="17" t="s">
        <v>82</v>
      </c>
    </row>
    <row r="915" spans="2:65" s="12" customFormat="1" ht="11.25">
      <c r="B915" s="146"/>
      <c r="D915" s="140" t="s">
        <v>147</v>
      </c>
      <c r="E915" s="147" t="s">
        <v>19</v>
      </c>
      <c r="F915" s="148" t="s">
        <v>547</v>
      </c>
      <c r="H915" s="149">
        <v>11</v>
      </c>
      <c r="I915" s="150"/>
      <c r="L915" s="146"/>
      <c r="M915" s="151"/>
      <c r="T915" s="152"/>
      <c r="AT915" s="147" t="s">
        <v>147</v>
      </c>
      <c r="AU915" s="147" t="s">
        <v>82</v>
      </c>
      <c r="AV915" s="12" t="s">
        <v>82</v>
      </c>
      <c r="AW915" s="12" t="s">
        <v>33</v>
      </c>
      <c r="AX915" s="12" t="s">
        <v>72</v>
      </c>
      <c r="AY915" s="147" t="s">
        <v>130</v>
      </c>
    </row>
    <row r="916" spans="2:65" s="12" customFormat="1" ht="11.25">
      <c r="B916" s="146"/>
      <c r="D916" s="140" t="s">
        <v>147</v>
      </c>
      <c r="E916" s="147" t="s">
        <v>19</v>
      </c>
      <c r="F916" s="148" t="s">
        <v>548</v>
      </c>
      <c r="H916" s="149">
        <v>-2.8</v>
      </c>
      <c r="I916" s="150"/>
      <c r="L916" s="146"/>
      <c r="M916" s="151"/>
      <c r="T916" s="152"/>
      <c r="AT916" s="147" t="s">
        <v>147</v>
      </c>
      <c r="AU916" s="147" t="s">
        <v>82</v>
      </c>
      <c r="AV916" s="12" t="s">
        <v>82</v>
      </c>
      <c r="AW916" s="12" t="s">
        <v>33</v>
      </c>
      <c r="AX916" s="12" t="s">
        <v>72</v>
      </c>
      <c r="AY916" s="147" t="s">
        <v>130</v>
      </c>
    </row>
    <row r="917" spans="2:65" s="12" customFormat="1" ht="11.25">
      <c r="B917" s="146"/>
      <c r="D917" s="140" t="s">
        <v>147</v>
      </c>
      <c r="E917" s="147" t="s">
        <v>19</v>
      </c>
      <c r="F917" s="148" t="s">
        <v>549</v>
      </c>
      <c r="H917" s="149">
        <v>9.6</v>
      </c>
      <c r="I917" s="150"/>
      <c r="L917" s="146"/>
      <c r="M917" s="151"/>
      <c r="T917" s="152"/>
      <c r="AT917" s="147" t="s">
        <v>147</v>
      </c>
      <c r="AU917" s="147" t="s">
        <v>82</v>
      </c>
      <c r="AV917" s="12" t="s">
        <v>82</v>
      </c>
      <c r="AW917" s="12" t="s">
        <v>33</v>
      </c>
      <c r="AX917" s="12" t="s">
        <v>72</v>
      </c>
      <c r="AY917" s="147" t="s">
        <v>130</v>
      </c>
    </row>
    <row r="918" spans="2:65" s="12" customFormat="1" ht="11.25">
      <c r="B918" s="146"/>
      <c r="D918" s="140" t="s">
        <v>147</v>
      </c>
      <c r="E918" s="147" t="s">
        <v>19</v>
      </c>
      <c r="F918" s="148" t="s">
        <v>550</v>
      </c>
      <c r="H918" s="149">
        <v>-1.4</v>
      </c>
      <c r="I918" s="150"/>
      <c r="L918" s="146"/>
      <c r="M918" s="151"/>
      <c r="T918" s="152"/>
      <c r="AT918" s="147" t="s">
        <v>147</v>
      </c>
      <c r="AU918" s="147" t="s">
        <v>82</v>
      </c>
      <c r="AV918" s="12" t="s">
        <v>82</v>
      </c>
      <c r="AW918" s="12" t="s">
        <v>33</v>
      </c>
      <c r="AX918" s="12" t="s">
        <v>72</v>
      </c>
      <c r="AY918" s="147" t="s">
        <v>130</v>
      </c>
    </row>
    <row r="919" spans="2:65" s="12" customFormat="1" ht="11.25">
      <c r="B919" s="146"/>
      <c r="D919" s="140" t="s">
        <v>147</v>
      </c>
      <c r="E919" s="147" t="s">
        <v>19</v>
      </c>
      <c r="F919" s="148" t="s">
        <v>551</v>
      </c>
      <c r="H919" s="149">
        <v>27.2</v>
      </c>
      <c r="I919" s="150"/>
      <c r="L919" s="146"/>
      <c r="M919" s="151"/>
      <c r="T919" s="152"/>
      <c r="AT919" s="147" t="s">
        <v>147</v>
      </c>
      <c r="AU919" s="147" t="s">
        <v>82</v>
      </c>
      <c r="AV919" s="12" t="s">
        <v>82</v>
      </c>
      <c r="AW919" s="12" t="s">
        <v>33</v>
      </c>
      <c r="AX919" s="12" t="s">
        <v>72</v>
      </c>
      <c r="AY919" s="147" t="s">
        <v>130</v>
      </c>
    </row>
    <row r="920" spans="2:65" s="12" customFormat="1" ht="11.25">
      <c r="B920" s="146"/>
      <c r="D920" s="140" t="s">
        <v>147</v>
      </c>
      <c r="E920" s="147" t="s">
        <v>19</v>
      </c>
      <c r="F920" s="148" t="s">
        <v>552</v>
      </c>
      <c r="H920" s="149">
        <v>-3.2</v>
      </c>
      <c r="I920" s="150"/>
      <c r="L920" s="146"/>
      <c r="M920" s="151"/>
      <c r="T920" s="152"/>
      <c r="AT920" s="147" t="s">
        <v>147</v>
      </c>
      <c r="AU920" s="147" t="s">
        <v>82</v>
      </c>
      <c r="AV920" s="12" t="s">
        <v>82</v>
      </c>
      <c r="AW920" s="12" t="s">
        <v>33</v>
      </c>
      <c r="AX920" s="12" t="s">
        <v>72</v>
      </c>
      <c r="AY920" s="147" t="s">
        <v>130</v>
      </c>
    </row>
    <row r="921" spans="2:65" s="12" customFormat="1" ht="11.25">
      <c r="B921" s="146"/>
      <c r="D921" s="140" t="s">
        <v>147</v>
      </c>
      <c r="E921" s="147" t="s">
        <v>19</v>
      </c>
      <c r="F921" s="148" t="s">
        <v>553</v>
      </c>
      <c r="H921" s="149">
        <v>2.4</v>
      </c>
      <c r="I921" s="150"/>
      <c r="L921" s="146"/>
      <c r="M921" s="151"/>
      <c r="T921" s="152"/>
      <c r="AT921" s="147" t="s">
        <v>147</v>
      </c>
      <c r="AU921" s="147" t="s">
        <v>82</v>
      </c>
      <c r="AV921" s="12" t="s">
        <v>82</v>
      </c>
      <c r="AW921" s="12" t="s">
        <v>33</v>
      </c>
      <c r="AX921" s="12" t="s">
        <v>72</v>
      </c>
      <c r="AY921" s="147" t="s">
        <v>130</v>
      </c>
    </row>
    <row r="922" spans="2:65" s="12" customFormat="1" ht="11.25">
      <c r="B922" s="146"/>
      <c r="D922" s="140" t="s">
        <v>147</v>
      </c>
      <c r="E922" s="147" t="s">
        <v>19</v>
      </c>
      <c r="F922" s="148" t="s">
        <v>554</v>
      </c>
      <c r="H922" s="149">
        <v>11.2</v>
      </c>
      <c r="I922" s="150"/>
      <c r="L922" s="146"/>
      <c r="M922" s="151"/>
      <c r="T922" s="152"/>
      <c r="AT922" s="147" t="s">
        <v>147</v>
      </c>
      <c r="AU922" s="147" t="s">
        <v>82</v>
      </c>
      <c r="AV922" s="12" t="s">
        <v>82</v>
      </c>
      <c r="AW922" s="12" t="s">
        <v>33</v>
      </c>
      <c r="AX922" s="12" t="s">
        <v>72</v>
      </c>
      <c r="AY922" s="147" t="s">
        <v>130</v>
      </c>
    </row>
    <row r="923" spans="2:65" s="12" customFormat="1" ht="11.25">
      <c r="B923" s="146"/>
      <c r="D923" s="140" t="s">
        <v>147</v>
      </c>
      <c r="E923" s="147" t="s">
        <v>19</v>
      </c>
      <c r="F923" s="148" t="s">
        <v>550</v>
      </c>
      <c r="H923" s="149">
        <v>-1.4</v>
      </c>
      <c r="I923" s="150"/>
      <c r="L923" s="146"/>
      <c r="M923" s="151"/>
      <c r="T923" s="152"/>
      <c r="AT923" s="147" t="s">
        <v>147</v>
      </c>
      <c r="AU923" s="147" t="s">
        <v>82</v>
      </c>
      <c r="AV923" s="12" t="s">
        <v>82</v>
      </c>
      <c r="AW923" s="12" t="s">
        <v>33</v>
      </c>
      <c r="AX923" s="12" t="s">
        <v>72</v>
      </c>
      <c r="AY923" s="147" t="s">
        <v>130</v>
      </c>
    </row>
    <row r="924" spans="2:65" s="14" customFormat="1" ht="11.25">
      <c r="B924" s="159"/>
      <c r="D924" s="140" t="s">
        <v>147</v>
      </c>
      <c r="E924" s="160" t="s">
        <v>19</v>
      </c>
      <c r="F924" s="161" t="s">
        <v>165</v>
      </c>
      <c r="H924" s="162">
        <v>52.6</v>
      </c>
      <c r="I924" s="163"/>
      <c r="L924" s="159"/>
      <c r="M924" s="164"/>
      <c r="T924" s="165"/>
      <c r="AT924" s="160" t="s">
        <v>147</v>
      </c>
      <c r="AU924" s="160" t="s">
        <v>82</v>
      </c>
      <c r="AV924" s="14" t="s">
        <v>157</v>
      </c>
      <c r="AW924" s="14" t="s">
        <v>4</v>
      </c>
      <c r="AX924" s="14" t="s">
        <v>80</v>
      </c>
      <c r="AY924" s="160" t="s">
        <v>130</v>
      </c>
    </row>
    <row r="925" spans="2:65" s="1" customFormat="1" ht="16.5" customHeight="1">
      <c r="B925" s="32"/>
      <c r="C925" s="166" t="s">
        <v>1335</v>
      </c>
      <c r="D925" s="166" t="s">
        <v>166</v>
      </c>
      <c r="E925" s="167" t="s">
        <v>1336</v>
      </c>
      <c r="F925" s="168" t="s">
        <v>1337</v>
      </c>
      <c r="G925" s="169" t="s">
        <v>199</v>
      </c>
      <c r="H925" s="170">
        <v>57.86</v>
      </c>
      <c r="I925" s="171"/>
      <c r="J925" s="172">
        <f>ROUND(I925*H925,2)</f>
        <v>0</v>
      </c>
      <c r="K925" s="168" t="s">
        <v>1338</v>
      </c>
      <c r="L925" s="173"/>
      <c r="M925" s="174" t="s">
        <v>19</v>
      </c>
      <c r="N925" s="175" t="s">
        <v>43</v>
      </c>
      <c r="P925" s="136">
        <f>O925*H925</f>
        <v>0</v>
      </c>
      <c r="Q925" s="136">
        <v>1.26E-2</v>
      </c>
      <c r="R925" s="136">
        <f>Q925*H925</f>
        <v>0.72903600000000002</v>
      </c>
      <c r="S925" s="136">
        <v>0</v>
      </c>
      <c r="T925" s="137">
        <f>S925*H925</f>
        <v>0</v>
      </c>
      <c r="AR925" s="138" t="s">
        <v>425</v>
      </c>
      <c r="AT925" s="138" t="s">
        <v>166</v>
      </c>
      <c r="AU925" s="138" t="s">
        <v>82</v>
      </c>
      <c r="AY925" s="17" t="s">
        <v>130</v>
      </c>
      <c r="BE925" s="139">
        <f>IF(N925="základní",J925,0)</f>
        <v>0</v>
      </c>
      <c r="BF925" s="139">
        <f>IF(N925="snížená",J925,0)</f>
        <v>0</v>
      </c>
      <c r="BG925" s="139">
        <f>IF(N925="zákl. přenesená",J925,0)</f>
        <v>0</v>
      </c>
      <c r="BH925" s="139">
        <f>IF(N925="sníž. přenesená",J925,0)</f>
        <v>0</v>
      </c>
      <c r="BI925" s="139">
        <f>IF(N925="nulová",J925,0)</f>
        <v>0</v>
      </c>
      <c r="BJ925" s="17" t="s">
        <v>80</v>
      </c>
      <c r="BK925" s="139">
        <f>ROUND(I925*H925,2)</f>
        <v>0</v>
      </c>
      <c r="BL925" s="17" t="s">
        <v>311</v>
      </c>
      <c r="BM925" s="138" t="s">
        <v>1339</v>
      </c>
    </row>
    <row r="926" spans="2:65" s="1" customFormat="1" ht="11.25">
      <c r="B926" s="32"/>
      <c r="D926" s="140" t="s">
        <v>140</v>
      </c>
      <c r="F926" s="141" t="s">
        <v>1337</v>
      </c>
      <c r="I926" s="142"/>
      <c r="L926" s="32"/>
      <c r="M926" s="143"/>
      <c r="T926" s="53"/>
      <c r="AT926" s="17" t="s">
        <v>140</v>
      </c>
      <c r="AU926" s="17" t="s">
        <v>82</v>
      </c>
    </row>
    <row r="927" spans="2:65" s="12" customFormat="1" ht="11.25">
      <c r="B927" s="146"/>
      <c r="D927" s="140" t="s">
        <v>147</v>
      </c>
      <c r="E927" s="147" t="s">
        <v>19</v>
      </c>
      <c r="F927" s="148" t="s">
        <v>1340</v>
      </c>
      <c r="H927" s="149">
        <v>57.86</v>
      </c>
      <c r="I927" s="150"/>
      <c r="L927" s="146"/>
      <c r="M927" s="151"/>
      <c r="T927" s="152"/>
      <c r="AT927" s="147" t="s">
        <v>147</v>
      </c>
      <c r="AU927" s="147" t="s">
        <v>82</v>
      </c>
      <c r="AV927" s="12" t="s">
        <v>82</v>
      </c>
      <c r="AW927" s="12" t="s">
        <v>33</v>
      </c>
      <c r="AX927" s="12" t="s">
        <v>80</v>
      </c>
      <c r="AY927" s="147" t="s">
        <v>130</v>
      </c>
    </row>
    <row r="928" spans="2:65" s="1" customFormat="1" ht="16.5" customHeight="1">
      <c r="B928" s="32"/>
      <c r="C928" s="127" t="s">
        <v>1341</v>
      </c>
      <c r="D928" s="127" t="s">
        <v>133</v>
      </c>
      <c r="E928" s="128" t="s">
        <v>1342</v>
      </c>
      <c r="F928" s="129" t="s">
        <v>1343</v>
      </c>
      <c r="G928" s="130" t="s">
        <v>199</v>
      </c>
      <c r="H928" s="131">
        <v>52.6</v>
      </c>
      <c r="I928" s="132"/>
      <c r="J928" s="133">
        <f>ROUND(I928*H928,2)</f>
        <v>0</v>
      </c>
      <c r="K928" s="129" t="s">
        <v>1338</v>
      </c>
      <c r="L928" s="32"/>
      <c r="M928" s="134" t="s">
        <v>19</v>
      </c>
      <c r="N928" s="135" t="s">
        <v>43</v>
      </c>
      <c r="P928" s="136">
        <f>O928*H928</f>
        <v>0</v>
      </c>
      <c r="Q928" s="136">
        <v>0</v>
      </c>
      <c r="R928" s="136">
        <f>Q928*H928</f>
        <v>0</v>
      </c>
      <c r="S928" s="136">
        <v>0</v>
      </c>
      <c r="T928" s="137">
        <f>S928*H928</f>
        <v>0</v>
      </c>
      <c r="AR928" s="138" t="s">
        <v>311</v>
      </c>
      <c r="AT928" s="138" t="s">
        <v>133</v>
      </c>
      <c r="AU928" s="138" t="s">
        <v>82</v>
      </c>
      <c r="AY928" s="17" t="s">
        <v>130</v>
      </c>
      <c r="BE928" s="139">
        <f>IF(N928="základní",J928,0)</f>
        <v>0</v>
      </c>
      <c r="BF928" s="139">
        <f>IF(N928="snížená",J928,0)</f>
        <v>0</v>
      </c>
      <c r="BG928" s="139">
        <f>IF(N928="zákl. přenesená",J928,0)</f>
        <v>0</v>
      </c>
      <c r="BH928" s="139">
        <f>IF(N928="sníž. přenesená",J928,0)</f>
        <v>0</v>
      </c>
      <c r="BI928" s="139">
        <f>IF(N928="nulová",J928,0)</f>
        <v>0</v>
      </c>
      <c r="BJ928" s="17" t="s">
        <v>80</v>
      </c>
      <c r="BK928" s="139">
        <f>ROUND(I928*H928,2)</f>
        <v>0</v>
      </c>
      <c r="BL928" s="17" t="s">
        <v>311</v>
      </c>
      <c r="BM928" s="138" t="s">
        <v>1344</v>
      </c>
    </row>
    <row r="929" spans="2:65" s="1" customFormat="1" ht="11.25">
      <c r="B929" s="32"/>
      <c r="D929" s="140" t="s">
        <v>140</v>
      </c>
      <c r="F929" s="141" t="s">
        <v>1343</v>
      </c>
      <c r="I929" s="142"/>
      <c r="L929" s="32"/>
      <c r="M929" s="143"/>
      <c r="T929" s="53"/>
      <c r="AT929" s="17" t="s">
        <v>140</v>
      </c>
      <c r="AU929" s="17" t="s">
        <v>82</v>
      </c>
    </row>
    <row r="930" spans="2:65" s="1" customFormat="1" ht="11.25">
      <c r="B930" s="32"/>
      <c r="D930" s="144" t="s">
        <v>141</v>
      </c>
      <c r="F930" s="145" t="s">
        <v>1345</v>
      </c>
      <c r="I930" s="142"/>
      <c r="L930" s="32"/>
      <c r="M930" s="143"/>
      <c r="T930" s="53"/>
      <c r="AT930" s="17" t="s">
        <v>141</v>
      </c>
      <c r="AU930" s="17" t="s">
        <v>82</v>
      </c>
    </row>
    <row r="931" spans="2:65" s="1" customFormat="1" ht="16.5" customHeight="1">
      <c r="B931" s="32"/>
      <c r="C931" s="127" t="s">
        <v>1346</v>
      </c>
      <c r="D931" s="127" t="s">
        <v>133</v>
      </c>
      <c r="E931" s="128" t="s">
        <v>1347</v>
      </c>
      <c r="F931" s="129" t="s">
        <v>1348</v>
      </c>
      <c r="G931" s="130" t="s">
        <v>302</v>
      </c>
      <c r="H931" s="131">
        <v>29.5</v>
      </c>
      <c r="I931" s="132"/>
      <c r="J931" s="133">
        <f>ROUND(I931*H931,2)</f>
        <v>0</v>
      </c>
      <c r="K931" s="129" t="s">
        <v>137</v>
      </c>
      <c r="L931" s="32"/>
      <c r="M931" s="134" t="s">
        <v>19</v>
      </c>
      <c r="N931" s="135" t="s">
        <v>43</v>
      </c>
      <c r="P931" s="136">
        <f>O931*H931</f>
        <v>0</v>
      </c>
      <c r="Q931" s="136">
        <v>1.8000000000000001E-4</v>
      </c>
      <c r="R931" s="136">
        <f>Q931*H931</f>
        <v>5.3100000000000005E-3</v>
      </c>
      <c r="S931" s="136">
        <v>0</v>
      </c>
      <c r="T931" s="137">
        <f>S931*H931</f>
        <v>0</v>
      </c>
      <c r="AR931" s="138" t="s">
        <v>311</v>
      </c>
      <c r="AT931" s="138" t="s">
        <v>133</v>
      </c>
      <c r="AU931" s="138" t="s">
        <v>82</v>
      </c>
      <c r="AY931" s="17" t="s">
        <v>130</v>
      </c>
      <c r="BE931" s="139">
        <f>IF(N931="základní",J931,0)</f>
        <v>0</v>
      </c>
      <c r="BF931" s="139">
        <f>IF(N931="snížená",J931,0)</f>
        <v>0</v>
      </c>
      <c r="BG931" s="139">
        <f>IF(N931="zákl. přenesená",J931,0)</f>
        <v>0</v>
      </c>
      <c r="BH931" s="139">
        <f>IF(N931="sníž. přenesená",J931,0)</f>
        <v>0</v>
      </c>
      <c r="BI931" s="139">
        <f>IF(N931="nulová",J931,0)</f>
        <v>0</v>
      </c>
      <c r="BJ931" s="17" t="s">
        <v>80</v>
      </c>
      <c r="BK931" s="139">
        <f>ROUND(I931*H931,2)</f>
        <v>0</v>
      </c>
      <c r="BL931" s="17" t="s">
        <v>311</v>
      </c>
      <c r="BM931" s="138" t="s">
        <v>1349</v>
      </c>
    </row>
    <row r="932" spans="2:65" s="1" customFormat="1" ht="11.25">
      <c r="B932" s="32"/>
      <c r="D932" s="140" t="s">
        <v>140</v>
      </c>
      <c r="F932" s="141" t="s">
        <v>1350</v>
      </c>
      <c r="I932" s="142"/>
      <c r="L932" s="32"/>
      <c r="M932" s="143"/>
      <c r="T932" s="53"/>
      <c r="AT932" s="17" t="s">
        <v>140</v>
      </c>
      <c r="AU932" s="17" t="s">
        <v>82</v>
      </c>
    </row>
    <row r="933" spans="2:65" s="1" customFormat="1" ht="11.25">
      <c r="B933" s="32"/>
      <c r="D933" s="144" t="s">
        <v>141</v>
      </c>
      <c r="F933" s="145" t="s">
        <v>1351</v>
      </c>
      <c r="I933" s="142"/>
      <c r="L933" s="32"/>
      <c r="M933" s="143"/>
      <c r="T933" s="53"/>
      <c r="AT933" s="17" t="s">
        <v>141</v>
      </c>
      <c r="AU933" s="17" t="s">
        <v>82</v>
      </c>
    </row>
    <row r="934" spans="2:65" s="12" customFormat="1" ht="11.25">
      <c r="B934" s="146"/>
      <c r="D934" s="140" t="s">
        <v>147</v>
      </c>
      <c r="E934" s="147" t="s">
        <v>19</v>
      </c>
      <c r="F934" s="148" t="s">
        <v>1352</v>
      </c>
      <c r="H934" s="149">
        <v>5.5</v>
      </c>
      <c r="I934" s="150"/>
      <c r="L934" s="146"/>
      <c r="M934" s="151"/>
      <c r="T934" s="152"/>
      <c r="AT934" s="147" t="s">
        <v>147</v>
      </c>
      <c r="AU934" s="147" t="s">
        <v>82</v>
      </c>
      <c r="AV934" s="12" t="s">
        <v>82</v>
      </c>
      <c r="AW934" s="12" t="s">
        <v>33</v>
      </c>
      <c r="AX934" s="12" t="s">
        <v>72</v>
      </c>
      <c r="AY934" s="147" t="s">
        <v>130</v>
      </c>
    </row>
    <row r="935" spans="2:65" s="12" customFormat="1" ht="11.25">
      <c r="B935" s="146"/>
      <c r="D935" s="140" t="s">
        <v>147</v>
      </c>
      <c r="E935" s="147" t="s">
        <v>19</v>
      </c>
      <c r="F935" s="148" t="s">
        <v>1353</v>
      </c>
      <c r="H935" s="149">
        <v>4.8</v>
      </c>
      <c r="I935" s="150"/>
      <c r="L935" s="146"/>
      <c r="M935" s="151"/>
      <c r="T935" s="152"/>
      <c r="AT935" s="147" t="s">
        <v>147</v>
      </c>
      <c r="AU935" s="147" t="s">
        <v>82</v>
      </c>
      <c r="AV935" s="12" t="s">
        <v>82</v>
      </c>
      <c r="AW935" s="12" t="s">
        <v>33</v>
      </c>
      <c r="AX935" s="12" t="s">
        <v>72</v>
      </c>
      <c r="AY935" s="147" t="s">
        <v>130</v>
      </c>
    </row>
    <row r="936" spans="2:65" s="12" customFormat="1" ht="11.25">
      <c r="B936" s="146"/>
      <c r="D936" s="140" t="s">
        <v>147</v>
      </c>
      <c r="E936" s="147" t="s">
        <v>19</v>
      </c>
      <c r="F936" s="148" t="s">
        <v>568</v>
      </c>
      <c r="H936" s="149">
        <v>13.6</v>
      </c>
      <c r="I936" s="150"/>
      <c r="L936" s="146"/>
      <c r="M936" s="151"/>
      <c r="T936" s="152"/>
      <c r="AT936" s="147" t="s">
        <v>147</v>
      </c>
      <c r="AU936" s="147" t="s">
        <v>82</v>
      </c>
      <c r="AV936" s="12" t="s">
        <v>82</v>
      </c>
      <c r="AW936" s="12" t="s">
        <v>33</v>
      </c>
      <c r="AX936" s="12" t="s">
        <v>72</v>
      </c>
      <c r="AY936" s="147" t="s">
        <v>130</v>
      </c>
    </row>
    <row r="937" spans="2:65" s="12" customFormat="1" ht="11.25">
      <c r="B937" s="146"/>
      <c r="D937" s="140" t="s">
        <v>147</v>
      </c>
      <c r="E937" s="147" t="s">
        <v>19</v>
      </c>
      <c r="F937" s="148" t="s">
        <v>1354</v>
      </c>
      <c r="H937" s="149">
        <v>5.6</v>
      </c>
      <c r="I937" s="150"/>
      <c r="L937" s="146"/>
      <c r="M937" s="151"/>
      <c r="T937" s="152"/>
      <c r="AT937" s="147" t="s">
        <v>147</v>
      </c>
      <c r="AU937" s="147" t="s">
        <v>82</v>
      </c>
      <c r="AV937" s="12" t="s">
        <v>82</v>
      </c>
      <c r="AW937" s="12" t="s">
        <v>33</v>
      </c>
      <c r="AX937" s="12" t="s">
        <v>72</v>
      </c>
      <c r="AY937" s="147" t="s">
        <v>130</v>
      </c>
    </row>
    <row r="938" spans="2:65" s="14" customFormat="1" ht="11.25">
      <c r="B938" s="159"/>
      <c r="D938" s="140" t="s">
        <v>147</v>
      </c>
      <c r="E938" s="160" t="s">
        <v>19</v>
      </c>
      <c r="F938" s="161" t="s">
        <v>165</v>
      </c>
      <c r="H938" s="162">
        <v>29.5</v>
      </c>
      <c r="I938" s="163"/>
      <c r="L938" s="159"/>
      <c r="M938" s="164"/>
      <c r="T938" s="165"/>
      <c r="AT938" s="160" t="s">
        <v>147</v>
      </c>
      <c r="AU938" s="160" t="s">
        <v>82</v>
      </c>
      <c r="AV938" s="14" t="s">
        <v>157</v>
      </c>
      <c r="AW938" s="14" t="s">
        <v>4</v>
      </c>
      <c r="AX938" s="14" t="s">
        <v>80</v>
      </c>
      <c r="AY938" s="160" t="s">
        <v>130</v>
      </c>
    </row>
    <row r="939" spans="2:65" s="1" customFormat="1" ht="16.5" customHeight="1">
      <c r="B939" s="32"/>
      <c r="C939" s="166" t="s">
        <v>1355</v>
      </c>
      <c r="D939" s="166" t="s">
        <v>166</v>
      </c>
      <c r="E939" s="167" t="s">
        <v>1356</v>
      </c>
      <c r="F939" s="168" t="s">
        <v>1357</v>
      </c>
      <c r="G939" s="169" t="s">
        <v>302</v>
      </c>
      <c r="H939" s="170">
        <v>30.975000000000001</v>
      </c>
      <c r="I939" s="171"/>
      <c r="J939" s="172">
        <f>ROUND(I939*H939,2)</f>
        <v>0</v>
      </c>
      <c r="K939" s="168" t="s">
        <v>137</v>
      </c>
      <c r="L939" s="173"/>
      <c r="M939" s="174" t="s">
        <v>19</v>
      </c>
      <c r="N939" s="175" t="s">
        <v>43</v>
      </c>
      <c r="P939" s="136">
        <f>O939*H939</f>
        <v>0</v>
      </c>
      <c r="Q939" s="136">
        <v>8.0000000000000007E-5</v>
      </c>
      <c r="R939" s="136">
        <f>Q939*H939</f>
        <v>2.4780000000000002E-3</v>
      </c>
      <c r="S939" s="136">
        <v>0</v>
      </c>
      <c r="T939" s="137">
        <f>S939*H939</f>
        <v>0</v>
      </c>
      <c r="AR939" s="138" t="s">
        <v>425</v>
      </c>
      <c r="AT939" s="138" t="s">
        <v>166</v>
      </c>
      <c r="AU939" s="138" t="s">
        <v>82</v>
      </c>
      <c r="AY939" s="17" t="s">
        <v>130</v>
      </c>
      <c r="BE939" s="139">
        <f>IF(N939="základní",J939,0)</f>
        <v>0</v>
      </c>
      <c r="BF939" s="139">
        <f>IF(N939="snížená",J939,0)</f>
        <v>0</v>
      </c>
      <c r="BG939" s="139">
        <f>IF(N939="zákl. přenesená",J939,0)</f>
        <v>0</v>
      </c>
      <c r="BH939" s="139">
        <f>IF(N939="sníž. přenesená",J939,0)</f>
        <v>0</v>
      </c>
      <c r="BI939" s="139">
        <f>IF(N939="nulová",J939,0)</f>
        <v>0</v>
      </c>
      <c r="BJ939" s="17" t="s">
        <v>80</v>
      </c>
      <c r="BK939" s="139">
        <f>ROUND(I939*H939,2)</f>
        <v>0</v>
      </c>
      <c r="BL939" s="17" t="s">
        <v>311</v>
      </c>
      <c r="BM939" s="138" t="s">
        <v>1358</v>
      </c>
    </row>
    <row r="940" spans="2:65" s="1" customFormat="1" ht="11.25">
      <c r="B940" s="32"/>
      <c r="D940" s="140" t="s">
        <v>140</v>
      </c>
      <c r="F940" s="141" t="s">
        <v>1357</v>
      </c>
      <c r="I940" s="142"/>
      <c r="L940" s="32"/>
      <c r="M940" s="143"/>
      <c r="T940" s="53"/>
      <c r="AT940" s="17" t="s">
        <v>140</v>
      </c>
      <c r="AU940" s="17" t="s">
        <v>82</v>
      </c>
    </row>
    <row r="941" spans="2:65" s="12" customFormat="1" ht="11.25">
      <c r="B941" s="146"/>
      <c r="D941" s="140" t="s">
        <v>147</v>
      </c>
      <c r="E941" s="147" t="s">
        <v>19</v>
      </c>
      <c r="F941" s="148" t="s">
        <v>1359</v>
      </c>
      <c r="H941" s="149">
        <v>30.975000000000001</v>
      </c>
      <c r="I941" s="150"/>
      <c r="L941" s="146"/>
      <c r="M941" s="151"/>
      <c r="T941" s="152"/>
      <c r="AT941" s="147" t="s">
        <v>147</v>
      </c>
      <c r="AU941" s="147" t="s">
        <v>82</v>
      </c>
      <c r="AV941" s="12" t="s">
        <v>82</v>
      </c>
      <c r="AW941" s="12" t="s">
        <v>33</v>
      </c>
      <c r="AX941" s="12" t="s">
        <v>80</v>
      </c>
      <c r="AY941" s="147" t="s">
        <v>130</v>
      </c>
    </row>
    <row r="942" spans="2:65" s="1" customFormat="1" ht="16.5" customHeight="1">
      <c r="B942" s="32"/>
      <c r="C942" s="127" t="s">
        <v>1360</v>
      </c>
      <c r="D942" s="127" t="s">
        <v>133</v>
      </c>
      <c r="E942" s="128" t="s">
        <v>1361</v>
      </c>
      <c r="F942" s="129" t="s">
        <v>1362</v>
      </c>
      <c r="G942" s="130" t="s">
        <v>827</v>
      </c>
      <c r="H942" s="179"/>
      <c r="I942" s="132"/>
      <c r="J942" s="133">
        <f>ROUND(I942*H942,2)</f>
        <v>0</v>
      </c>
      <c r="K942" s="129" t="s">
        <v>137</v>
      </c>
      <c r="L942" s="32"/>
      <c r="M942" s="134" t="s">
        <v>19</v>
      </c>
      <c r="N942" s="135" t="s">
        <v>43</v>
      </c>
      <c r="P942" s="136">
        <f>O942*H942</f>
        <v>0</v>
      </c>
      <c r="Q942" s="136">
        <v>0</v>
      </c>
      <c r="R942" s="136">
        <f>Q942*H942</f>
        <v>0</v>
      </c>
      <c r="S942" s="136">
        <v>0</v>
      </c>
      <c r="T942" s="137">
        <f>S942*H942</f>
        <v>0</v>
      </c>
      <c r="AR942" s="138" t="s">
        <v>311</v>
      </c>
      <c r="AT942" s="138" t="s">
        <v>133</v>
      </c>
      <c r="AU942" s="138" t="s">
        <v>82</v>
      </c>
      <c r="AY942" s="17" t="s">
        <v>130</v>
      </c>
      <c r="BE942" s="139">
        <f>IF(N942="základní",J942,0)</f>
        <v>0</v>
      </c>
      <c r="BF942" s="139">
        <f>IF(N942="snížená",J942,0)</f>
        <v>0</v>
      </c>
      <c r="BG942" s="139">
        <f>IF(N942="zákl. přenesená",J942,0)</f>
        <v>0</v>
      </c>
      <c r="BH942" s="139">
        <f>IF(N942="sníž. přenesená",J942,0)</f>
        <v>0</v>
      </c>
      <c r="BI942" s="139">
        <f>IF(N942="nulová",J942,0)</f>
        <v>0</v>
      </c>
      <c r="BJ942" s="17" t="s">
        <v>80</v>
      </c>
      <c r="BK942" s="139">
        <f>ROUND(I942*H942,2)</f>
        <v>0</v>
      </c>
      <c r="BL942" s="17" t="s">
        <v>311</v>
      </c>
      <c r="BM942" s="138" t="s">
        <v>1363</v>
      </c>
    </row>
    <row r="943" spans="2:65" s="1" customFormat="1" ht="19.5">
      <c r="B943" s="32"/>
      <c r="D943" s="140" t="s">
        <v>140</v>
      </c>
      <c r="F943" s="141" t="s">
        <v>1364</v>
      </c>
      <c r="I943" s="142"/>
      <c r="L943" s="32"/>
      <c r="M943" s="143"/>
      <c r="T943" s="53"/>
      <c r="AT943" s="17" t="s">
        <v>140</v>
      </c>
      <c r="AU943" s="17" t="s">
        <v>82</v>
      </c>
    </row>
    <row r="944" spans="2:65" s="1" customFormat="1" ht="11.25">
      <c r="B944" s="32"/>
      <c r="D944" s="144" t="s">
        <v>141</v>
      </c>
      <c r="F944" s="145" t="s">
        <v>1365</v>
      </c>
      <c r="I944" s="142"/>
      <c r="L944" s="32"/>
      <c r="M944" s="143"/>
      <c r="T944" s="53"/>
      <c r="AT944" s="17" t="s">
        <v>141</v>
      </c>
      <c r="AU944" s="17" t="s">
        <v>82</v>
      </c>
    </row>
    <row r="945" spans="2:65" s="11" customFormat="1" ht="22.9" customHeight="1">
      <c r="B945" s="115"/>
      <c r="D945" s="116" t="s">
        <v>71</v>
      </c>
      <c r="E945" s="125" t="s">
        <v>1366</v>
      </c>
      <c r="F945" s="125" t="s">
        <v>1367</v>
      </c>
      <c r="I945" s="118"/>
      <c r="J945" s="126">
        <f>BK945</f>
        <v>0</v>
      </c>
      <c r="L945" s="115"/>
      <c r="M945" s="120"/>
      <c r="P945" s="121">
        <f>SUM(P946:P964)</f>
        <v>0</v>
      </c>
      <c r="R945" s="121">
        <f>SUM(R946:R964)</f>
        <v>0.22125700800000001</v>
      </c>
      <c r="T945" s="122">
        <f>SUM(T946:T964)</f>
        <v>0</v>
      </c>
      <c r="AR945" s="116" t="s">
        <v>82</v>
      </c>
      <c r="AT945" s="123" t="s">
        <v>71</v>
      </c>
      <c r="AU945" s="123" t="s">
        <v>80</v>
      </c>
      <c r="AY945" s="116" t="s">
        <v>130</v>
      </c>
      <c r="BK945" s="124">
        <f>SUM(BK946:BK964)</f>
        <v>0</v>
      </c>
    </row>
    <row r="946" spans="2:65" s="1" customFormat="1" ht="16.5" customHeight="1">
      <c r="B946" s="32"/>
      <c r="C946" s="127" t="s">
        <v>1368</v>
      </c>
      <c r="D946" s="127" t="s">
        <v>133</v>
      </c>
      <c r="E946" s="128" t="s">
        <v>1369</v>
      </c>
      <c r="F946" s="129" t="s">
        <v>1370</v>
      </c>
      <c r="G946" s="130" t="s">
        <v>199</v>
      </c>
      <c r="H946" s="131">
        <v>454.14</v>
      </c>
      <c r="I946" s="132"/>
      <c r="J946" s="133">
        <f>ROUND(I946*H946,2)</f>
        <v>0</v>
      </c>
      <c r="K946" s="129" t="s">
        <v>137</v>
      </c>
      <c r="L946" s="32"/>
      <c r="M946" s="134" t="s">
        <v>19</v>
      </c>
      <c r="N946" s="135" t="s">
        <v>43</v>
      </c>
      <c r="P946" s="136">
        <f>O946*H946</f>
        <v>0</v>
      </c>
      <c r="Q946" s="136">
        <v>2.0120000000000001E-4</v>
      </c>
      <c r="R946" s="136">
        <f>Q946*H946</f>
        <v>9.1372967999999999E-2</v>
      </c>
      <c r="S946" s="136">
        <v>0</v>
      </c>
      <c r="T946" s="137">
        <f>S946*H946</f>
        <v>0</v>
      </c>
      <c r="AR946" s="138" t="s">
        <v>311</v>
      </c>
      <c r="AT946" s="138" t="s">
        <v>133</v>
      </c>
      <c r="AU946" s="138" t="s">
        <v>82</v>
      </c>
      <c r="AY946" s="17" t="s">
        <v>130</v>
      </c>
      <c r="BE946" s="139">
        <f>IF(N946="základní",J946,0)</f>
        <v>0</v>
      </c>
      <c r="BF946" s="139">
        <f>IF(N946="snížená",J946,0)</f>
        <v>0</v>
      </c>
      <c r="BG946" s="139">
        <f>IF(N946="zákl. přenesená",J946,0)</f>
        <v>0</v>
      </c>
      <c r="BH946" s="139">
        <f>IF(N946="sníž. přenesená",J946,0)</f>
        <v>0</v>
      </c>
      <c r="BI946" s="139">
        <f>IF(N946="nulová",J946,0)</f>
        <v>0</v>
      </c>
      <c r="BJ946" s="17" t="s">
        <v>80</v>
      </c>
      <c r="BK946" s="139">
        <f>ROUND(I946*H946,2)</f>
        <v>0</v>
      </c>
      <c r="BL946" s="17" t="s">
        <v>311</v>
      </c>
      <c r="BM946" s="138" t="s">
        <v>1371</v>
      </c>
    </row>
    <row r="947" spans="2:65" s="1" customFormat="1" ht="11.25">
      <c r="B947" s="32"/>
      <c r="D947" s="140" t="s">
        <v>140</v>
      </c>
      <c r="F947" s="141" t="s">
        <v>1372</v>
      </c>
      <c r="I947" s="142"/>
      <c r="L947" s="32"/>
      <c r="M947" s="143"/>
      <c r="T947" s="53"/>
      <c r="AT947" s="17" t="s">
        <v>140</v>
      </c>
      <c r="AU947" s="17" t="s">
        <v>82</v>
      </c>
    </row>
    <row r="948" spans="2:65" s="1" customFormat="1" ht="11.25">
      <c r="B948" s="32"/>
      <c r="D948" s="144" t="s">
        <v>141</v>
      </c>
      <c r="F948" s="145" t="s">
        <v>1373</v>
      </c>
      <c r="I948" s="142"/>
      <c r="L948" s="32"/>
      <c r="M948" s="143"/>
      <c r="T948" s="53"/>
      <c r="AT948" s="17" t="s">
        <v>141</v>
      </c>
      <c r="AU948" s="17" t="s">
        <v>82</v>
      </c>
    </row>
    <row r="949" spans="2:65" s="12" customFormat="1" ht="11.25">
      <c r="B949" s="146"/>
      <c r="D949" s="140" t="s">
        <v>147</v>
      </c>
      <c r="E949" s="147" t="s">
        <v>19</v>
      </c>
      <c r="F949" s="148" t="s">
        <v>1374</v>
      </c>
      <c r="H949" s="149">
        <v>107.68</v>
      </c>
      <c r="I949" s="150"/>
      <c r="L949" s="146"/>
      <c r="M949" s="151"/>
      <c r="T949" s="152"/>
      <c r="AT949" s="147" t="s">
        <v>147</v>
      </c>
      <c r="AU949" s="147" t="s">
        <v>82</v>
      </c>
      <c r="AV949" s="12" t="s">
        <v>82</v>
      </c>
      <c r="AW949" s="12" t="s">
        <v>33</v>
      </c>
      <c r="AX949" s="12" t="s">
        <v>72</v>
      </c>
      <c r="AY949" s="147" t="s">
        <v>130</v>
      </c>
    </row>
    <row r="950" spans="2:65" s="12" customFormat="1" ht="11.25">
      <c r="B950" s="146"/>
      <c r="D950" s="140" t="s">
        <v>147</v>
      </c>
      <c r="E950" s="147" t="s">
        <v>19</v>
      </c>
      <c r="F950" s="148" t="s">
        <v>560</v>
      </c>
      <c r="H950" s="149">
        <v>22.5</v>
      </c>
      <c r="I950" s="150"/>
      <c r="L950" s="146"/>
      <c r="M950" s="151"/>
      <c r="T950" s="152"/>
      <c r="AT950" s="147" t="s">
        <v>147</v>
      </c>
      <c r="AU950" s="147" t="s">
        <v>82</v>
      </c>
      <c r="AV950" s="12" t="s">
        <v>82</v>
      </c>
      <c r="AW950" s="12" t="s">
        <v>33</v>
      </c>
      <c r="AX950" s="12" t="s">
        <v>72</v>
      </c>
      <c r="AY950" s="147" t="s">
        <v>130</v>
      </c>
    </row>
    <row r="951" spans="2:65" s="12" customFormat="1" ht="11.25">
      <c r="B951" s="146"/>
      <c r="D951" s="140" t="s">
        <v>147</v>
      </c>
      <c r="E951" s="147" t="s">
        <v>19</v>
      </c>
      <c r="F951" s="148" t="s">
        <v>563</v>
      </c>
      <c r="H951" s="149">
        <v>22.5</v>
      </c>
      <c r="I951" s="150"/>
      <c r="L951" s="146"/>
      <c r="M951" s="151"/>
      <c r="T951" s="152"/>
      <c r="AT951" s="147" t="s">
        <v>147</v>
      </c>
      <c r="AU951" s="147" t="s">
        <v>82</v>
      </c>
      <c r="AV951" s="12" t="s">
        <v>82</v>
      </c>
      <c r="AW951" s="12" t="s">
        <v>33</v>
      </c>
      <c r="AX951" s="12" t="s">
        <v>72</v>
      </c>
      <c r="AY951" s="147" t="s">
        <v>130</v>
      </c>
    </row>
    <row r="952" spans="2:65" s="12" customFormat="1" ht="11.25">
      <c r="B952" s="146"/>
      <c r="D952" s="140" t="s">
        <v>147</v>
      </c>
      <c r="E952" s="147" t="s">
        <v>19</v>
      </c>
      <c r="F952" s="148" t="s">
        <v>564</v>
      </c>
      <c r="H952" s="149">
        <v>52.2</v>
      </c>
      <c r="I952" s="150"/>
      <c r="L952" s="146"/>
      <c r="M952" s="151"/>
      <c r="T952" s="152"/>
      <c r="AT952" s="147" t="s">
        <v>147</v>
      </c>
      <c r="AU952" s="147" t="s">
        <v>82</v>
      </c>
      <c r="AV952" s="12" t="s">
        <v>82</v>
      </c>
      <c r="AW952" s="12" t="s">
        <v>33</v>
      </c>
      <c r="AX952" s="12" t="s">
        <v>72</v>
      </c>
      <c r="AY952" s="147" t="s">
        <v>130</v>
      </c>
    </row>
    <row r="953" spans="2:65" s="12" customFormat="1" ht="11.25">
      <c r="B953" s="146"/>
      <c r="D953" s="140" t="s">
        <v>147</v>
      </c>
      <c r="E953" s="147" t="s">
        <v>19</v>
      </c>
      <c r="F953" s="148" t="s">
        <v>566</v>
      </c>
      <c r="H953" s="149">
        <v>5.5</v>
      </c>
      <c r="I953" s="150"/>
      <c r="L953" s="146"/>
      <c r="M953" s="151"/>
      <c r="T953" s="152"/>
      <c r="AT953" s="147" t="s">
        <v>147</v>
      </c>
      <c r="AU953" s="147" t="s">
        <v>82</v>
      </c>
      <c r="AV953" s="12" t="s">
        <v>82</v>
      </c>
      <c r="AW953" s="12" t="s">
        <v>33</v>
      </c>
      <c r="AX953" s="12" t="s">
        <v>72</v>
      </c>
      <c r="AY953" s="147" t="s">
        <v>130</v>
      </c>
    </row>
    <row r="954" spans="2:65" s="12" customFormat="1" ht="11.25">
      <c r="B954" s="146"/>
      <c r="D954" s="140" t="s">
        <v>147</v>
      </c>
      <c r="E954" s="147" t="s">
        <v>19</v>
      </c>
      <c r="F954" s="148" t="s">
        <v>567</v>
      </c>
      <c r="H954" s="149">
        <v>4.8</v>
      </c>
      <c r="I954" s="150"/>
      <c r="L954" s="146"/>
      <c r="M954" s="151"/>
      <c r="T954" s="152"/>
      <c r="AT954" s="147" t="s">
        <v>147</v>
      </c>
      <c r="AU954" s="147" t="s">
        <v>82</v>
      </c>
      <c r="AV954" s="12" t="s">
        <v>82</v>
      </c>
      <c r="AW954" s="12" t="s">
        <v>33</v>
      </c>
      <c r="AX954" s="12" t="s">
        <v>72</v>
      </c>
      <c r="AY954" s="147" t="s">
        <v>130</v>
      </c>
    </row>
    <row r="955" spans="2:65" s="12" customFormat="1" ht="11.25">
      <c r="B955" s="146"/>
      <c r="D955" s="140" t="s">
        <v>147</v>
      </c>
      <c r="E955" s="147" t="s">
        <v>19</v>
      </c>
      <c r="F955" s="148" t="s">
        <v>568</v>
      </c>
      <c r="H955" s="149">
        <v>13.6</v>
      </c>
      <c r="I955" s="150"/>
      <c r="L955" s="146"/>
      <c r="M955" s="151"/>
      <c r="T955" s="152"/>
      <c r="AT955" s="147" t="s">
        <v>147</v>
      </c>
      <c r="AU955" s="147" t="s">
        <v>82</v>
      </c>
      <c r="AV955" s="12" t="s">
        <v>82</v>
      </c>
      <c r="AW955" s="12" t="s">
        <v>33</v>
      </c>
      <c r="AX955" s="12" t="s">
        <v>72</v>
      </c>
      <c r="AY955" s="147" t="s">
        <v>130</v>
      </c>
    </row>
    <row r="956" spans="2:65" s="12" customFormat="1" ht="11.25">
      <c r="B956" s="146"/>
      <c r="D956" s="140" t="s">
        <v>147</v>
      </c>
      <c r="E956" s="147" t="s">
        <v>19</v>
      </c>
      <c r="F956" s="148" t="s">
        <v>569</v>
      </c>
      <c r="H956" s="149">
        <v>101.7</v>
      </c>
      <c r="I956" s="150"/>
      <c r="L956" s="146"/>
      <c r="M956" s="151"/>
      <c r="T956" s="152"/>
      <c r="AT956" s="147" t="s">
        <v>147</v>
      </c>
      <c r="AU956" s="147" t="s">
        <v>82</v>
      </c>
      <c r="AV956" s="12" t="s">
        <v>82</v>
      </c>
      <c r="AW956" s="12" t="s">
        <v>33</v>
      </c>
      <c r="AX956" s="12" t="s">
        <v>72</v>
      </c>
      <c r="AY956" s="147" t="s">
        <v>130</v>
      </c>
    </row>
    <row r="957" spans="2:65" s="12" customFormat="1" ht="11.25">
      <c r="B957" s="146"/>
      <c r="D957" s="140" t="s">
        <v>147</v>
      </c>
      <c r="E957" s="147" t="s">
        <v>19</v>
      </c>
      <c r="F957" s="148" t="s">
        <v>570</v>
      </c>
      <c r="H957" s="149">
        <v>38.1</v>
      </c>
      <c r="I957" s="150"/>
      <c r="L957" s="146"/>
      <c r="M957" s="151"/>
      <c r="T957" s="152"/>
      <c r="AT957" s="147" t="s">
        <v>147</v>
      </c>
      <c r="AU957" s="147" t="s">
        <v>82</v>
      </c>
      <c r="AV957" s="12" t="s">
        <v>82</v>
      </c>
      <c r="AW957" s="12" t="s">
        <v>33</v>
      </c>
      <c r="AX957" s="12" t="s">
        <v>72</v>
      </c>
      <c r="AY957" s="147" t="s">
        <v>130</v>
      </c>
    </row>
    <row r="958" spans="2:65" s="12" customFormat="1" ht="11.25">
      <c r="B958" s="146"/>
      <c r="D958" s="140" t="s">
        <v>147</v>
      </c>
      <c r="E958" s="147" t="s">
        <v>19</v>
      </c>
      <c r="F958" s="148" t="s">
        <v>572</v>
      </c>
      <c r="H958" s="149">
        <v>16.8</v>
      </c>
      <c r="I958" s="150"/>
      <c r="L958" s="146"/>
      <c r="M958" s="151"/>
      <c r="T958" s="152"/>
      <c r="AT958" s="147" t="s">
        <v>147</v>
      </c>
      <c r="AU958" s="147" t="s">
        <v>82</v>
      </c>
      <c r="AV958" s="12" t="s">
        <v>82</v>
      </c>
      <c r="AW958" s="12" t="s">
        <v>33</v>
      </c>
      <c r="AX958" s="12" t="s">
        <v>72</v>
      </c>
      <c r="AY958" s="147" t="s">
        <v>130</v>
      </c>
    </row>
    <row r="959" spans="2:65" s="12" customFormat="1" ht="11.25">
      <c r="B959" s="146"/>
      <c r="D959" s="140" t="s">
        <v>147</v>
      </c>
      <c r="E959" s="147" t="s">
        <v>19</v>
      </c>
      <c r="F959" s="148" t="s">
        <v>573</v>
      </c>
      <c r="H959" s="149">
        <v>16.8</v>
      </c>
      <c r="I959" s="150"/>
      <c r="L959" s="146"/>
      <c r="M959" s="151"/>
      <c r="T959" s="152"/>
      <c r="AT959" s="147" t="s">
        <v>147</v>
      </c>
      <c r="AU959" s="147" t="s">
        <v>82</v>
      </c>
      <c r="AV959" s="12" t="s">
        <v>82</v>
      </c>
      <c r="AW959" s="12" t="s">
        <v>33</v>
      </c>
      <c r="AX959" s="12" t="s">
        <v>72</v>
      </c>
      <c r="AY959" s="147" t="s">
        <v>130</v>
      </c>
    </row>
    <row r="960" spans="2:65" s="12" customFormat="1" ht="11.25">
      <c r="B960" s="146"/>
      <c r="D960" s="140" t="s">
        <v>147</v>
      </c>
      <c r="E960" s="147" t="s">
        <v>19</v>
      </c>
      <c r="F960" s="148" t="s">
        <v>574</v>
      </c>
      <c r="H960" s="149">
        <v>51.96</v>
      </c>
      <c r="I960" s="150"/>
      <c r="L960" s="146"/>
      <c r="M960" s="151"/>
      <c r="T960" s="152"/>
      <c r="AT960" s="147" t="s">
        <v>147</v>
      </c>
      <c r="AU960" s="147" t="s">
        <v>82</v>
      </c>
      <c r="AV960" s="12" t="s">
        <v>82</v>
      </c>
      <c r="AW960" s="12" t="s">
        <v>33</v>
      </c>
      <c r="AX960" s="12" t="s">
        <v>72</v>
      </c>
      <c r="AY960" s="147" t="s">
        <v>130</v>
      </c>
    </row>
    <row r="961" spans="2:65" s="14" customFormat="1" ht="11.25">
      <c r="B961" s="159"/>
      <c r="D961" s="140" t="s">
        <v>147</v>
      </c>
      <c r="E961" s="160" t="s">
        <v>19</v>
      </c>
      <c r="F961" s="161" t="s">
        <v>165</v>
      </c>
      <c r="H961" s="162">
        <v>454.14</v>
      </c>
      <c r="I961" s="163"/>
      <c r="L961" s="159"/>
      <c r="M961" s="164"/>
      <c r="T961" s="165"/>
      <c r="AT961" s="160" t="s">
        <v>147</v>
      </c>
      <c r="AU961" s="160" t="s">
        <v>82</v>
      </c>
      <c r="AV961" s="14" t="s">
        <v>157</v>
      </c>
      <c r="AW961" s="14" t="s">
        <v>4</v>
      </c>
      <c r="AX961" s="14" t="s">
        <v>80</v>
      </c>
      <c r="AY961" s="160" t="s">
        <v>130</v>
      </c>
    </row>
    <row r="962" spans="2:65" s="1" customFormat="1" ht="16.5" customHeight="1">
      <c r="B962" s="32"/>
      <c r="C962" s="127" t="s">
        <v>1375</v>
      </c>
      <c r="D962" s="127" t="s">
        <v>133</v>
      </c>
      <c r="E962" s="128" t="s">
        <v>1376</v>
      </c>
      <c r="F962" s="129" t="s">
        <v>1377</v>
      </c>
      <c r="G962" s="130" t="s">
        <v>199</v>
      </c>
      <c r="H962" s="131">
        <v>454.14</v>
      </c>
      <c r="I962" s="132"/>
      <c r="J962" s="133">
        <f>ROUND(I962*H962,2)</f>
        <v>0</v>
      </c>
      <c r="K962" s="129" t="s">
        <v>137</v>
      </c>
      <c r="L962" s="32"/>
      <c r="M962" s="134" t="s">
        <v>19</v>
      </c>
      <c r="N962" s="135" t="s">
        <v>43</v>
      </c>
      <c r="P962" s="136">
        <f>O962*H962</f>
        <v>0</v>
      </c>
      <c r="Q962" s="136">
        <v>2.8600000000000001E-4</v>
      </c>
      <c r="R962" s="136">
        <f>Q962*H962</f>
        <v>0.12988404000000001</v>
      </c>
      <c r="S962" s="136">
        <v>0</v>
      </c>
      <c r="T962" s="137">
        <f>S962*H962</f>
        <v>0</v>
      </c>
      <c r="AR962" s="138" t="s">
        <v>311</v>
      </c>
      <c r="AT962" s="138" t="s">
        <v>133</v>
      </c>
      <c r="AU962" s="138" t="s">
        <v>82</v>
      </c>
      <c r="AY962" s="17" t="s">
        <v>130</v>
      </c>
      <c r="BE962" s="139">
        <f>IF(N962="základní",J962,0)</f>
        <v>0</v>
      </c>
      <c r="BF962" s="139">
        <f>IF(N962="snížená",J962,0)</f>
        <v>0</v>
      </c>
      <c r="BG962" s="139">
        <f>IF(N962="zákl. přenesená",J962,0)</f>
        <v>0</v>
      </c>
      <c r="BH962" s="139">
        <f>IF(N962="sníž. přenesená",J962,0)</f>
        <v>0</v>
      </c>
      <c r="BI962" s="139">
        <f>IF(N962="nulová",J962,0)</f>
        <v>0</v>
      </c>
      <c r="BJ962" s="17" t="s">
        <v>80</v>
      </c>
      <c r="BK962" s="139">
        <f>ROUND(I962*H962,2)</f>
        <v>0</v>
      </c>
      <c r="BL962" s="17" t="s">
        <v>311</v>
      </c>
      <c r="BM962" s="138" t="s">
        <v>1378</v>
      </c>
    </row>
    <row r="963" spans="2:65" s="1" customFormat="1" ht="11.25">
      <c r="B963" s="32"/>
      <c r="D963" s="140" t="s">
        <v>140</v>
      </c>
      <c r="F963" s="141" t="s">
        <v>1379</v>
      </c>
      <c r="I963" s="142"/>
      <c r="L963" s="32"/>
      <c r="M963" s="143"/>
      <c r="T963" s="53"/>
      <c r="AT963" s="17" t="s">
        <v>140</v>
      </c>
      <c r="AU963" s="17" t="s">
        <v>82</v>
      </c>
    </row>
    <row r="964" spans="2:65" s="1" customFormat="1" ht="11.25">
      <c r="B964" s="32"/>
      <c r="D964" s="144" t="s">
        <v>141</v>
      </c>
      <c r="F964" s="145" t="s">
        <v>1380</v>
      </c>
      <c r="I964" s="142"/>
      <c r="L964" s="32"/>
      <c r="M964" s="143"/>
      <c r="T964" s="53"/>
      <c r="AT964" s="17" t="s">
        <v>141</v>
      </c>
      <c r="AU964" s="17" t="s">
        <v>82</v>
      </c>
    </row>
    <row r="965" spans="2:65" s="11" customFormat="1" ht="22.9" customHeight="1">
      <c r="B965" s="115"/>
      <c r="D965" s="116" t="s">
        <v>71</v>
      </c>
      <c r="E965" s="125" t="s">
        <v>1381</v>
      </c>
      <c r="F965" s="125" t="s">
        <v>1382</v>
      </c>
      <c r="I965" s="118"/>
      <c r="J965" s="126">
        <f>BK965</f>
        <v>0</v>
      </c>
      <c r="L965" s="115"/>
      <c r="M965" s="120"/>
      <c r="P965" s="121">
        <f>SUM(P966:P983)</f>
        <v>0</v>
      </c>
      <c r="R965" s="121">
        <f>SUM(R966:R983)</f>
        <v>1.8720000000000001E-2</v>
      </c>
      <c r="T965" s="122">
        <f>SUM(T966:T983)</f>
        <v>0</v>
      </c>
      <c r="AR965" s="116" t="s">
        <v>82</v>
      </c>
      <c r="AT965" s="123" t="s">
        <v>71</v>
      </c>
      <c r="AU965" s="123" t="s">
        <v>80</v>
      </c>
      <c r="AY965" s="116" t="s">
        <v>130</v>
      </c>
      <c r="BK965" s="124">
        <f>SUM(BK966:BK983)</f>
        <v>0</v>
      </c>
    </row>
    <row r="966" spans="2:65" s="1" customFormat="1" ht="21.75" customHeight="1">
      <c r="B966" s="32"/>
      <c r="C966" s="127" t="s">
        <v>1383</v>
      </c>
      <c r="D966" s="127" t="s">
        <v>133</v>
      </c>
      <c r="E966" s="128" t="s">
        <v>1384</v>
      </c>
      <c r="F966" s="129" t="s">
        <v>1385</v>
      </c>
      <c r="G966" s="130" t="s">
        <v>169</v>
      </c>
      <c r="H966" s="131">
        <v>10</v>
      </c>
      <c r="I966" s="132"/>
      <c r="J966" s="133">
        <f>ROUND(I966*H966,2)</f>
        <v>0</v>
      </c>
      <c r="K966" s="129" t="s">
        <v>137</v>
      </c>
      <c r="L966" s="32"/>
      <c r="M966" s="134" t="s">
        <v>19</v>
      </c>
      <c r="N966" s="135" t="s">
        <v>43</v>
      </c>
      <c r="P966" s="136">
        <f>O966*H966</f>
        <v>0</v>
      </c>
      <c r="Q966" s="136">
        <v>0</v>
      </c>
      <c r="R966" s="136">
        <f>Q966*H966</f>
        <v>0</v>
      </c>
      <c r="S966" s="136">
        <v>0</v>
      </c>
      <c r="T966" s="137">
        <f>S966*H966</f>
        <v>0</v>
      </c>
      <c r="AR966" s="138" t="s">
        <v>311</v>
      </c>
      <c r="AT966" s="138" t="s">
        <v>133</v>
      </c>
      <c r="AU966" s="138" t="s">
        <v>82</v>
      </c>
      <c r="AY966" s="17" t="s">
        <v>130</v>
      </c>
      <c r="BE966" s="139">
        <f>IF(N966="základní",J966,0)</f>
        <v>0</v>
      </c>
      <c r="BF966" s="139">
        <f>IF(N966="snížená",J966,0)</f>
        <v>0</v>
      </c>
      <c r="BG966" s="139">
        <f>IF(N966="zákl. přenesená",J966,0)</f>
        <v>0</v>
      </c>
      <c r="BH966" s="139">
        <f>IF(N966="sníž. přenesená",J966,0)</f>
        <v>0</v>
      </c>
      <c r="BI966" s="139">
        <f>IF(N966="nulová",J966,0)</f>
        <v>0</v>
      </c>
      <c r="BJ966" s="17" t="s">
        <v>80</v>
      </c>
      <c r="BK966" s="139">
        <f>ROUND(I966*H966,2)</f>
        <v>0</v>
      </c>
      <c r="BL966" s="17" t="s">
        <v>311</v>
      </c>
      <c r="BM966" s="138" t="s">
        <v>1386</v>
      </c>
    </row>
    <row r="967" spans="2:65" s="1" customFormat="1" ht="11.25">
      <c r="B967" s="32"/>
      <c r="D967" s="140" t="s">
        <v>140</v>
      </c>
      <c r="F967" s="141" t="s">
        <v>1387</v>
      </c>
      <c r="I967" s="142"/>
      <c r="L967" s="32"/>
      <c r="M967" s="143"/>
      <c r="T967" s="53"/>
      <c r="AT967" s="17" t="s">
        <v>140</v>
      </c>
      <c r="AU967" s="17" t="s">
        <v>82</v>
      </c>
    </row>
    <row r="968" spans="2:65" s="1" customFormat="1" ht="11.25">
      <c r="B968" s="32"/>
      <c r="D968" s="144" t="s">
        <v>141</v>
      </c>
      <c r="F968" s="145" t="s">
        <v>1388</v>
      </c>
      <c r="I968" s="142"/>
      <c r="L968" s="32"/>
      <c r="M968" s="143"/>
      <c r="T968" s="53"/>
      <c r="AT968" s="17" t="s">
        <v>141</v>
      </c>
      <c r="AU968" s="17" t="s">
        <v>82</v>
      </c>
    </row>
    <row r="969" spans="2:65" s="1" customFormat="1" ht="16.5" customHeight="1">
      <c r="B969" s="32"/>
      <c r="C969" s="166" t="s">
        <v>1389</v>
      </c>
      <c r="D969" s="166" t="s">
        <v>166</v>
      </c>
      <c r="E969" s="167" t="s">
        <v>1390</v>
      </c>
      <c r="F969" s="168" t="s">
        <v>1391</v>
      </c>
      <c r="G969" s="169" t="s">
        <v>199</v>
      </c>
      <c r="H969" s="170">
        <v>1.28</v>
      </c>
      <c r="I969" s="171"/>
      <c r="J969" s="172">
        <f>ROUND(I969*H969,2)</f>
        <v>0</v>
      </c>
      <c r="K969" s="168" t="s">
        <v>137</v>
      </c>
      <c r="L969" s="173"/>
      <c r="M969" s="174" t="s">
        <v>19</v>
      </c>
      <c r="N969" s="175" t="s">
        <v>43</v>
      </c>
      <c r="P969" s="136">
        <f>O969*H969</f>
        <v>0</v>
      </c>
      <c r="Q969" s="136">
        <v>1E-3</v>
      </c>
      <c r="R969" s="136">
        <f>Q969*H969</f>
        <v>1.2800000000000001E-3</v>
      </c>
      <c r="S969" s="136">
        <v>0</v>
      </c>
      <c r="T969" s="137">
        <f>S969*H969</f>
        <v>0</v>
      </c>
      <c r="AR969" s="138" t="s">
        <v>425</v>
      </c>
      <c r="AT969" s="138" t="s">
        <v>166</v>
      </c>
      <c r="AU969" s="138" t="s">
        <v>82</v>
      </c>
      <c r="AY969" s="17" t="s">
        <v>130</v>
      </c>
      <c r="BE969" s="139">
        <f>IF(N969="základní",J969,0)</f>
        <v>0</v>
      </c>
      <c r="BF969" s="139">
        <f>IF(N969="snížená",J969,0)</f>
        <v>0</v>
      </c>
      <c r="BG969" s="139">
        <f>IF(N969="zákl. přenesená",J969,0)</f>
        <v>0</v>
      </c>
      <c r="BH969" s="139">
        <f>IF(N969="sníž. přenesená",J969,0)</f>
        <v>0</v>
      </c>
      <c r="BI969" s="139">
        <f>IF(N969="nulová",J969,0)</f>
        <v>0</v>
      </c>
      <c r="BJ969" s="17" t="s">
        <v>80</v>
      </c>
      <c r="BK969" s="139">
        <f>ROUND(I969*H969,2)</f>
        <v>0</v>
      </c>
      <c r="BL969" s="17" t="s">
        <v>311</v>
      </c>
      <c r="BM969" s="138" t="s">
        <v>1392</v>
      </c>
    </row>
    <row r="970" spans="2:65" s="1" customFormat="1" ht="11.25">
      <c r="B970" s="32"/>
      <c r="D970" s="140" t="s">
        <v>140</v>
      </c>
      <c r="F970" s="141" t="s">
        <v>1391</v>
      </c>
      <c r="I970" s="142"/>
      <c r="L970" s="32"/>
      <c r="M970" s="143"/>
      <c r="T970" s="53"/>
      <c r="AT970" s="17" t="s">
        <v>140</v>
      </c>
      <c r="AU970" s="17" t="s">
        <v>82</v>
      </c>
    </row>
    <row r="971" spans="2:65" s="12" customFormat="1" ht="11.25">
      <c r="B971" s="146"/>
      <c r="D971" s="140" t="s">
        <v>147</v>
      </c>
      <c r="E971" s="147" t="s">
        <v>19</v>
      </c>
      <c r="F971" s="148" t="s">
        <v>1095</v>
      </c>
      <c r="H971" s="149">
        <v>1.28</v>
      </c>
      <c r="I971" s="150"/>
      <c r="L971" s="146"/>
      <c r="M971" s="151"/>
      <c r="T971" s="152"/>
      <c r="AT971" s="147" t="s">
        <v>147</v>
      </c>
      <c r="AU971" s="147" t="s">
        <v>82</v>
      </c>
      <c r="AV971" s="12" t="s">
        <v>82</v>
      </c>
      <c r="AW971" s="12" t="s">
        <v>33</v>
      </c>
      <c r="AX971" s="12" t="s">
        <v>80</v>
      </c>
      <c r="AY971" s="147" t="s">
        <v>130</v>
      </c>
    </row>
    <row r="972" spans="2:65" s="1" customFormat="1" ht="16.5" customHeight="1">
      <c r="B972" s="32"/>
      <c r="C972" s="166" t="s">
        <v>1393</v>
      </c>
      <c r="D972" s="166" t="s">
        <v>166</v>
      </c>
      <c r="E972" s="167" t="s">
        <v>1394</v>
      </c>
      <c r="F972" s="168" t="s">
        <v>1395</v>
      </c>
      <c r="G972" s="169" t="s">
        <v>199</v>
      </c>
      <c r="H972" s="170">
        <v>0.96</v>
      </c>
      <c r="I972" s="171"/>
      <c r="J972" s="172">
        <f>ROUND(I972*H972,2)</f>
        <v>0</v>
      </c>
      <c r="K972" s="168" t="s">
        <v>137</v>
      </c>
      <c r="L972" s="173"/>
      <c r="M972" s="174" t="s">
        <v>19</v>
      </c>
      <c r="N972" s="175" t="s">
        <v>43</v>
      </c>
      <c r="P972" s="136">
        <f>O972*H972</f>
        <v>0</v>
      </c>
      <c r="Q972" s="136">
        <v>1E-3</v>
      </c>
      <c r="R972" s="136">
        <f>Q972*H972</f>
        <v>9.6000000000000002E-4</v>
      </c>
      <c r="S972" s="136">
        <v>0</v>
      </c>
      <c r="T972" s="137">
        <f>S972*H972</f>
        <v>0</v>
      </c>
      <c r="AR972" s="138" t="s">
        <v>425</v>
      </c>
      <c r="AT972" s="138" t="s">
        <v>166</v>
      </c>
      <c r="AU972" s="138" t="s">
        <v>82</v>
      </c>
      <c r="AY972" s="17" t="s">
        <v>130</v>
      </c>
      <c r="BE972" s="139">
        <f>IF(N972="základní",J972,0)</f>
        <v>0</v>
      </c>
      <c r="BF972" s="139">
        <f>IF(N972="snížená",J972,0)</f>
        <v>0</v>
      </c>
      <c r="BG972" s="139">
        <f>IF(N972="zákl. přenesená",J972,0)</f>
        <v>0</v>
      </c>
      <c r="BH972" s="139">
        <f>IF(N972="sníž. přenesená",J972,0)</f>
        <v>0</v>
      </c>
      <c r="BI972" s="139">
        <f>IF(N972="nulová",J972,0)</f>
        <v>0</v>
      </c>
      <c r="BJ972" s="17" t="s">
        <v>80</v>
      </c>
      <c r="BK972" s="139">
        <f>ROUND(I972*H972,2)</f>
        <v>0</v>
      </c>
      <c r="BL972" s="17" t="s">
        <v>311</v>
      </c>
      <c r="BM972" s="138" t="s">
        <v>1396</v>
      </c>
    </row>
    <row r="973" spans="2:65" s="1" customFormat="1" ht="11.25">
      <c r="B973" s="32"/>
      <c r="D973" s="140" t="s">
        <v>140</v>
      </c>
      <c r="F973" s="141" t="s">
        <v>1395</v>
      </c>
      <c r="I973" s="142"/>
      <c r="L973" s="32"/>
      <c r="M973" s="143"/>
      <c r="T973" s="53"/>
      <c r="AT973" s="17" t="s">
        <v>140</v>
      </c>
      <c r="AU973" s="17" t="s">
        <v>82</v>
      </c>
    </row>
    <row r="974" spans="2:65" s="12" customFormat="1" ht="11.25">
      <c r="B974" s="146"/>
      <c r="D974" s="140" t="s">
        <v>147</v>
      </c>
      <c r="E974" s="147" t="s">
        <v>19</v>
      </c>
      <c r="F974" s="148" t="s">
        <v>1089</v>
      </c>
      <c r="H974" s="149">
        <v>0.96</v>
      </c>
      <c r="I974" s="150"/>
      <c r="L974" s="146"/>
      <c r="M974" s="151"/>
      <c r="T974" s="152"/>
      <c r="AT974" s="147" t="s">
        <v>147</v>
      </c>
      <c r="AU974" s="147" t="s">
        <v>82</v>
      </c>
      <c r="AV974" s="12" t="s">
        <v>82</v>
      </c>
      <c r="AW974" s="12" t="s">
        <v>33</v>
      </c>
      <c r="AX974" s="12" t="s">
        <v>80</v>
      </c>
      <c r="AY974" s="147" t="s">
        <v>130</v>
      </c>
    </row>
    <row r="975" spans="2:65" s="1" customFormat="1" ht="16.5" customHeight="1">
      <c r="B975" s="32"/>
      <c r="C975" s="166" t="s">
        <v>1397</v>
      </c>
      <c r="D975" s="166" t="s">
        <v>166</v>
      </c>
      <c r="E975" s="167" t="s">
        <v>1398</v>
      </c>
      <c r="F975" s="168" t="s">
        <v>1399</v>
      </c>
      <c r="G975" s="169" t="s">
        <v>199</v>
      </c>
      <c r="H975" s="170">
        <v>1.6</v>
      </c>
      <c r="I975" s="171"/>
      <c r="J975" s="172">
        <f>ROUND(I975*H975,2)</f>
        <v>0</v>
      </c>
      <c r="K975" s="168" t="s">
        <v>137</v>
      </c>
      <c r="L975" s="173"/>
      <c r="M975" s="174" t="s">
        <v>19</v>
      </c>
      <c r="N975" s="175" t="s">
        <v>43</v>
      </c>
      <c r="P975" s="136">
        <f>O975*H975</f>
        <v>0</v>
      </c>
      <c r="Q975" s="136">
        <v>1E-3</v>
      </c>
      <c r="R975" s="136">
        <f>Q975*H975</f>
        <v>1.6000000000000001E-3</v>
      </c>
      <c r="S975" s="136">
        <v>0</v>
      </c>
      <c r="T975" s="137">
        <f>S975*H975</f>
        <v>0</v>
      </c>
      <c r="AR975" s="138" t="s">
        <v>425</v>
      </c>
      <c r="AT975" s="138" t="s">
        <v>166</v>
      </c>
      <c r="AU975" s="138" t="s">
        <v>82</v>
      </c>
      <c r="AY975" s="17" t="s">
        <v>130</v>
      </c>
      <c r="BE975" s="139">
        <f>IF(N975="základní",J975,0)</f>
        <v>0</v>
      </c>
      <c r="BF975" s="139">
        <f>IF(N975="snížená",J975,0)</f>
        <v>0</v>
      </c>
      <c r="BG975" s="139">
        <f>IF(N975="zákl. přenesená",J975,0)</f>
        <v>0</v>
      </c>
      <c r="BH975" s="139">
        <f>IF(N975="sníž. přenesená",J975,0)</f>
        <v>0</v>
      </c>
      <c r="BI975" s="139">
        <f>IF(N975="nulová",J975,0)</f>
        <v>0</v>
      </c>
      <c r="BJ975" s="17" t="s">
        <v>80</v>
      </c>
      <c r="BK975" s="139">
        <f>ROUND(I975*H975,2)</f>
        <v>0</v>
      </c>
      <c r="BL975" s="17" t="s">
        <v>311</v>
      </c>
      <c r="BM975" s="138" t="s">
        <v>1400</v>
      </c>
    </row>
    <row r="976" spans="2:65" s="1" customFormat="1" ht="11.25">
      <c r="B976" s="32"/>
      <c r="D976" s="140" t="s">
        <v>140</v>
      </c>
      <c r="F976" s="141" t="s">
        <v>1399</v>
      </c>
      <c r="I976" s="142"/>
      <c r="L976" s="32"/>
      <c r="M976" s="143"/>
      <c r="T976" s="53"/>
      <c r="AT976" s="17" t="s">
        <v>140</v>
      </c>
      <c r="AU976" s="17" t="s">
        <v>82</v>
      </c>
    </row>
    <row r="977" spans="2:65" s="12" customFormat="1" ht="11.25">
      <c r="B977" s="146"/>
      <c r="D977" s="140" t="s">
        <v>147</v>
      </c>
      <c r="E977" s="147" t="s">
        <v>19</v>
      </c>
      <c r="F977" s="148" t="s">
        <v>1096</v>
      </c>
      <c r="H977" s="149">
        <v>1.6</v>
      </c>
      <c r="I977" s="150"/>
      <c r="L977" s="146"/>
      <c r="M977" s="151"/>
      <c r="T977" s="152"/>
      <c r="AT977" s="147" t="s">
        <v>147</v>
      </c>
      <c r="AU977" s="147" t="s">
        <v>82</v>
      </c>
      <c r="AV977" s="12" t="s">
        <v>82</v>
      </c>
      <c r="AW977" s="12" t="s">
        <v>33</v>
      </c>
      <c r="AX977" s="12" t="s">
        <v>80</v>
      </c>
      <c r="AY977" s="147" t="s">
        <v>130</v>
      </c>
    </row>
    <row r="978" spans="2:65" s="1" customFormat="1" ht="16.5" customHeight="1">
      <c r="B978" s="32"/>
      <c r="C978" s="166" t="s">
        <v>1401</v>
      </c>
      <c r="D978" s="166" t="s">
        <v>166</v>
      </c>
      <c r="E978" s="167" t="s">
        <v>1402</v>
      </c>
      <c r="F978" s="168" t="s">
        <v>1403</v>
      </c>
      <c r="G978" s="169" t="s">
        <v>199</v>
      </c>
      <c r="H978" s="170">
        <v>11.2</v>
      </c>
      <c r="I978" s="171"/>
      <c r="J978" s="172">
        <f>ROUND(I978*H978,2)</f>
        <v>0</v>
      </c>
      <c r="K978" s="168" t="s">
        <v>137</v>
      </c>
      <c r="L978" s="173"/>
      <c r="M978" s="174" t="s">
        <v>19</v>
      </c>
      <c r="N978" s="175" t="s">
        <v>43</v>
      </c>
      <c r="P978" s="136">
        <f>O978*H978</f>
        <v>0</v>
      </c>
      <c r="Q978" s="136">
        <v>1E-3</v>
      </c>
      <c r="R978" s="136">
        <f>Q978*H978</f>
        <v>1.12E-2</v>
      </c>
      <c r="S978" s="136">
        <v>0</v>
      </c>
      <c r="T978" s="137">
        <f>S978*H978</f>
        <v>0</v>
      </c>
      <c r="AR978" s="138" t="s">
        <v>425</v>
      </c>
      <c r="AT978" s="138" t="s">
        <v>166</v>
      </c>
      <c r="AU978" s="138" t="s">
        <v>82</v>
      </c>
      <c r="AY978" s="17" t="s">
        <v>130</v>
      </c>
      <c r="BE978" s="139">
        <f>IF(N978="základní",J978,0)</f>
        <v>0</v>
      </c>
      <c r="BF978" s="139">
        <f>IF(N978="snížená",J978,0)</f>
        <v>0</v>
      </c>
      <c r="BG978" s="139">
        <f>IF(N978="zákl. přenesená",J978,0)</f>
        <v>0</v>
      </c>
      <c r="BH978" s="139">
        <f>IF(N978="sníž. přenesená",J978,0)</f>
        <v>0</v>
      </c>
      <c r="BI978" s="139">
        <f>IF(N978="nulová",J978,0)</f>
        <v>0</v>
      </c>
      <c r="BJ978" s="17" t="s">
        <v>80</v>
      </c>
      <c r="BK978" s="139">
        <f>ROUND(I978*H978,2)</f>
        <v>0</v>
      </c>
      <c r="BL978" s="17" t="s">
        <v>311</v>
      </c>
      <c r="BM978" s="138" t="s">
        <v>1404</v>
      </c>
    </row>
    <row r="979" spans="2:65" s="1" customFormat="1" ht="11.25">
      <c r="B979" s="32"/>
      <c r="D979" s="140" t="s">
        <v>140</v>
      </c>
      <c r="F979" s="141" t="s">
        <v>1403</v>
      </c>
      <c r="I979" s="142"/>
      <c r="L979" s="32"/>
      <c r="M979" s="143"/>
      <c r="T979" s="53"/>
      <c r="AT979" s="17" t="s">
        <v>140</v>
      </c>
      <c r="AU979" s="17" t="s">
        <v>82</v>
      </c>
    </row>
    <row r="980" spans="2:65" s="12" customFormat="1" ht="11.25">
      <c r="B980" s="146"/>
      <c r="D980" s="140" t="s">
        <v>147</v>
      </c>
      <c r="E980" s="147" t="s">
        <v>19</v>
      </c>
      <c r="F980" s="148" t="s">
        <v>1097</v>
      </c>
      <c r="H980" s="149">
        <v>11.2</v>
      </c>
      <c r="I980" s="150"/>
      <c r="L980" s="146"/>
      <c r="M980" s="151"/>
      <c r="T980" s="152"/>
      <c r="AT980" s="147" t="s">
        <v>147</v>
      </c>
      <c r="AU980" s="147" t="s">
        <v>82</v>
      </c>
      <c r="AV980" s="12" t="s">
        <v>82</v>
      </c>
      <c r="AW980" s="12" t="s">
        <v>33</v>
      </c>
      <c r="AX980" s="12" t="s">
        <v>80</v>
      </c>
      <c r="AY980" s="147" t="s">
        <v>130</v>
      </c>
    </row>
    <row r="981" spans="2:65" s="1" customFormat="1" ht="16.5" customHeight="1">
      <c r="B981" s="32"/>
      <c r="C981" s="166" t="s">
        <v>1405</v>
      </c>
      <c r="D981" s="166" t="s">
        <v>166</v>
      </c>
      <c r="E981" s="167" t="s">
        <v>1406</v>
      </c>
      <c r="F981" s="168" t="s">
        <v>1407</v>
      </c>
      <c r="G981" s="169" t="s">
        <v>199</v>
      </c>
      <c r="H981" s="170">
        <v>3.68</v>
      </c>
      <c r="I981" s="171"/>
      <c r="J981" s="172">
        <f>ROUND(I981*H981,2)</f>
        <v>0</v>
      </c>
      <c r="K981" s="168" t="s">
        <v>137</v>
      </c>
      <c r="L981" s="173"/>
      <c r="M981" s="174" t="s">
        <v>19</v>
      </c>
      <c r="N981" s="175" t="s">
        <v>43</v>
      </c>
      <c r="P981" s="136">
        <f>O981*H981</f>
        <v>0</v>
      </c>
      <c r="Q981" s="136">
        <v>1E-3</v>
      </c>
      <c r="R981" s="136">
        <f>Q981*H981</f>
        <v>3.6800000000000001E-3</v>
      </c>
      <c r="S981" s="136">
        <v>0</v>
      </c>
      <c r="T981" s="137">
        <f>S981*H981</f>
        <v>0</v>
      </c>
      <c r="AR981" s="138" t="s">
        <v>425</v>
      </c>
      <c r="AT981" s="138" t="s">
        <v>166</v>
      </c>
      <c r="AU981" s="138" t="s">
        <v>82</v>
      </c>
      <c r="AY981" s="17" t="s">
        <v>130</v>
      </c>
      <c r="BE981" s="139">
        <f>IF(N981="základní",J981,0)</f>
        <v>0</v>
      </c>
      <c r="BF981" s="139">
        <f>IF(N981="snížená",J981,0)</f>
        <v>0</v>
      </c>
      <c r="BG981" s="139">
        <f>IF(N981="zákl. přenesená",J981,0)</f>
        <v>0</v>
      </c>
      <c r="BH981" s="139">
        <f>IF(N981="sníž. přenesená",J981,0)</f>
        <v>0</v>
      </c>
      <c r="BI981" s="139">
        <f>IF(N981="nulová",J981,0)</f>
        <v>0</v>
      </c>
      <c r="BJ981" s="17" t="s">
        <v>80</v>
      </c>
      <c r="BK981" s="139">
        <f>ROUND(I981*H981,2)</f>
        <v>0</v>
      </c>
      <c r="BL981" s="17" t="s">
        <v>311</v>
      </c>
      <c r="BM981" s="138" t="s">
        <v>1408</v>
      </c>
    </row>
    <row r="982" spans="2:65" s="1" customFormat="1" ht="11.25">
      <c r="B982" s="32"/>
      <c r="D982" s="140" t="s">
        <v>140</v>
      </c>
      <c r="F982" s="141" t="s">
        <v>1407</v>
      </c>
      <c r="I982" s="142"/>
      <c r="L982" s="32"/>
      <c r="M982" s="143"/>
      <c r="T982" s="53"/>
      <c r="AT982" s="17" t="s">
        <v>140</v>
      </c>
      <c r="AU982" s="17" t="s">
        <v>82</v>
      </c>
    </row>
    <row r="983" spans="2:65" s="12" customFormat="1" ht="11.25">
      <c r="B983" s="146"/>
      <c r="D983" s="140" t="s">
        <v>147</v>
      </c>
      <c r="E983" s="147" t="s">
        <v>19</v>
      </c>
      <c r="F983" s="148" t="s">
        <v>1084</v>
      </c>
      <c r="H983" s="149">
        <v>3.68</v>
      </c>
      <c r="I983" s="150"/>
      <c r="L983" s="146"/>
      <c r="M983" s="180"/>
      <c r="N983" s="181"/>
      <c r="O983" s="181"/>
      <c r="P983" s="181"/>
      <c r="Q983" s="181"/>
      <c r="R983" s="181"/>
      <c r="S983" s="181"/>
      <c r="T983" s="182"/>
      <c r="AT983" s="147" t="s">
        <v>147</v>
      </c>
      <c r="AU983" s="147" t="s">
        <v>82</v>
      </c>
      <c r="AV983" s="12" t="s">
        <v>82</v>
      </c>
      <c r="AW983" s="12" t="s">
        <v>33</v>
      </c>
      <c r="AX983" s="12" t="s">
        <v>80</v>
      </c>
      <c r="AY983" s="147" t="s">
        <v>130</v>
      </c>
    </row>
    <row r="984" spans="2:65" s="1" customFormat="1" ht="6.95" customHeight="1">
      <c r="B984" s="41"/>
      <c r="C984" s="42"/>
      <c r="D984" s="42"/>
      <c r="E984" s="42"/>
      <c r="F984" s="42"/>
      <c r="G984" s="42"/>
      <c r="H984" s="42"/>
      <c r="I984" s="42"/>
      <c r="J984" s="42"/>
      <c r="K984" s="42"/>
      <c r="L984" s="32"/>
    </row>
  </sheetData>
  <sheetProtection algorithmName="SHA-512" hashValue="3wYJ5o5Z9sx3cIgl/Lo7ggMdcuhnVeH9xQLePNtTOlIVIaBMNHeBZdcUbTUtbA2eS2mJiY1K1nw6NogXuVe/Jg==" saltValue="55h++1UZroIl5XhGN0OYqaAVDS6TRj+iHLZHcOZwQQxhlKpcbE4zo7BpyZwYnz+H3GEw8FzJdYauun0Rqqclow==" spinCount="100000" sheet="1" objects="1" scenarios="1" formatColumns="0" formatRows="0" autoFilter="0"/>
  <autoFilter ref="C97:K983" xr:uid="{00000000-0009-0000-0000-000002000000}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200-000000000000}"/>
    <hyperlink ref="F109" r:id="rId2" xr:uid="{00000000-0004-0000-0200-000001000000}"/>
    <hyperlink ref="F115" r:id="rId3" xr:uid="{00000000-0004-0000-0200-000002000000}"/>
    <hyperlink ref="F122" r:id="rId4" xr:uid="{00000000-0004-0000-0200-000003000000}"/>
    <hyperlink ref="F126" r:id="rId5" xr:uid="{00000000-0004-0000-0200-000004000000}"/>
    <hyperlink ref="F130" r:id="rId6" xr:uid="{00000000-0004-0000-0200-000005000000}"/>
    <hyperlink ref="F133" r:id="rId7" xr:uid="{00000000-0004-0000-0200-000006000000}"/>
    <hyperlink ref="F140" r:id="rId8" xr:uid="{00000000-0004-0000-0200-000007000000}"/>
    <hyperlink ref="F149" r:id="rId9" xr:uid="{00000000-0004-0000-0200-000008000000}"/>
    <hyperlink ref="F155" r:id="rId10" xr:uid="{00000000-0004-0000-0200-000009000000}"/>
    <hyperlink ref="F162" r:id="rId11" xr:uid="{00000000-0004-0000-0200-00000A000000}"/>
    <hyperlink ref="F169" r:id="rId12" xr:uid="{00000000-0004-0000-0200-00000B000000}"/>
    <hyperlink ref="F172" r:id="rId13" xr:uid="{00000000-0004-0000-0200-00000C000000}"/>
    <hyperlink ref="F177" r:id="rId14" xr:uid="{00000000-0004-0000-0200-00000D000000}"/>
    <hyperlink ref="F184" r:id="rId15" xr:uid="{00000000-0004-0000-0200-00000E000000}"/>
    <hyperlink ref="F193" r:id="rId16" xr:uid="{00000000-0004-0000-0200-00000F000000}"/>
    <hyperlink ref="F205" r:id="rId17" xr:uid="{00000000-0004-0000-0200-000010000000}"/>
    <hyperlink ref="F209" r:id="rId18" xr:uid="{00000000-0004-0000-0200-000011000000}"/>
    <hyperlink ref="F213" r:id="rId19" xr:uid="{00000000-0004-0000-0200-000012000000}"/>
    <hyperlink ref="F216" r:id="rId20" xr:uid="{00000000-0004-0000-0200-000013000000}"/>
    <hyperlink ref="F219" r:id="rId21" xr:uid="{00000000-0004-0000-0200-000014000000}"/>
    <hyperlink ref="F222" r:id="rId22" xr:uid="{00000000-0004-0000-0200-000015000000}"/>
    <hyperlink ref="F225" r:id="rId23" xr:uid="{00000000-0004-0000-0200-000016000000}"/>
    <hyperlink ref="F229" r:id="rId24" xr:uid="{00000000-0004-0000-0200-000017000000}"/>
    <hyperlink ref="F233" r:id="rId25" xr:uid="{00000000-0004-0000-0200-000018000000}"/>
    <hyperlink ref="F236" r:id="rId26" xr:uid="{00000000-0004-0000-0200-000019000000}"/>
    <hyperlink ref="F240" r:id="rId27" xr:uid="{00000000-0004-0000-0200-00001A000000}"/>
    <hyperlink ref="F244" r:id="rId28" xr:uid="{00000000-0004-0000-0200-00001B000000}"/>
    <hyperlink ref="F247" r:id="rId29" xr:uid="{00000000-0004-0000-0200-00001C000000}"/>
    <hyperlink ref="F251" r:id="rId30" xr:uid="{00000000-0004-0000-0200-00001D000000}"/>
    <hyperlink ref="F255" r:id="rId31" xr:uid="{00000000-0004-0000-0200-00001E000000}"/>
    <hyperlink ref="F261" r:id="rId32" xr:uid="{00000000-0004-0000-0200-00001F000000}"/>
    <hyperlink ref="F270" r:id="rId33" xr:uid="{00000000-0004-0000-0200-000020000000}"/>
    <hyperlink ref="F274" r:id="rId34" xr:uid="{00000000-0004-0000-0200-000021000000}"/>
    <hyperlink ref="F278" r:id="rId35" xr:uid="{00000000-0004-0000-0200-000022000000}"/>
    <hyperlink ref="F283" r:id="rId36" xr:uid="{00000000-0004-0000-0200-000023000000}"/>
    <hyperlink ref="F288" r:id="rId37" xr:uid="{00000000-0004-0000-0200-000024000000}"/>
    <hyperlink ref="F294" r:id="rId38" xr:uid="{00000000-0004-0000-0200-000025000000}"/>
    <hyperlink ref="F300" r:id="rId39" xr:uid="{00000000-0004-0000-0200-000026000000}"/>
    <hyperlink ref="F306" r:id="rId40" xr:uid="{00000000-0004-0000-0200-000027000000}"/>
    <hyperlink ref="F312" r:id="rId41" xr:uid="{00000000-0004-0000-0200-000028000000}"/>
    <hyperlink ref="F316" r:id="rId42" xr:uid="{00000000-0004-0000-0200-000029000000}"/>
    <hyperlink ref="F319" r:id="rId43" xr:uid="{00000000-0004-0000-0200-00002A000000}"/>
    <hyperlink ref="F324" r:id="rId44" xr:uid="{00000000-0004-0000-0200-00002B000000}"/>
    <hyperlink ref="F327" r:id="rId45" xr:uid="{00000000-0004-0000-0200-00002C000000}"/>
    <hyperlink ref="F330" r:id="rId46" xr:uid="{00000000-0004-0000-0200-00002D000000}"/>
    <hyperlink ref="F343" r:id="rId47" xr:uid="{00000000-0004-0000-0200-00002E000000}"/>
    <hyperlink ref="F381" r:id="rId48" xr:uid="{00000000-0004-0000-0200-00002F000000}"/>
    <hyperlink ref="F396" r:id="rId49" xr:uid="{00000000-0004-0000-0200-000030000000}"/>
    <hyperlink ref="F405" r:id="rId50" xr:uid="{00000000-0004-0000-0200-000031000000}"/>
    <hyperlink ref="F408" r:id="rId51" xr:uid="{00000000-0004-0000-0200-000032000000}"/>
    <hyperlink ref="F411" r:id="rId52" xr:uid="{00000000-0004-0000-0200-000033000000}"/>
    <hyperlink ref="F423" r:id="rId53" xr:uid="{00000000-0004-0000-0200-000034000000}"/>
    <hyperlink ref="F438" r:id="rId54" xr:uid="{00000000-0004-0000-0200-000035000000}"/>
    <hyperlink ref="F452" r:id="rId55" xr:uid="{00000000-0004-0000-0200-000036000000}"/>
    <hyperlink ref="F456" r:id="rId56" xr:uid="{00000000-0004-0000-0200-000037000000}"/>
    <hyperlink ref="F471" r:id="rId57" xr:uid="{00000000-0004-0000-0200-000038000000}"/>
    <hyperlink ref="F476" r:id="rId58" xr:uid="{00000000-0004-0000-0200-000039000000}"/>
    <hyperlink ref="F482" r:id="rId59" xr:uid="{00000000-0004-0000-0200-00003A000000}"/>
    <hyperlink ref="F486" r:id="rId60" xr:uid="{00000000-0004-0000-0200-00003B000000}"/>
    <hyperlink ref="F490" r:id="rId61" xr:uid="{00000000-0004-0000-0200-00003C000000}"/>
    <hyperlink ref="F493" r:id="rId62" xr:uid="{00000000-0004-0000-0200-00003D000000}"/>
    <hyperlink ref="F499" r:id="rId63" xr:uid="{00000000-0004-0000-0200-00003E000000}"/>
    <hyperlink ref="F504" r:id="rId64" xr:uid="{00000000-0004-0000-0200-00003F000000}"/>
    <hyperlink ref="F511" r:id="rId65" xr:uid="{00000000-0004-0000-0200-000040000000}"/>
    <hyperlink ref="F515" r:id="rId66" xr:uid="{00000000-0004-0000-0200-000041000000}"/>
    <hyperlink ref="F518" r:id="rId67" xr:uid="{00000000-0004-0000-0200-000042000000}"/>
    <hyperlink ref="F521" r:id="rId68" xr:uid="{00000000-0004-0000-0200-000043000000}"/>
    <hyperlink ref="F525" r:id="rId69" xr:uid="{00000000-0004-0000-0200-000044000000}"/>
    <hyperlink ref="F528" r:id="rId70" xr:uid="{00000000-0004-0000-0200-000045000000}"/>
    <hyperlink ref="F531" r:id="rId71" xr:uid="{00000000-0004-0000-0200-000046000000}"/>
    <hyperlink ref="F534" r:id="rId72" xr:uid="{00000000-0004-0000-0200-000047000000}"/>
    <hyperlink ref="F538" r:id="rId73" xr:uid="{00000000-0004-0000-0200-000048000000}"/>
    <hyperlink ref="F543" r:id="rId74" xr:uid="{00000000-0004-0000-0200-000049000000}"/>
    <hyperlink ref="F548" r:id="rId75" xr:uid="{00000000-0004-0000-0200-00004A000000}"/>
    <hyperlink ref="F557" r:id="rId76" xr:uid="{00000000-0004-0000-0200-00004B000000}"/>
    <hyperlink ref="F566" r:id="rId77" xr:uid="{00000000-0004-0000-0200-00004C000000}"/>
    <hyperlink ref="F570" r:id="rId78" xr:uid="{00000000-0004-0000-0200-00004D000000}"/>
    <hyperlink ref="F581" r:id="rId79" xr:uid="{00000000-0004-0000-0200-00004E000000}"/>
    <hyperlink ref="F590" r:id="rId80" xr:uid="{00000000-0004-0000-0200-00004F000000}"/>
    <hyperlink ref="F601" r:id="rId81" xr:uid="{00000000-0004-0000-0200-000050000000}"/>
    <hyperlink ref="F627" r:id="rId82" xr:uid="{00000000-0004-0000-0200-000051000000}"/>
    <hyperlink ref="F632" r:id="rId83" xr:uid="{00000000-0004-0000-0200-000052000000}"/>
    <hyperlink ref="F637" r:id="rId84" xr:uid="{00000000-0004-0000-0200-000053000000}"/>
    <hyperlink ref="F646" r:id="rId85" xr:uid="{00000000-0004-0000-0200-000054000000}"/>
    <hyperlink ref="F650" r:id="rId86" xr:uid="{00000000-0004-0000-0200-000055000000}"/>
    <hyperlink ref="F667" r:id="rId87" xr:uid="{00000000-0004-0000-0200-000056000000}"/>
    <hyperlink ref="F676" r:id="rId88" xr:uid="{00000000-0004-0000-0200-000057000000}"/>
    <hyperlink ref="F683" r:id="rId89" xr:uid="{00000000-0004-0000-0200-000058000000}"/>
    <hyperlink ref="F709" r:id="rId90" xr:uid="{00000000-0004-0000-0200-000059000000}"/>
    <hyperlink ref="F716" r:id="rId91" xr:uid="{00000000-0004-0000-0200-00005A000000}"/>
    <hyperlink ref="F725" r:id="rId92" xr:uid="{00000000-0004-0000-0200-00005B000000}"/>
    <hyperlink ref="F729" r:id="rId93" xr:uid="{00000000-0004-0000-0200-00005C000000}"/>
    <hyperlink ref="F734" r:id="rId94" xr:uid="{00000000-0004-0000-0200-00005D000000}"/>
    <hyperlink ref="F740" r:id="rId95" xr:uid="{00000000-0004-0000-0200-00005E000000}"/>
    <hyperlink ref="F744" r:id="rId96" xr:uid="{00000000-0004-0000-0200-00005F000000}"/>
    <hyperlink ref="F750" r:id="rId97" xr:uid="{00000000-0004-0000-0200-000060000000}"/>
    <hyperlink ref="F754" r:id="rId98" xr:uid="{00000000-0004-0000-0200-000061000000}"/>
    <hyperlink ref="F758" r:id="rId99" xr:uid="{00000000-0004-0000-0200-000062000000}"/>
    <hyperlink ref="F778" r:id="rId100" xr:uid="{00000000-0004-0000-0200-000063000000}"/>
    <hyperlink ref="F785" r:id="rId101" xr:uid="{00000000-0004-0000-0200-000064000000}"/>
    <hyperlink ref="F792" r:id="rId102" xr:uid="{00000000-0004-0000-0200-000065000000}"/>
    <hyperlink ref="F798" r:id="rId103" xr:uid="{00000000-0004-0000-0200-000066000000}"/>
    <hyperlink ref="F803" r:id="rId104" xr:uid="{00000000-0004-0000-0200-000067000000}"/>
    <hyperlink ref="F808" r:id="rId105" xr:uid="{00000000-0004-0000-0200-000068000000}"/>
    <hyperlink ref="F813" r:id="rId106" xr:uid="{00000000-0004-0000-0200-000069000000}"/>
    <hyperlink ref="F824" r:id="rId107" xr:uid="{00000000-0004-0000-0200-00006A000000}"/>
    <hyperlink ref="F830" r:id="rId108" xr:uid="{00000000-0004-0000-0200-00006B000000}"/>
    <hyperlink ref="F834" r:id="rId109" xr:uid="{00000000-0004-0000-0200-00006C000000}"/>
    <hyperlink ref="F837" r:id="rId110" xr:uid="{00000000-0004-0000-0200-00006D000000}"/>
    <hyperlink ref="F863" r:id="rId111" xr:uid="{00000000-0004-0000-0200-00006E000000}"/>
    <hyperlink ref="F870" r:id="rId112" xr:uid="{00000000-0004-0000-0200-00006F000000}"/>
    <hyperlink ref="F874" r:id="rId113" xr:uid="{00000000-0004-0000-0200-000070000000}"/>
    <hyperlink ref="F878" r:id="rId114" xr:uid="{00000000-0004-0000-0200-000071000000}"/>
    <hyperlink ref="F881" r:id="rId115" xr:uid="{00000000-0004-0000-0200-000072000000}"/>
    <hyperlink ref="F884" r:id="rId116" xr:uid="{00000000-0004-0000-0200-000073000000}"/>
    <hyperlink ref="F887" r:id="rId117" xr:uid="{00000000-0004-0000-0200-000074000000}"/>
    <hyperlink ref="F893" r:id="rId118" xr:uid="{00000000-0004-0000-0200-000075000000}"/>
    <hyperlink ref="F904" r:id="rId119" xr:uid="{00000000-0004-0000-0200-000076000000}"/>
    <hyperlink ref="F908" r:id="rId120" xr:uid="{00000000-0004-0000-0200-000077000000}"/>
    <hyperlink ref="F911" r:id="rId121" xr:uid="{00000000-0004-0000-0200-000078000000}"/>
    <hyperlink ref="F914" r:id="rId122" xr:uid="{00000000-0004-0000-0200-000079000000}"/>
    <hyperlink ref="F930" r:id="rId123" xr:uid="{00000000-0004-0000-0200-00007A000000}"/>
    <hyperlink ref="F933" r:id="rId124" xr:uid="{00000000-0004-0000-0200-00007B000000}"/>
    <hyperlink ref="F944" r:id="rId125" xr:uid="{00000000-0004-0000-0200-00007C000000}"/>
    <hyperlink ref="F948" r:id="rId126" xr:uid="{00000000-0004-0000-0200-00007D000000}"/>
    <hyperlink ref="F964" r:id="rId127" xr:uid="{00000000-0004-0000-0200-00007E000000}"/>
    <hyperlink ref="F968" r:id="rId128" xr:uid="{00000000-0004-0000-0200-00007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3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Zázemí pro dětskou skupinu - Kynšperk</v>
      </c>
      <c r="F7" s="309"/>
      <c r="G7" s="309"/>
      <c r="H7" s="309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71" t="s">
        <v>1409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28. 1. 2024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7" t="s">
        <v>19</v>
      </c>
      <c r="F27" s="297"/>
      <c r="G27" s="297"/>
      <c r="H27" s="29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ROUND(J93,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ROUND((SUM(BE93:BE334)),  2)</f>
        <v>0</v>
      </c>
      <c r="I33" s="89">
        <v>0.21</v>
      </c>
      <c r="J33" s="88">
        <f>ROUND(((SUM(BE93:BE334))*I33),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ROUND((SUM(BF93:BF334)),  2)</f>
        <v>0</v>
      </c>
      <c r="I34" s="89">
        <v>0.15</v>
      </c>
      <c r="J34" s="88">
        <f>ROUND(((SUM(BF93:BF334))*I34),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ROUND((SUM(BG93:BG334)),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ROUND((SUM(BH93:BH334)),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ROUND((SUM(BI93:BI334)),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107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Zázemí pro dětskou skupinu - Kynšperk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271" t="str">
        <f>E9</f>
        <v>20 - ZTI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Kynšperk nad Ohří</v>
      </c>
      <c r="I52" s="27" t="s">
        <v>23</v>
      </c>
      <c r="J52" s="49" t="str">
        <f>IF(J12="","",J12)</f>
        <v>28. 1. 2024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 Kynšperk nad Ohří</v>
      </c>
      <c r="I54" s="27" t="s">
        <v>31</v>
      </c>
      <c r="J54" s="30" t="str">
        <f>E21</f>
        <v>Nováček Jiří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Milan Hájek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108</v>
      </c>
      <c r="D57" s="90"/>
      <c r="E57" s="90"/>
      <c r="F57" s="90"/>
      <c r="G57" s="90"/>
      <c r="H57" s="90"/>
      <c r="I57" s="90"/>
      <c r="J57" s="97" t="s">
        <v>109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J93</f>
        <v>0</v>
      </c>
      <c r="L59" s="32"/>
      <c r="AU59" s="17" t="s">
        <v>110</v>
      </c>
    </row>
    <row r="60" spans="2:47" s="8" customFormat="1" ht="24.95" customHeight="1">
      <c r="B60" s="99"/>
      <c r="D60" s="100" t="s">
        <v>175</v>
      </c>
      <c r="E60" s="101"/>
      <c r="F60" s="101"/>
      <c r="G60" s="101"/>
      <c r="H60" s="101"/>
      <c r="I60" s="101"/>
      <c r="J60" s="102">
        <f>J94</f>
        <v>0</v>
      </c>
      <c r="L60" s="99"/>
    </row>
    <row r="61" spans="2:47" s="9" customFormat="1" ht="19.899999999999999" customHeight="1">
      <c r="B61" s="103"/>
      <c r="D61" s="104" t="s">
        <v>176</v>
      </c>
      <c r="E61" s="105"/>
      <c r="F61" s="105"/>
      <c r="G61" s="105"/>
      <c r="H61" s="105"/>
      <c r="I61" s="105"/>
      <c r="J61" s="106">
        <f>J95</f>
        <v>0</v>
      </c>
      <c r="L61" s="103"/>
    </row>
    <row r="62" spans="2:47" s="9" customFormat="1" ht="19.899999999999999" customHeight="1">
      <c r="B62" s="103"/>
      <c r="D62" s="104" t="s">
        <v>177</v>
      </c>
      <c r="E62" s="105"/>
      <c r="F62" s="105"/>
      <c r="G62" s="105"/>
      <c r="H62" s="105"/>
      <c r="I62" s="105"/>
      <c r="J62" s="106">
        <f>J132</f>
        <v>0</v>
      </c>
      <c r="L62" s="103"/>
    </row>
    <row r="63" spans="2:47" s="9" customFormat="1" ht="19.899999999999999" customHeight="1">
      <c r="B63" s="103"/>
      <c r="D63" s="104" t="s">
        <v>180</v>
      </c>
      <c r="E63" s="105"/>
      <c r="F63" s="105"/>
      <c r="G63" s="105"/>
      <c r="H63" s="105"/>
      <c r="I63" s="105"/>
      <c r="J63" s="106">
        <f>J141</f>
        <v>0</v>
      </c>
      <c r="L63" s="103"/>
    </row>
    <row r="64" spans="2:47" s="9" customFormat="1" ht="19.899999999999999" customHeight="1">
      <c r="B64" s="103"/>
      <c r="D64" s="104" t="s">
        <v>181</v>
      </c>
      <c r="E64" s="105"/>
      <c r="F64" s="105"/>
      <c r="G64" s="105"/>
      <c r="H64" s="105"/>
      <c r="I64" s="105"/>
      <c r="J64" s="106">
        <f>J149</f>
        <v>0</v>
      </c>
      <c r="L64" s="103"/>
    </row>
    <row r="65" spans="2:12" s="9" customFormat="1" ht="19.899999999999999" customHeight="1">
      <c r="B65" s="103"/>
      <c r="D65" s="104" t="s">
        <v>1410</v>
      </c>
      <c r="E65" s="105"/>
      <c r="F65" s="105"/>
      <c r="G65" s="105"/>
      <c r="H65" s="105"/>
      <c r="I65" s="105"/>
      <c r="J65" s="106">
        <f>J159</f>
        <v>0</v>
      </c>
      <c r="L65" s="103"/>
    </row>
    <row r="66" spans="2:12" s="9" customFormat="1" ht="19.899999999999999" customHeight="1">
      <c r="B66" s="103"/>
      <c r="D66" s="104" t="s">
        <v>182</v>
      </c>
      <c r="E66" s="105"/>
      <c r="F66" s="105"/>
      <c r="G66" s="105"/>
      <c r="H66" s="105"/>
      <c r="I66" s="105"/>
      <c r="J66" s="106">
        <f>J173</f>
        <v>0</v>
      </c>
      <c r="L66" s="103"/>
    </row>
    <row r="67" spans="2:12" s="8" customFormat="1" ht="24.95" customHeight="1">
      <c r="B67" s="99"/>
      <c r="D67" s="100" t="s">
        <v>183</v>
      </c>
      <c r="E67" s="101"/>
      <c r="F67" s="101"/>
      <c r="G67" s="101"/>
      <c r="H67" s="101"/>
      <c r="I67" s="101"/>
      <c r="J67" s="102">
        <f>J177</f>
        <v>0</v>
      </c>
      <c r="L67" s="99"/>
    </row>
    <row r="68" spans="2:12" s="9" customFormat="1" ht="19.899999999999999" customHeight="1">
      <c r="B68" s="103"/>
      <c r="D68" s="104" t="s">
        <v>1411</v>
      </c>
      <c r="E68" s="105"/>
      <c r="F68" s="105"/>
      <c r="G68" s="105"/>
      <c r="H68" s="105"/>
      <c r="I68" s="105"/>
      <c r="J68" s="106">
        <f>J178</f>
        <v>0</v>
      </c>
      <c r="L68" s="103"/>
    </row>
    <row r="69" spans="2:12" s="9" customFormat="1" ht="19.899999999999999" customHeight="1">
      <c r="B69" s="103"/>
      <c r="D69" s="104" t="s">
        <v>1412</v>
      </c>
      <c r="E69" s="105"/>
      <c r="F69" s="105"/>
      <c r="G69" s="105"/>
      <c r="H69" s="105"/>
      <c r="I69" s="105"/>
      <c r="J69" s="106">
        <f>J221</f>
        <v>0</v>
      </c>
      <c r="L69" s="103"/>
    </row>
    <row r="70" spans="2:12" s="9" customFormat="1" ht="19.899999999999999" customHeight="1">
      <c r="B70" s="103"/>
      <c r="D70" s="104" t="s">
        <v>1413</v>
      </c>
      <c r="E70" s="105"/>
      <c r="F70" s="105"/>
      <c r="G70" s="105"/>
      <c r="H70" s="105"/>
      <c r="I70" s="105"/>
      <c r="J70" s="106">
        <f>J270</f>
        <v>0</v>
      </c>
      <c r="L70" s="103"/>
    </row>
    <row r="71" spans="2:12" s="9" customFormat="1" ht="19.899999999999999" customHeight="1">
      <c r="B71" s="103"/>
      <c r="D71" s="104" t="s">
        <v>1414</v>
      </c>
      <c r="E71" s="105"/>
      <c r="F71" s="105"/>
      <c r="G71" s="105"/>
      <c r="H71" s="105"/>
      <c r="I71" s="105"/>
      <c r="J71" s="106">
        <f>J316</f>
        <v>0</v>
      </c>
      <c r="L71" s="103"/>
    </row>
    <row r="72" spans="2:12" s="9" customFormat="1" ht="19.899999999999999" customHeight="1">
      <c r="B72" s="103"/>
      <c r="D72" s="104" t="s">
        <v>1415</v>
      </c>
      <c r="E72" s="105"/>
      <c r="F72" s="105"/>
      <c r="G72" s="105"/>
      <c r="H72" s="105"/>
      <c r="I72" s="105"/>
      <c r="J72" s="106">
        <f>J323</f>
        <v>0</v>
      </c>
      <c r="L72" s="103"/>
    </row>
    <row r="73" spans="2:12" s="8" customFormat="1" ht="24.95" customHeight="1">
      <c r="B73" s="99"/>
      <c r="D73" s="100" t="s">
        <v>1416</v>
      </c>
      <c r="E73" s="101"/>
      <c r="F73" s="101"/>
      <c r="G73" s="101"/>
      <c r="H73" s="101"/>
      <c r="I73" s="101"/>
      <c r="J73" s="102">
        <f>J330</f>
        <v>0</v>
      </c>
      <c r="L73" s="99"/>
    </row>
    <row r="74" spans="2:12" s="1" customFormat="1" ht="21.75" customHeight="1">
      <c r="B74" s="32"/>
      <c r="L74" s="32"/>
    </row>
    <row r="75" spans="2:12" s="1" customFormat="1" ht="6.95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2"/>
    </row>
    <row r="79" spans="2:12" s="1" customFormat="1" ht="6.95" customHeight="1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32"/>
    </row>
    <row r="80" spans="2:12" s="1" customFormat="1" ht="24.95" customHeight="1">
      <c r="B80" s="32"/>
      <c r="C80" s="21" t="s">
        <v>115</v>
      </c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7" t="s">
        <v>16</v>
      </c>
      <c r="L82" s="32"/>
    </row>
    <row r="83" spans="2:65" s="1" customFormat="1" ht="16.5" customHeight="1">
      <c r="B83" s="32"/>
      <c r="E83" s="308" t="str">
        <f>E7</f>
        <v>Zázemí pro dětskou skupinu - Kynšperk</v>
      </c>
      <c r="F83" s="309"/>
      <c r="G83" s="309"/>
      <c r="H83" s="309"/>
      <c r="L83" s="32"/>
    </row>
    <row r="84" spans="2:65" s="1" customFormat="1" ht="12" customHeight="1">
      <c r="B84" s="32"/>
      <c r="C84" s="27" t="s">
        <v>105</v>
      </c>
      <c r="L84" s="32"/>
    </row>
    <row r="85" spans="2:65" s="1" customFormat="1" ht="16.5" customHeight="1">
      <c r="B85" s="32"/>
      <c r="E85" s="271" t="str">
        <f>E9</f>
        <v>20 - ZTI</v>
      </c>
      <c r="F85" s="310"/>
      <c r="G85" s="310"/>
      <c r="H85" s="310"/>
      <c r="L85" s="32"/>
    </row>
    <row r="86" spans="2:65" s="1" customFormat="1" ht="6.95" customHeight="1">
      <c r="B86" s="32"/>
      <c r="L86" s="32"/>
    </row>
    <row r="87" spans="2:65" s="1" customFormat="1" ht="12" customHeight="1">
      <c r="B87" s="32"/>
      <c r="C87" s="27" t="s">
        <v>21</v>
      </c>
      <c r="F87" s="25" t="str">
        <f>F12</f>
        <v>Kynšperk nad Ohří</v>
      </c>
      <c r="I87" s="27" t="s">
        <v>23</v>
      </c>
      <c r="J87" s="49" t="str">
        <f>IF(J12="","",J12)</f>
        <v>28. 1. 2024</v>
      </c>
      <c r="L87" s="32"/>
    </row>
    <row r="88" spans="2:65" s="1" customFormat="1" ht="6.95" customHeight="1">
      <c r="B88" s="32"/>
      <c r="L88" s="32"/>
    </row>
    <row r="89" spans="2:65" s="1" customFormat="1" ht="15.2" customHeight="1">
      <c r="B89" s="32"/>
      <c r="C89" s="27" t="s">
        <v>25</v>
      </c>
      <c r="F89" s="25" t="str">
        <f>E15</f>
        <v>Měst Kynšperk nad Ohří</v>
      </c>
      <c r="I89" s="27" t="s">
        <v>31</v>
      </c>
      <c r="J89" s="30" t="str">
        <f>E21</f>
        <v>Nováček Jiří</v>
      </c>
      <c r="L89" s="32"/>
    </row>
    <row r="90" spans="2:65" s="1" customFormat="1" ht="15.2" customHeight="1">
      <c r="B90" s="32"/>
      <c r="C90" s="27" t="s">
        <v>29</v>
      </c>
      <c r="F90" s="25" t="str">
        <f>IF(E18="","",E18)</f>
        <v>Vyplň údaj</v>
      </c>
      <c r="I90" s="27" t="s">
        <v>34</v>
      </c>
      <c r="J90" s="30" t="str">
        <f>E24</f>
        <v>Milan Hájek</v>
      </c>
      <c r="L90" s="32"/>
    </row>
    <row r="91" spans="2:65" s="1" customFormat="1" ht="10.35" customHeight="1">
      <c r="B91" s="32"/>
      <c r="L91" s="32"/>
    </row>
    <row r="92" spans="2:65" s="10" customFormat="1" ht="29.25" customHeight="1">
      <c r="B92" s="107"/>
      <c r="C92" s="108" t="s">
        <v>116</v>
      </c>
      <c r="D92" s="109" t="s">
        <v>57</v>
      </c>
      <c r="E92" s="109" t="s">
        <v>53</v>
      </c>
      <c r="F92" s="109" t="s">
        <v>54</v>
      </c>
      <c r="G92" s="109" t="s">
        <v>117</v>
      </c>
      <c r="H92" s="109" t="s">
        <v>118</v>
      </c>
      <c r="I92" s="109" t="s">
        <v>119</v>
      </c>
      <c r="J92" s="109" t="s">
        <v>109</v>
      </c>
      <c r="K92" s="110" t="s">
        <v>120</v>
      </c>
      <c r="L92" s="107"/>
      <c r="M92" s="56" t="s">
        <v>19</v>
      </c>
      <c r="N92" s="57" t="s">
        <v>42</v>
      </c>
      <c r="O92" s="57" t="s">
        <v>121</v>
      </c>
      <c r="P92" s="57" t="s">
        <v>122</v>
      </c>
      <c r="Q92" s="57" t="s">
        <v>123</v>
      </c>
      <c r="R92" s="57" t="s">
        <v>124</v>
      </c>
      <c r="S92" s="57" t="s">
        <v>125</v>
      </c>
      <c r="T92" s="58" t="s">
        <v>126</v>
      </c>
    </row>
    <row r="93" spans="2:65" s="1" customFormat="1" ht="22.9" customHeight="1">
      <c r="B93" s="32"/>
      <c r="C93" s="61" t="s">
        <v>127</v>
      </c>
      <c r="J93" s="111">
        <f>BK93</f>
        <v>0</v>
      </c>
      <c r="L93" s="32"/>
      <c r="M93" s="59"/>
      <c r="N93" s="50"/>
      <c r="O93" s="50"/>
      <c r="P93" s="112">
        <f>P94+P177+P330</f>
        <v>0</v>
      </c>
      <c r="Q93" s="50"/>
      <c r="R93" s="112">
        <f>R94+R177+R330</f>
        <v>28.619251321499998</v>
      </c>
      <c r="S93" s="50"/>
      <c r="T93" s="113">
        <f>T94+T177+T330</f>
        <v>0.97000000000000008</v>
      </c>
      <c r="AT93" s="17" t="s">
        <v>71</v>
      </c>
      <c r="AU93" s="17" t="s">
        <v>110</v>
      </c>
      <c r="BK93" s="114">
        <f>BK94+BK177+BK330</f>
        <v>0</v>
      </c>
    </row>
    <row r="94" spans="2:65" s="11" customFormat="1" ht="25.9" customHeight="1">
      <c r="B94" s="115"/>
      <c r="D94" s="116" t="s">
        <v>71</v>
      </c>
      <c r="E94" s="117" t="s">
        <v>194</v>
      </c>
      <c r="F94" s="117" t="s">
        <v>195</v>
      </c>
      <c r="I94" s="118"/>
      <c r="J94" s="119">
        <f>BK94</f>
        <v>0</v>
      </c>
      <c r="L94" s="115"/>
      <c r="M94" s="120"/>
      <c r="P94" s="121">
        <f>P95+P132+P141+P149+P159+P173</f>
        <v>0</v>
      </c>
      <c r="R94" s="121">
        <f>R95+R132+R141+R149+R159+R173</f>
        <v>27.957729995899999</v>
      </c>
      <c r="T94" s="122">
        <f>T95+T132+T141+T149+T159+T173</f>
        <v>0.97000000000000008</v>
      </c>
      <c r="AR94" s="116" t="s">
        <v>80</v>
      </c>
      <c r="AT94" s="123" t="s">
        <v>71</v>
      </c>
      <c r="AU94" s="123" t="s">
        <v>72</v>
      </c>
      <c r="AY94" s="116" t="s">
        <v>130</v>
      </c>
      <c r="BK94" s="124">
        <f>BK95+BK132+BK141+BK149+BK159+BK173</f>
        <v>0</v>
      </c>
    </row>
    <row r="95" spans="2:65" s="11" customFormat="1" ht="22.9" customHeight="1">
      <c r="B95" s="115"/>
      <c r="D95" s="116" t="s">
        <v>71</v>
      </c>
      <c r="E95" s="125" t="s">
        <v>80</v>
      </c>
      <c r="F95" s="125" t="s">
        <v>196</v>
      </c>
      <c r="I95" s="118"/>
      <c r="J95" s="126">
        <f>BK95</f>
        <v>0</v>
      </c>
      <c r="L95" s="115"/>
      <c r="M95" s="120"/>
      <c r="P95" s="121">
        <f>SUM(P96:P131)</f>
        <v>0</v>
      </c>
      <c r="R95" s="121">
        <f>SUM(R96:R131)</f>
        <v>26.45</v>
      </c>
      <c r="T95" s="122">
        <f>SUM(T96:T131)</f>
        <v>0</v>
      </c>
      <c r="AR95" s="116" t="s">
        <v>80</v>
      </c>
      <c r="AT95" s="123" t="s">
        <v>71</v>
      </c>
      <c r="AU95" s="123" t="s">
        <v>80</v>
      </c>
      <c r="AY95" s="116" t="s">
        <v>130</v>
      </c>
      <c r="BK95" s="124">
        <f>SUM(BK96:BK131)</f>
        <v>0</v>
      </c>
    </row>
    <row r="96" spans="2:65" s="1" customFormat="1" ht="21.75" customHeight="1">
      <c r="B96" s="32"/>
      <c r="C96" s="127" t="s">
        <v>80</v>
      </c>
      <c r="D96" s="127" t="s">
        <v>133</v>
      </c>
      <c r="E96" s="128" t="s">
        <v>1417</v>
      </c>
      <c r="F96" s="129" t="s">
        <v>1418</v>
      </c>
      <c r="G96" s="130" t="s">
        <v>207</v>
      </c>
      <c r="H96" s="131">
        <v>9.6</v>
      </c>
      <c r="I96" s="132"/>
      <c r="J96" s="133">
        <f>ROUND(I96*H96,2)</f>
        <v>0</v>
      </c>
      <c r="K96" s="129" t="s">
        <v>137</v>
      </c>
      <c r="L96" s="32"/>
      <c r="M96" s="134" t="s">
        <v>19</v>
      </c>
      <c r="N96" s="135" t="s">
        <v>43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157</v>
      </c>
      <c r="AT96" s="138" t="s">
        <v>133</v>
      </c>
      <c r="AU96" s="138" t="s">
        <v>82</v>
      </c>
      <c r="AY96" s="17" t="s">
        <v>130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80</v>
      </c>
      <c r="BK96" s="139">
        <f>ROUND(I96*H96,2)</f>
        <v>0</v>
      </c>
      <c r="BL96" s="17" t="s">
        <v>157</v>
      </c>
      <c r="BM96" s="138" t="s">
        <v>1419</v>
      </c>
    </row>
    <row r="97" spans="2:65" s="1" customFormat="1" ht="19.5">
      <c r="B97" s="32"/>
      <c r="D97" s="140" t="s">
        <v>140</v>
      </c>
      <c r="F97" s="141" t="s">
        <v>1420</v>
      </c>
      <c r="I97" s="142"/>
      <c r="L97" s="32"/>
      <c r="M97" s="143"/>
      <c r="T97" s="53"/>
      <c r="AT97" s="17" t="s">
        <v>140</v>
      </c>
      <c r="AU97" s="17" t="s">
        <v>82</v>
      </c>
    </row>
    <row r="98" spans="2:65" s="1" customFormat="1" ht="11.25">
      <c r="B98" s="32"/>
      <c r="D98" s="144" t="s">
        <v>141</v>
      </c>
      <c r="F98" s="145" t="s">
        <v>1421</v>
      </c>
      <c r="I98" s="142"/>
      <c r="L98" s="32"/>
      <c r="M98" s="143"/>
      <c r="T98" s="53"/>
      <c r="AT98" s="17" t="s">
        <v>141</v>
      </c>
      <c r="AU98" s="17" t="s">
        <v>82</v>
      </c>
    </row>
    <row r="99" spans="2:65" s="12" customFormat="1" ht="11.25">
      <c r="B99" s="146"/>
      <c r="D99" s="140" t="s">
        <v>147</v>
      </c>
      <c r="E99" s="147" t="s">
        <v>19</v>
      </c>
      <c r="F99" s="148" t="s">
        <v>1422</v>
      </c>
      <c r="H99" s="149">
        <v>9.6</v>
      </c>
      <c r="I99" s="150"/>
      <c r="L99" s="146"/>
      <c r="M99" s="151"/>
      <c r="T99" s="152"/>
      <c r="AT99" s="147" t="s">
        <v>147</v>
      </c>
      <c r="AU99" s="147" t="s">
        <v>82</v>
      </c>
      <c r="AV99" s="12" t="s">
        <v>82</v>
      </c>
      <c r="AW99" s="12" t="s">
        <v>33</v>
      </c>
      <c r="AX99" s="12" t="s">
        <v>80</v>
      </c>
      <c r="AY99" s="147" t="s">
        <v>130</v>
      </c>
    </row>
    <row r="100" spans="2:65" s="1" customFormat="1" ht="16.5" customHeight="1">
      <c r="B100" s="32"/>
      <c r="C100" s="127" t="s">
        <v>82</v>
      </c>
      <c r="D100" s="127" t="s">
        <v>133</v>
      </c>
      <c r="E100" s="128" t="s">
        <v>1423</v>
      </c>
      <c r="F100" s="129" t="s">
        <v>1424</v>
      </c>
      <c r="G100" s="130" t="s">
        <v>207</v>
      </c>
      <c r="H100" s="131">
        <v>5.625</v>
      </c>
      <c r="I100" s="132"/>
      <c r="J100" s="133">
        <f>ROUND(I100*H100,2)</f>
        <v>0</v>
      </c>
      <c r="K100" s="129" t="s">
        <v>137</v>
      </c>
      <c r="L100" s="32"/>
      <c r="M100" s="134" t="s">
        <v>19</v>
      </c>
      <c r="N100" s="135" t="s">
        <v>43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157</v>
      </c>
      <c r="AT100" s="138" t="s">
        <v>133</v>
      </c>
      <c r="AU100" s="138" t="s">
        <v>82</v>
      </c>
      <c r="AY100" s="17" t="s">
        <v>130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80</v>
      </c>
      <c r="BK100" s="139">
        <f>ROUND(I100*H100,2)</f>
        <v>0</v>
      </c>
      <c r="BL100" s="17" t="s">
        <v>157</v>
      </c>
      <c r="BM100" s="138" t="s">
        <v>1425</v>
      </c>
    </row>
    <row r="101" spans="2:65" s="1" customFormat="1" ht="11.25">
      <c r="B101" s="32"/>
      <c r="D101" s="140" t="s">
        <v>140</v>
      </c>
      <c r="F101" s="141" t="s">
        <v>1426</v>
      </c>
      <c r="I101" s="142"/>
      <c r="L101" s="32"/>
      <c r="M101" s="143"/>
      <c r="T101" s="53"/>
      <c r="AT101" s="17" t="s">
        <v>140</v>
      </c>
      <c r="AU101" s="17" t="s">
        <v>82</v>
      </c>
    </row>
    <row r="102" spans="2:65" s="1" customFormat="1" ht="11.25">
      <c r="B102" s="32"/>
      <c r="D102" s="144" t="s">
        <v>141</v>
      </c>
      <c r="F102" s="145" t="s">
        <v>1427</v>
      </c>
      <c r="I102" s="142"/>
      <c r="L102" s="32"/>
      <c r="M102" s="143"/>
      <c r="T102" s="53"/>
      <c r="AT102" s="17" t="s">
        <v>141</v>
      </c>
      <c r="AU102" s="17" t="s">
        <v>82</v>
      </c>
    </row>
    <row r="103" spans="2:65" s="12" customFormat="1" ht="11.25">
      <c r="B103" s="146"/>
      <c r="D103" s="140" t="s">
        <v>147</v>
      </c>
      <c r="E103" s="147" t="s">
        <v>19</v>
      </c>
      <c r="F103" s="148" t="s">
        <v>1428</v>
      </c>
      <c r="H103" s="149">
        <v>5.625</v>
      </c>
      <c r="I103" s="150"/>
      <c r="L103" s="146"/>
      <c r="M103" s="151"/>
      <c r="T103" s="152"/>
      <c r="AT103" s="147" t="s">
        <v>147</v>
      </c>
      <c r="AU103" s="147" t="s">
        <v>82</v>
      </c>
      <c r="AV103" s="12" t="s">
        <v>82</v>
      </c>
      <c r="AW103" s="12" t="s">
        <v>33</v>
      </c>
      <c r="AX103" s="12" t="s">
        <v>80</v>
      </c>
      <c r="AY103" s="147" t="s">
        <v>130</v>
      </c>
    </row>
    <row r="104" spans="2:65" s="1" customFormat="1" ht="21.75" customHeight="1">
      <c r="B104" s="32"/>
      <c r="C104" s="127" t="s">
        <v>151</v>
      </c>
      <c r="D104" s="127" t="s">
        <v>133</v>
      </c>
      <c r="E104" s="128" t="s">
        <v>221</v>
      </c>
      <c r="F104" s="129" t="s">
        <v>222</v>
      </c>
      <c r="G104" s="130" t="s">
        <v>207</v>
      </c>
      <c r="H104" s="131">
        <v>15.225</v>
      </c>
      <c r="I104" s="132"/>
      <c r="J104" s="133">
        <f>ROUND(I104*H104,2)</f>
        <v>0</v>
      </c>
      <c r="K104" s="129" t="s">
        <v>137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157</v>
      </c>
      <c r="AT104" s="138" t="s">
        <v>133</v>
      </c>
      <c r="AU104" s="138" t="s">
        <v>82</v>
      </c>
      <c r="AY104" s="17" t="s">
        <v>130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157</v>
      </c>
      <c r="BM104" s="138" t="s">
        <v>1429</v>
      </c>
    </row>
    <row r="105" spans="2:65" s="1" customFormat="1" ht="19.5">
      <c r="B105" s="32"/>
      <c r="D105" s="140" t="s">
        <v>140</v>
      </c>
      <c r="F105" s="141" t="s">
        <v>224</v>
      </c>
      <c r="I105" s="142"/>
      <c r="L105" s="32"/>
      <c r="M105" s="143"/>
      <c r="T105" s="53"/>
      <c r="AT105" s="17" t="s">
        <v>140</v>
      </c>
      <c r="AU105" s="17" t="s">
        <v>82</v>
      </c>
    </row>
    <row r="106" spans="2:65" s="1" customFormat="1" ht="11.25">
      <c r="B106" s="32"/>
      <c r="D106" s="144" t="s">
        <v>141</v>
      </c>
      <c r="F106" s="145" t="s">
        <v>225</v>
      </c>
      <c r="I106" s="142"/>
      <c r="L106" s="32"/>
      <c r="M106" s="143"/>
      <c r="T106" s="53"/>
      <c r="AT106" s="17" t="s">
        <v>141</v>
      </c>
      <c r="AU106" s="17" t="s">
        <v>82</v>
      </c>
    </row>
    <row r="107" spans="2:65" s="12" customFormat="1" ht="11.25">
      <c r="B107" s="146"/>
      <c r="D107" s="140" t="s">
        <v>147</v>
      </c>
      <c r="E107" s="147" t="s">
        <v>19</v>
      </c>
      <c r="F107" s="148" t="s">
        <v>1430</v>
      </c>
      <c r="H107" s="149">
        <v>15.225</v>
      </c>
      <c r="I107" s="150"/>
      <c r="L107" s="146"/>
      <c r="M107" s="151"/>
      <c r="T107" s="152"/>
      <c r="AT107" s="147" t="s">
        <v>147</v>
      </c>
      <c r="AU107" s="147" t="s">
        <v>82</v>
      </c>
      <c r="AV107" s="12" t="s">
        <v>82</v>
      </c>
      <c r="AW107" s="12" t="s">
        <v>33</v>
      </c>
      <c r="AX107" s="12" t="s">
        <v>80</v>
      </c>
      <c r="AY107" s="147" t="s">
        <v>130</v>
      </c>
    </row>
    <row r="108" spans="2:65" s="1" customFormat="1" ht="16.5" customHeight="1">
      <c r="B108" s="32"/>
      <c r="C108" s="127" t="s">
        <v>157</v>
      </c>
      <c r="D108" s="127" t="s">
        <v>133</v>
      </c>
      <c r="E108" s="128" t="s">
        <v>227</v>
      </c>
      <c r="F108" s="129" t="s">
        <v>228</v>
      </c>
      <c r="G108" s="130" t="s">
        <v>229</v>
      </c>
      <c r="H108" s="131">
        <v>30.45</v>
      </c>
      <c r="I108" s="132"/>
      <c r="J108" s="133">
        <f>ROUND(I108*H108,2)</f>
        <v>0</v>
      </c>
      <c r="K108" s="129" t="s">
        <v>137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157</v>
      </c>
      <c r="AT108" s="138" t="s">
        <v>133</v>
      </c>
      <c r="AU108" s="138" t="s">
        <v>82</v>
      </c>
      <c r="AY108" s="17" t="s">
        <v>130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157</v>
      </c>
      <c r="BM108" s="138" t="s">
        <v>1431</v>
      </c>
    </row>
    <row r="109" spans="2:65" s="1" customFormat="1" ht="19.5">
      <c r="B109" s="32"/>
      <c r="D109" s="140" t="s">
        <v>140</v>
      </c>
      <c r="F109" s="141" t="s">
        <v>231</v>
      </c>
      <c r="I109" s="142"/>
      <c r="L109" s="32"/>
      <c r="M109" s="143"/>
      <c r="T109" s="53"/>
      <c r="AT109" s="17" t="s">
        <v>140</v>
      </c>
      <c r="AU109" s="17" t="s">
        <v>82</v>
      </c>
    </row>
    <row r="110" spans="2:65" s="1" customFormat="1" ht="11.25">
      <c r="B110" s="32"/>
      <c r="D110" s="144" t="s">
        <v>141</v>
      </c>
      <c r="F110" s="145" t="s">
        <v>232</v>
      </c>
      <c r="I110" s="142"/>
      <c r="L110" s="32"/>
      <c r="M110" s="143"/>
      <c r="T110" s="53"/>
      <c r="AT110" s="17" t="s">
        <v>141</v>
      </c>
      <c r="AU110" s="17" t="s">
        <v>82</v>
      </c>
    </row>
    <row r="111" spans="2:65" s="12" customFormat="1" ht="11.25">
      <c r="B111" s="146"/>
      <c r="D111" s="140" t="s">
        <v>147</v>
      </c>
      <c r="E111" s="147" t="s">
        <v>19</v>
      </c>
      <c r="F111" s="148" t="s">
        <v>1432</v>
      </c>
      <c r="H111" s="149">
        <v>30.45</v>
      </c>
      <c r="I111" s="150"/>
      <c r="L111" s="146"/>
      <c r="M111" s="151"/>
      <c r="T111" s="152"/>
      <c r="AT111" s="147" t="s">
        <v>147</v>
      </c>
      <c r="AU111" s="147" t="s">
        <v>82</v>
      </c>
      <c r="AV111" s="12" t="s">
        <v>82</v>
      </c>
      <c r="AW111" s="12" t="s">
        <v>33</v>
      </c>
      <c r="AX111" s="12" t="s">
        <v>80</v>
      </c>
      <c r="AY111" s="147" t="s">
        <v>130</v>
      </c>
    </row>
    <row r="112" spans="2:65" s="1" customFormat="1" ht="16.5" customHeight="1">
      <c r="B112" s="32"/>
      <c r="C112" s="127" t="s">
        <v>129</v>
      </c>
      <c r="D112" s="127" t="s">
        <v>133</v>
      </c>
      <c r="E112" s="128" t="s">
        <v>235</v>
      </c>
      <c r="F112" s="129" t="s">
        <v>236</v>
      </c>
      <c r="G112" s="130" t="s">
        <v>207</v>
      </c>
      <c r="H112" s="131">
        <v>15.225</v>
      </c>
      <c r="I112" s="132"/>
      <c r="J112" s="133">
        <f>ROUND(I112*H112,2)</f>
        <v>0</v>
      </c>
      <c r="K112" s="129" t="s">
        <v>137</v>
      </c>
      <c r="L112" s="32"/>
      <c r="M112" s="134" t="s">
        <v>19</v>
      </c>
      <c r="N112" s="135" t="s">
        <v>43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157</v>
      </c>
      <c r="AT112" s="138" t="s">
        <v>133</v>
      </c>
      <c r="AU112" s="138" t="s">
        <v>82</v>
      </c>
      <c r="AY112" s="17" t="s">
        <v>130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80</v>
      </c>
      <c r="BK112" s="139">
        <f>ROUND(I112*H112,2)</f>
        <v>0</v>
      </c>
      <c r="BL112" s="17" t="s">
        <v>157</v>
      </c>
      <c r="BM112" s="138" t="s">
        <v>1433</v>
      </c>
    </row>
    <row r="113" spans="2:65" s="1" customFormat="1" ht="11.25">
      <c r="B113" s="32"/>
      <c r="D113" s="140" t="s">
        <v>140</v>
      </c>
      <c r="F113" s="141" t="s">
        <v>238</v>
      </c>
      <c r="I113" s="142"/>
      <c r="L113" s="32"/>
      <c r="M113" s="143"/>
      <c r="T113" s="53"/>
      <c r="AT113" s="17" t="s">
        <v>140</v>
      </c>
      <c r="AU113" s="17" t="s">
        <v>82</v>
      </c>
    </row>
    <row r="114" spans="2:65" s="1" customFormat="1" ht="11.25">
      <c r="B114" s="32"/>
      <c r="D114" s="144" t="s">
        <v>141</v>
      </c>
      <c r="F114" s="145" t="s">
        <v>239</v>
      </c>
      <c r="I114" s="142"/>
      <c r="L114" s="32"/>
      <c r="M114" s="143"/>
      <c r="T114" s="53"/>
      <c r="AT114" s="17" t="s">
        <v>141</v>
      </c>
      <c r="AU114" s="17" t="s">
        <v>82</v>
      </c>
    </row>
    <row r="115" spans="2:65" s="1" customFormat="1" ht="16.5" customHeight="1">
      <c r="B115" s="32"/>
      <c r="C115" s="127" t="s">
        <v>234</v>
      </c>
      <c r="D115" s="127" t="s">
        <v>133</v>
      </c>
      <c r="E115" s="128" t="s">
        <v>1434</v>
      </c>
      <c r="F115" s="129" t="s">
        <v>1435</v>
      </c>
      <c r="G115" s="130" t="s">
        <v>207</v>
      </c>
      <c r="H115" s="131">
        <v>3.625</v>
      </c>
      <c r="I115" s="132"/>
      <c r="J115" s="133">
        <f>ROUND(I115*H115,2)</f>
        <v>0</v>
      </c>
      <c r="K115" s="129" t="s">
        <v>137</v>
      </c>
      <c r="L115" s="32"/>
      <c r="M115" s="134" t="s">
        <v>19</v>
      </c>
      <c r="N115" s="135" t="s">
        <v>43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157</v>
      </c>
      <c r="AT115" s="138" t="s">
        <v>133</v>
      </c>
      <c r="AU115" s="138" t="s">
        <v>82</v>
      </c>
      <c r="AY115" s="17" t="s">
        <v>130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80</v>
      </c>
      <c r="BK115" s="139">
        <f>ROUND(I115*H115,2)</f>
        <v>0</v>
      </c>
      <c r="BL115" s="17" t="s">
        <v>157</v>
      </c>
      <c r="BM115" s="138" t="s">
        <v>1436</v>
      </c>
    </row>
    <row r="116" spans="2:65" s="1" customFormat="1" ht="19.5">
      <c r="B116" s="32"/>
      <c r="D116" s="140" t="s">
        <v>140</v>
      </c>
      <c r="F116" s="141" t="s">
        <v>1437</v>
      </c>
      <c r="I116" s="142"/>
      <c r="L116" s="32"/>
      <c r="M116" s="143"/>
      <c r="T116" s="53"/>
      <c r="AT116" s="17" t="s">
        <v>140</v>
      </c>
      <c r="AU116" s="17" t="s">
        <v>82</v>
      </c>
    </row>
    <row r="117" spans="2:65" s="1" customFormat="1" ht="11.25">
      <c r="B117" s="32"/>
      <c r="D117" s="144" t="s">
        <v>141</v>
      </c>
      <c r="F117" s="145" t="s">
        <v>1438</v>
      </c>
      <c r="I117" s="142"/>
      <c r="L117" s="32"/>
      <c r="M117" s="143"/>
      <c r="T117" s="53"/>
      <c r="AT117" s="17" t="s">
        <v>141</v>
      </c>
      <c r="AU117" s="17" t="s">
        <v>82</v>
      </c>
    </row>
    <row r="118" spans="2:65" s="12" customFormat="1" ht="11.25">
      <c r="B118" s="146"/>
      <c r="D118" s="140" t="s">
        <v>147</v>
      </c>
      <c r="E118" s="147" t="s">
        <v>19</v>
      </c>
      <c r="F118" s="148" t="s">
        <v>1439</v>
      </c>
      <c r="H118" s="149">
        <v>3.625</v>
      </c>
      <c r="I118" s="150"/>
      <c r="L118" s="146"/>
      <c r="M118" s="151"/>
      <c r="T118" s="152"/>
      <c r="AT118" s="147" t="s">
        <v>147</v>
      </c>
      <c r="AU118" s="147" t="s">
        <v>82</v>
      </c>
      <c r="AV118" s="12" t="s">
        <v>82</v>
      </c>
      <c r="AW118" s="12" t="s">
        <v>33</v>
      </c>
      <c r="AX118" s="12" t="s">
        <v>80</v>
      </c>
      <c r="AY118" s="147" t="s">
        <v>130</v>
      </c>
    </row>
    <row r="119" spans="2:65" s="1" customFormat="1" ht="16.5" customHeight="1">
      <c r="B119" s="32"/>
      <c r="C119" s="166" t="s">
        <v>240</v>
      </c>
      <c r="D119" s="166" t="s">
        <v>166</v>
      </c>
      <c r="E119" s="167" t="s">
        <v>1440</v>
      </c>
      <c r="F119" s="168" t="s">
        <v>1441</v>
      </c>
      <c r="G119" s="169" t="s">
        <v>229</v>
      </c>
      <c r="H119" s="170">
        <v>7.25</v>
      </c>
      <c r="I119" s="171"/>
      <c r="J119" s="172">
        <f>ROUND(I119*H119,2)</f>
        <v>0</v>
      </c>
      <c r="K119" s="168" t="s">
        <v>137</v>
      </c>
      <c r="L119" s="173"/>
      <c r="M119" s="174" t="s">
        <v>19</v>
      </c>
      <c r="N119" s="175" t="s">
        <v>43</v>
      </c>
      <c r="P119" s="136">
        <f>O119*H119</f>
        <v>0</v>
      </c>
      <c r="Q119" s="136">
        <v>1</v>
      </c>
      <c r="R119" s="136">
        <f>Q119*H119</f>
        <v>7.25</v>
      </c>
      <c r="S119" s="136">
        <v>0</v>
      </c>
      <c r="T119" s="137">
        <f>S119*H119</f>
        <v>0</v>
      </c>
      <c r="AR119" s="138" t="s">
        <v>249</v>
      </c>
      <c r="AT119" s="138" t="s">
        <v>166</v>
      </c>
      <c r="AU119" s="138" t="s">
        <v>82</v>
      </c>
      <c r="AY119" s="17" t="s">
        <v>130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7" t="s">
        <v>80</v>
      </c>
      <c r="BK119" s="139">
        <f>ROUND(I119*H119,2)</f>
        <v>0</v>
      </c>
      <c r="BL119" s="17" t="s">
        <v>157</v>
      </c>
      <c r="BM119" s="138" t="s">
        <v>1442</v>
      </c>
    </row>
    <row r="120" spans="2:65" s="1" customFormat="1" ht="11.25">
      <c r="B120" s="32"/>
      <c r="D120" s="140" t="s">
        <v>140</v>
      </c>
      <c r="F120" s="141" t="s">
        <v>1441</v>
      </c>
      <c r="I120" s="142"/>
      <c r="L120" s="32"/>
      <c r="M120" s="143"/>
      <c r="T120" s="53"/>
      <c r="AT120" s="17" t="s">
        <v>140</v>
      </c>
      <c r="AU120" s="17" t="s">
        <v>82</v>
      </c>
    </row>
    <row r="121" spans="2:65" s="12" customFormat="1" ht="11.25">
      <c r="B121" s="146"/>
      <c r="D121" s="140" t="s">
        <v>147</v>
      </c>
      <c r="E121" s="147" t="s">
        <v>19</v>
      </c>
      <c r="F121" s="148" t="s">
        <v>1443</v>
      </c>
      <c r="H121" s="149">
        <v>7.25</v>
      </c>
      <c r="I121" s="150"/>
      <c r="L121" s="146"/>
      <c r="M121" s="151"/>
      <c r="T121" s="152"/>
      <c r="AT121" s="147" t="s">
        <v>147</v>
      </c>
      <c r="AU121" s="147" t="s">
        <v>82</v>
      </c>
      <c r="AV121" s="12" t="s">
        <v>82</v>
      </c>
      <c r="AW121" s="12" t="s">
        <v>33</v>
      </c>
      <c r="AX121" s="12" t="s">
        <v>80</v>
      </c>
      <c r="AY121" s="147" t="s">
        <v>130</v>
      </c>
    </row>
    <row r="122" spans="2:65" s="1" customFormat="1" ht="16.5" customHeight="1">
      <c r="B122" s="32"/>
      <c r="C122" s="127" t="s">
        <v>249</v>
      </c>
      <c r="D122" s="127" t="s">
        <v>133</v>
      </c>
      <c r="E122" s="128" t="s">
        <v>1444</v>
      </c>
      <c r="F122" s="129" t="s">
        <v>1445</v>
      </c>
      <c r="G122" s="130" t="s">
        <v>207</v>
      </c>
      <c r="H122" s="131">
        <v>9.6</v>
      </c>
      <c r="I122" s="132"/>
      <c r="J122" s="133">
        <f>ROUND(I122*H122,2)</f>
        <v>0</v>
      </c>
      <c r="K122" s="129" t="s">
        <v>137</v>
      </c>
      <c r="L122" s="32"/>
      <c r="M122" s="134" t="s">
        <v>19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157</v>
      </c>
      <c r="AT122" s="138" t="s">
        <v>133</v>
      </c>
      <c r="AU122" s="138" t="s">
        <v>82</v>
      </c>
      <c r="AY122" s="17" t="s">
        <v>130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80</v>
      </c>
      <c r="BK122" s="139">
        <f>ROUND(I122*H122,2)</f>
        <v>0</v>
      </c>
      <c r="BL122" s="17" t="s">
        <v>157</v>
      </c>
      <c r="BM122" s="138" t="s">
        <v>1446</v>
      </c>
    </row>
    <row r="123" spans="2:65" s="1" customFormat="1" ht="19.5">
      <c r="B123" s="32"/>
      <c r="D123" s="140" t="s">
        <v>140</v>
      </c>
      <c r="F123" s="141" t="s">
        <v>1447</v>
      </c>
      <c r="I123" s="142"/>
      <c r="L123" s="32"/>
      <c r="M123" s="143"/>
      <c r="T123" s="53"/>
      <c r="AT123" s="17" t="s">
        <v>140</v>
      </c>
      <c r="AU123" s="17" t="s">
        <v>82</v>
      </c>
    </row>
    <row r="124" spans="2:65" s="1" customFormat="1" ht="11.25">
      <c r="B124" s="32"/>
      <c r="D124" s="144" t="s">
        <v>141</v>
      </c>
      <c r="F124" s="145" t="s">
        <v>1448</v>
      </c>
      <c r="I124" s="142"/>
      <c r="L124" s="32"/>
      <c r="M124" s="143"/>
      <c r="T124" s="53"/>
      <c r="AT124" s="17" t="s">
        <v>141</v>
      </c>
      <c r="AU124" s="17" t="s">
        <v>82</v>
      </c>
    </row>
    <row r="125" spans="2:65" s="1" customFormat="1" ht="16.5" customHeight="1">
      <c r="B125" s="32"/>
      <c r="C125" s="166" t="s">
        <v>260</v>
      </c>
      <c r="D125" s="166" t="s">
        <v>166</v>
      </c>
      <c r="E125" s="167" t="s">
        <v>1440</v>
      </c>
      <c r="F125" s="168" t="s">
        <v>1441</v>
      </c>
      <c r="G125" s="169" t="s">
        <v>229</v>
      </c>
      <c r="H125" s="170">
        <v>19.2</v>
      </c>
      <c r="I125" s="171"/>
      <c r="J125" s="172">
        <f>ROUND(I125*H125,2)</f>
        <v>0</v>
      </c>
      <c r="K125" s="168" t="s">
        <v>137</v>
      </c>
      <c r="L125" s="173"/>
      <c r="M125" s="174" t="s">
        <v>19</v>
      </c>
      <c r="N125" s="175" t="s">
        <v>43</v>
      </c>
      <c r="P125" s="136">
        <f>O125*H125</f>
        <v>0</v>
      </c>
      <c r="Q125" s="136">
        <v>1</v>
      </c>
      <c r="R125" s="136">
        <f>Q125*H125</f>
        <v>19.2</v>
      </c>
      <c r="S125" s="136">
        <v>0</v>
      </c>
      <c r="T125" s="137">
        <f>S125*H125</f>
        <v>0</v>
      </c>
      <c r="AR125" s="138" t="s">
        <v>249</v>
      </c>
      <c r="AT125" s="138" t="s">
        <v>166</v>
      </c>
      <c r="AU125" s="138" t="s">
        <v>82</v>
      </c>
      <c r="AY125" s="17" t="s">
        <v>130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80</v>
      </c>
      <c r="BK125" s="139">
        <f>ROUND(I125*H125,2)</f>
        <v>0</v>
      </c>
      <c r="BL125" s="17" t="s">
        <v>157</v>
      </c>
      <c r="BM125" s="138" t="s">
        <v>1449</v>
      </c>
    </row>
    <row r="126" spans="2:65" s="1" customFormat="1" ht="11.25">
      <c r="B126" s="32"/>
      <c r="D126" s="140" t="s">
        <v>140</v>
      </c>
      <c r="F126" s="141" t="s">
        <v>1441</v>
      </c>
      <c r="I126" s="142"/>
      <c r="L126" s="32"/>
      <c r="M126" s="143"/>
      <c r="T126" s="53"/>
      <c r="AT126" s="17" t="s">
        <v>140</v>
      </c>
      <c r="AU126" s="17" t="s">
        <v>82</v>
      </c>
    </row>
    <row r="127" spans="2:65" s="12" customFormat="1" ht="11.25">
      <c r="B127" s="146"/>
      <c r="D127" s="140" t="s">
        <v>147</v>
      </c>
      <c r="E127" s="147" t="s">
        <v>19</v>
      </c>
      <c r="F127" s="148" t="s">
        <v>1450</v>
      </c>
      <c r="H127" s="149">
        <v>19.2</v>
      </c>
      <c r="I127" s="150"/>
      <c r="L127" s="146"/>
      <c r="M127" s="151"/>
      <c r="T127" s="152"/>
      <c r="AT127" s="147" t="s">
        <v>147</v>
      </c>
      <c r="AU127" s="147" t="s">
        <v>82</v>
      </c>
      <c r="AV127" s="12" t="s">
        <v>82</v>
      </c>
      <c r="AW127" s="12" t="s">
        <v>33</v>
      </c>
      <c r="AX127" s="12" t="s">
        <v>80</v>
      </c>
      <c r="AY127" s="147" t="s">
        <v>130</v>
      </c>
    </row>
    <row r="128" spans="2:65" s="1" customFormat="1" ht="16.5" customHeight="1">
      <c r="B128" s="32"/>
      <c r="C128" s="127" t="s">
        <v>83</v>
      </c>
      <c r="D128" s="127" t="s">
        <v>133</v>
      </c>
      <c r="E128" s="128" t="s">
        <v>241</v>
      </c>
      <c r="F128" s="129" t="s">
        <v>242</v>
      </c>
      <c r="G128" s="130" t="s">
        <v>199</v>
      </c>
      <c r="H128" s="131">
        <v>2.25</v>
      </c>
      <c r="I128" s="132"/>
      <c r="J128" s="133">
        <f>ROUND(I128*H128,2)</f>
        <v>0</v>
      </c>
      <c r="K128" s="129" t="s">
        <v>137</v>
      </c>
      <c r="L128" s="32"/>
      <c r="M128" s="134" t="s">
        <v>19</v>
      </c>
      <c r="N128" s="135" t="s">
        <v>43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157</v>
      </c>
      <c r="AT128" s="138" t="s">
        <v>133</v>
      </c>
      <c r="AU128" s="138" t="s">
        <v>82</v>
      </c>
      <c r="AY128" s="17" t="s">
        <v>130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80</v>
      </c>
      <c r="BK128" s="139">
        <f>ROUND(I128*H128,2)</f>
        <v>0</v>
      </c>
      <c r="BL128" s="17" t="s">
        <v>157</v>
      </c>
      <c r="BM128" s="138" t="s">
        <v>1451</v>
      </c>
    </row>
    <row r="129" spans="2:65" s="1" customFormat="1" ht="11.25">
      <c r="B129" s="32"/>
      <c r="D129" s="140" t="s">
        <v>140</v>
      </c>
      <c r="F129" s="141" t="s">
        <v>244</v>
      </c>
      <c r="I129" s="142"/>
      <c r="L129" s="32"/>
      <c r="M129" s="143"/>
      <c r="T129" s="53"/>
      <c r="AT129" s="17" t="s">
        <v>140</v>
      </c>
      <c r="AU129" s="17" t="s">
        <v>82</v>
      </c>
    </row>
    <row r="130" spans="2:65" s="1" customFormat="1" ht="11.25">
      <c r="B130" s="32"/>
      <c r="D130" s="144" t="s">
        <v>141</v>
      </c>
      <c r="F130" s="145" t="s">
        <v>245</v>
      </c>
      <c r="I130" s="142"/>
      <c r="L130" s="32"/>
      <c r="M130" s="143"/>
      <c r="T130" s="53"/>
      <c r="AT130" s="17" t="s">
        <v>141</v>
      </c>
      <c r="AU130" s="17" t="s">
        <v>82</v>
      </c>
    </row>
    <row r="131" spans="2:65" s="12" customFormat="1" ht="11.25">
      <c r="B131" s="146"/>
      <c r="D131" s="140" t="s">
        <v>147</v>
      </c>
      <c r="E131" s="147" t="s">
        <v>19</v>
      </c>
      <c r="F131" s="148" t="s">
        <v>1452</v>
      </c>
      <c r="H131" s="149">
        <v>2.25</v>
      </c>
      <c r="I131" s="150"/>
      <c r="L131" s="146"/>
      <c r="M131" s="151"/>
      <c r="T131" s="152"/>
      <c r="AT131" s="147" t="s">
        <v>147</v>
      </c>
      <c r="AU131" s="147" t="s">
        <v>82</v>
      </c>
      <c r="AV131" s="12" t="s">
        <v>82</v>
      </c>
      <c r="AW131" s="12" t="s">
        <v>33</v>
      </c>
      <c r="AX131" s="12" t="s">
        <v>80</v>
      </c>
      <c r="AY131" s="147" t="s">
        <v>130</v>
      </c>
    </row>
    <row r="132" spans="2:65" s="11" customFormat="1" ht="22.9" customHeight="1">
      <c r="B132" s="115"/>
      <c r="D132" s="116" t="s">
        <v>71</v>
      </c>
      <c r="E132" s="125" t="s">
        <v>82</v>
      </c>
      <c r="F132" s="125" t="s">
        <v>248</v>
      </c>
      <c r="I132" s="118"/>
      <c r="J132" s="126">
        <f>BK132</f>
        <v>0</v>
      </c>
      <c r="L132" s="115"/>
      <c r="M132" s="120"/>
      <c r="P132" s="121">
        <f>SUM(P133:P140)</f>
        <v>0</v>
      </c>
      <c r="R132" s="121">
        <f>SUM(R133:R140)</f>
        <v>1.0037299959000001</v>
      </c>
      <c r="T132" s="122">
        <f>SUM(T133:T140)</f>
        <v>0</v>
      </c>
      <c r="AR132" s="116" t="s">
        <v>80</v>
      </c>
      <c r="AT132" s="123" t="s">
        <v>71</v>
      </c>
      <c r="AU132" s="123" t="s">
        <v>80</v>
      </c>
      <c r="AY132" s="116" t="s">
        <v>130</v>
      </c>
      <c r="BK132" s="124">
        <f>SUM(BK133:BK140)</f>
        <v>0</v>
      </c>
    </row>
    <row r="133" spans="2:65" s="1" customFormat="1" ht="16.5" customHeight="1">
      <c r="B133" s="32"/>
      <c r="C133" s="127" t="s">
        <v>276</v>
      </c>
      <c r="D133" s="127" t="s">
        <v>133</v>
      </c>
      <c r="E133" s="128" t="s">
        <v>250</v>
      </c>
      <c r="F133" s="129" t="s">
        <v>251</v>
      </c>
      <c r="G133" s="130" t="s">
        <v>207</v>
      </c>
      <c r="H133" s="131">
        <v>0.22500000000000001</v>
      </c>
      <c r="I133" s="132"/>
      <c r="J133" s="133">
        <f>ROUND(I133*H133,2)</f>
        <v>0</v>
      </c>
      <c r="K133" s="129" t="s">
        <v>137</v>
      </c>
      <c r="L133" s="32"/>
      <c r="M133" s="134" t="s">
        <v>19</v>
      </c>
      <c r="N133" s="135" t="s">
        <v>43</v>
      </c>
      <c r="P133" s="136">
        <f>O133*H133</f>
        <v>0</v>
      </c>
      <c r="Q133" s="136">
        <v>2.16</v>
      </c>
      <c r="R133" s="136">
        <f>Q133*H133</f>
        <v>0.48600000000000004</v>
      </c>
      <c r="S133" s="136">
        <v>0</v>
      </c>
      <c r="T133" s="137">
        <f>S133*H133</f>
        <v>0</v>
      </c>
      <c r="AR133" s="138" t="s">
        <v>157</v>
      </c>
      <c r="AT133" s="138" t="s">
        <v>133</v>
      </c>
      <c r="AU133" s="138" t="s">
        <v>82</v>
      </c>
      <c r="AY133" s="17" t="s">
        <v>130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80</v>
      </c>
      <c r="BK133" s="139">
        <f>ROUND(I133*H133,2)</f>
        <v>0</v>
      </c>
      <c r="BL133" s="17" t="s">
        <v>157</v>
      </c>
      <c r="BM133" s="138" t="s">
        <v>1453</v>
      </c>
    </row>
    <row r="134" spans="2:65" s="1" customFormat="1" ht="11.25">
      <c r="B134" s="32"/>
      <c r="D134" s="140" t="s">
        <v>140</v>
      </c>
      <c r="F134" s="141" t="s">
        <v>253</v>
      </c>
      <c r="I134" s="142"/>
      <c r="L134" s="32"/>
      <c r="M134" s="143"/>
      <c r="T134" s="53"/>
      <c r="AT134" s="17" t="s">
        <v>140</v>
      </c>
      <c r="AU134" s="17" t="s">
        <v>82</v>
      </c>
    </row>
    <row r="135" spans="2:65" s="1" customFormat="1" ht="11.25">
      <c r="B135" s="32"/>
      <c r="D135" s="144" t="s">
        <v>141</v>
      </c>
      <c r="F135" s="145" t="s">
        <v>254</v>
      </c>
      <c r="I135" s="142"/>
      <c r="L135" s="32"/>
      <c r="M135" s="143"/>
      <c r="T135" s="53"/>
      <c r="AT135" s="17" t="s">
        <v>141</v>
      </c>
      <c r="AU135" s="17" t="s">
        <v>82</v>
      </c>
    </row>
    <row r="136" spans="2:65" s="12" customFormat="1" ht="11.25">
      <c r="B136" s="146"/>
      <c r="D136" s="140" t="s">
        <v>147</v>
      </c>
      <c r="E136" s="147" t="s">
        <v>19</v>
      </c>
      <c r="F136" s="148" t="s">
        <v>1454</v>
      </c>
      <c r="H136" s="149">
        <v>0.22500000000000001</v>
      </c>
      <c r="I136" s="150"/>
      <c r="L136" s="146"/>
      <c r="M136" s="151"/>
      <c r="T136" s="152"/>
      <c r="AT136" s="147" t="s">
        <v>147</v>
      </c>
      <c r="AU136" s="147" t="s">
        <v>82</v>
      </c>
      <c r="AV136" s="12" t="s">
        <v>82</v>
      </c>
      <c r="AW136" s="12" t="s">
        <v>33</v>
      </c>
      <c r="AX136" s="12" t="s">
        <v>80</v>
      </c>
      <c r="AY136" s="147" t="s">
        <v>130</v>
      </c>
    </row>
    <row r="137" spans="2:65" s="1" customFormat="1" ht="16.5" customHeight="1">
      <c r="B137" s="32"/>
      <c r="C137" s="127" t="s">
        <v>285</v>
      </c>
      <c r="D137" s="127" t="s">
        <v>133</v>
      </c>
      <c r="E137" s="128" t="s">
        <v>1455</v>
      </c>
      <c r="F137" s="129" t="s">
        <v>1456</v>
      </c>
      <c r="G137" s="130" t="s">
        <v>207</v>
      </c>
      <c r="H137" s="131">
        <v>0.22500000000000001</v>
      </c>
      <c r="I137" s="132"/>
      <c r="J137" s="133">
        <f>ROUND(I137*H137,2)</f>
        <v>0</v>
      </c>
      <c r="K137" s="129" t="s">
        <v>137</v>
      </c>
      <c r="L137" s="32"/>
      <c r="M137" s="134" t="s">
        <v>19</v>
      </c>
      <c r="N137" s="135" t="s">
        <v>43</v>
      </c>
      <c r="P137" s="136">
        <f>O137*H137</f>
        <v>0</v>
      </c>
      <c r="Q137" s="136">
        <v>2.3010222040000001</v>
      </c>
      <c r="R137" s="136">
        <f>Q137*H137</f>
        <v>0.51772999590000002</v>
      </c>
      <c r="S137" s="136">
        <v>0</v>
      </c>
      <c r="T137" s="137">
        <f>S137*H137</f>
        <v>0</v>
      </c>
      <c r="AR137" s="138" t="s">
        <v>157</v>
      </c>
      <c r="AT137" s="138" t="s">
        <v>133</v>
      </c>
      <c r="AU137" s="138" t="s">
        <v>82</v>
      </c>
      <c r="AY137" s="17" t="s">
        <v>130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80</v>
      </c>
      <c r="BK137" s="139">
        <f>ROUND(I137*H137,2)</f>
        <v>0</v>
      </c>
      <c r="BL137" s="17" t="s">
        <v>157</v>
      </c>
      <c r="BM137" s="138" t="s">
        <v>1457</v>
      </c>
    </row>
    <row r="138" spans="2:65" s="1" customFormat="1" ht="11.25">
      <c r="B138" s="32"/>
      <c r="D138" s="140" t="s">
        <v>140</v>
      </c>
      <c r="F138" s="141" t="s">
        <v>1458</v>
      </c>
      <c r="I138" s="142"/>
      <c r="L138" s="32"/>
      <c r="M138" s="143"/>
      <c r="T138" s="53"/>
      <c r="AT138" s="17" t="s">
        <v>140</v>
      </c>
      <c r="AU138" s="17" t="s">
        <v>82</v>
      </c>
    </row>
    <row r="139" spans="2:65" s="1" customFormat="1" ht="11.25">
      <c r="B139" s="32"/>
      <c r="D139" s="144" t="s">
        <v>141</v>
      </c>
      <c r="F139" s="145" t="s">
        <v>1459</v>
      </c>
      <c r="I139" s="142"/>
      <c r="L139" s="32"/>
      <c r="M139" s="143"/>
      <c r="T139" s="53"/>
      <c r="AT139" s="17" t="s">
        <v>141</v>
      </c>
      <c r="AU139" s="17" t="s">
        <v>82</v>
      </c>
    </row>
    <row r="140" spans="2:65" s="12" customFormat="1" ht="11.25">
      <c r="B140" s="146"/>
      <c r="D140" s="140" t="s">
        <v>147</v>
      </c>
      <c r="E140" s="147" t="s">
        <v>19</v>
      </c>
      <c r="F140" s="148" t="s">
        <v>1454</v>
      </c>
      <c r="H140" s="149">
        <v>0.22500000000000001</v>
      </c>
      <c r="I140" s="150"/>
      <c r="L140" s="146"/>
      <c r="M140" s="151"/>
      <c r="T140" s="152"/>
      <c r="AT140" s="147" t="s">
        <v>147</v>
      </c>
      <c r="AU140" s="147" t="s">
        <v>82</v>
      </c>
      <c r="AV140" s="12" t="s">
        <v>82</v>
      </c>
      <c r="AW140" s="12" t="s">
        <v>33</v>
      </c>
      <c r="AX140" s="12" t="s">
        <v>80</v>
      </c>
      <c r="AY140" s="147" t="s">
        <v>130</v>
      </c>
    </row>
    <row r="141" spans="2:65" s="11" customFormat="1" ht="22.9" customHeight="1">
      <c r="B141" s="115"/>
      <c r="D141" s="116" t="s">
        <v>71</v>
      </c>
      <c r="E141" s="125" t="s">
        <v>234</v>
      </c>
      <c r="F141" s="125" t="s">
        <v>528</v>
      </c>
      <c r="I141" s="118"/>
      <c r="J141" s="126">
        <f>BK141</f>
        <v>0</v>
      </c>
      <c r="L141" s="115"/>
      <c r="M141" s="120"/>
      <c r="P141" s="121">
        <f>SUM(P142:P148)</f>
        <v>0</v>
      </c>
      <c r="R141" s="121">
        <f>SUM(R142:R148)</f>
        <v>0.504</v>
      </c>
      <c r="T141" s="122">
        <f>SUM(T142:T148)</f>
        <v>0</v>
      </c>
      <c r="AR141" s="116" t="s">
        <v>80</v>
      </c>
      <c r="AT141" s="123" t="s">
        <v>71</v>
      </c>
      <c r="AU141" s="123" t="s">
        <v>80</v>
      </c>
      <c r="AY141" s="116" t="s">
        <v>130</v>
      </c>
      <c r="BK141" s="124">
        <f>SUM(BK142:BK148)</f>
        <v>0</v>
      </c>
    </row>
    <row r="142" spans="2:65" s="1" customFormat="1" ht="16.5" customHeight="1">
      <c r="B142" s="32"/>
      <c r="C142" s="127" t="s">
        <v>291</v>
      </c>
      <c r="D142" s="127" t="s">
        <v>133</v>
      </c>
      <c r="E142" s="128" t="s">
        <v>1460</v>
      </c>
      <c r="F142" s="129" t="s">
        <v>1461</v>
      </c>
      <c r="G142" s="130" t="s">
        <v>199</v>
      </c>
      <c r="H142" s="131">
        <v>9</v>
      </c>
      <c r="I142" s="132"/>
      <c r="J142" s="133">
        <f>ROUND(I142*H142,2)</f>
        <v>0</v>
      </c>
      <c r="K142" s="129" t="s">
        <v>137</v>
      </c>
      <c r="L142" s="32"/>
      <c r="M142" s="134" t="s">
        <v>19</v>
      </c>
      <c r="N142" s="135" t="s">
        <v>43</v>
      </c>
      <c r="P142" s="136">
        <f>O142*H142</f>
        <v>0</v>
      </c>
      <c r="Q142" s="136">
        <v>5.6000000000000001E-2</v>
      </c>
      <c r="R142" s="136">
        <f>Q142*H142</f>
        <v>0.504</v>
      </c>
      <c r="S142" s="136">
        <v>0</v>
      </c>
      <c r="T142" s="137">
        <f>S142*H142</f>
        <v>0</v>
      </c>
      <c r="AR142" s="138" t="s">
        <v>157</v>
      </c>
      <c r="AT142" s="138" t="s">
        <v>133</v>
      </c>
      <c r="AU142" s="138" t="s">
        <v>82</v>
      </c>
      <c r="AY142" s="17" t="s">
        <v>130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80</v>
      </c>
      <c r="BK142" s="139">
        <f>ROUND(I142*H142,2)</f>
        <v>0</v>
      </c>
      <c r="BL142" s="17" t="s">
        <v>157</v>
      </c>
      <c r="BM142" s="138" t="s">
        <v>1462</v>
      </c>
    </row>
    <row r="143" spans="2:65" s="1" customFormat="1" ht="11.25">
      <c r="B143" s="32"/>
      <c r="D143" s="140" t="s">
        <v>140</v>
      </c>
      <c r="F143" s="141" t="s">
        <v>1463</v>
      </c>
      <c r="I143" s="142"/>
      <c r="L143" s="32"/>
      <c r="M143" s="143"/>
      <c r="T143" s="53"/>
      <c r="AT143" s="17" t="s">
        <v>140</v>
      </c>
      <c r="AU143" s="17" t="s">
        <v>82</v>
      </c>
    </row>
    <row r="144" spans="2:65" s="1" customFormat="1" ht="11.25">
      <c r="B144" s="32"/>
      <c r="D144" s="144" t="s">
        <v>141</v>
      </c>
      <c r="F144" s="145" t="s">
        <v>1464</v>
      </c>
      <c r="I144" s="142"/>
      <c r="L144" s="32"/>
      <c r="M144" s="143"/>
      <c r="T144" s="53"/>
      <c r="AT144" s="17" t="s">
        <v>141</v>
      </c>
      <c r="AU144" s="17" t="s">
        <v>82</v>
      </c>
    </row>
    <row r="145" spans="2:65" s="12" customFormat="1" ht="11.25">
      <c r="B145" s="146"/>
      <c r="D145" s="140" t="s">
        <v>147</v>
      </c>
      <c r="E145" s="147" t="s">
        <v>19</v>
      </c>
      <c r="F145" s="148" t="s">
        <v>1465</v>
      </c>
      <c r="H145" s="149">
        <v>7</v>
      </c>
      <c r="I145" s="150"/>
      <c r="L145" s="146"/>
      <c r="M145" s="151"/>
      <c r="T145" s="152"/>
      <c r="AT145" s="147" t="s">
        <v>147</v>
      </c>
      <c r="AU145" s="147" t="s">
        <v>82</v>
      </c>
      <c r="AV145" s="12" t="s">
        <v>82</v>
      </c>
      <c r="AW145" s="12" t="s">
        <v>33</v>
      </c>
      <c r="AX145" s="12" t="s">
        <v>72</v>
      </c>
      <c r="AY145" s="147" t="s">
        <v>130</v>
      </c>
    </row>
    <row r="146" spans="2:65" s="12" customFormat="1" ht="11.25">
      <c r="B146" s="146"/>
      <c r="D146" s="140" t="s">
        <v>147</v>
      </c>
      <c r="E146" s="147" t="s">
        <v>19</v>
      </c>
      <c r="F146" s="148" t="s">
        <v>1466</v>
      </c>
      <c r="H146" s="149">
        <v>1.4</v>
      </c>
      <c r="I146" s="150"/>
      <c r="L146" s="146"/>
      <c r="M146" s="151"/>
      <c r="T146" s="152"/>
      <c r="AT146" s="147" t="s">
        <v>147</v>
      </c>
      <c r="AU146" s="147" t="s">
        <v>82</v>
      </c>
      <c r="AV146" s="12" t="s">
        <v>82</v>
      </c>
      <c r="AW146" s="12" t="s">
        <v>33</v>
      </c>
      <c r="AX146" s="12" t="s">
        <v>72</v>
      </c>
      <c r="AY146" s="147" t="s">
        <v>130</v>
      </c>
    </row>
    <row r="147" spans="2:65" s="12" customFormat="1" ht="11.25">
      <c r="B147" s="146"/>
      <c r="D147" s="140" t="s">
        <v>147</v>
      </c>
      <c r="E147" s="147" t="s">
        <v>19</v>
      </c>
      <c r="F147" s="148" t="s">
        <v>1467</v>
      </c>
      <c r="H147" s="149">
        <v>0.6</v>
      </c>
      <c r="I147" s="150"/>
      <c r="L147" s="146"/>
      <c r="M147" s="151"/>
      <c r="T147" s="152"/>
      <c r="AT147" s="147" t="s">
        <v>147</v>
      </c>
      <c r="AU147" s="147" t="s">
        <v>82</v>
      </c>
      <c r="AV147" s="12" t="s">
        <v>82</v>
      </c>
      <c r="AW147" s="12" t="s">
        <v>33</v>
      </c>
      <c r="AX147" s="12" t="s">
        <v>72</v>
      </c>
      <c r="AY147" s="147" t="s">
        <v>130</v>
      </c>
    </row>
    <row r="148" spans="2:65" s="14" customFormat="1" ht="11.25">
      <c r="B148" s="159"/>
      <c r="D148" s="140" t="s">
        <v>147</v>
      </c>
      <c r="E148" s="160" t="s">
        <v>19</v>
      </c>
      <c r="F148" s="161" t="s">
        <v>165</v>
      </c>
      <c r="H148" s="162">
        <v>9</v>
      </c>
      <c r="I148" s="163"/>
      <c r="L148" s="159"/>
      <c r="M148" s="164"/>
      <c r="T148" s="165"/>
      <c r="AT148" s="160" t="s">
        <v>147</v>
      </c>
      <c r="AU148" s="160" t="s">
        <v>82</v>
      </c>
      <c r="AV148" s="14" t="s">
        <v>157</v>
      </c>
      <c r="AW148" s="14" t="s">
        <v>4</v>
      </c>
      <c r="AX148" s="14" t="s">
        <v>80</v>
      </c>
      <c r="AY148" s="160" t="s">
        <v>130</v>
      </c>
    </row>
    <row r="149" spans="2:65" s="11" customFormat="1" ht="22.9" customHeight="1">
      <c r="B149" s="115"/>
      <c r="D149" s="116" t="s">
        <v>71</v>
      </c>
      <c r="E149" s="125" t="s">
        <v>260</v>
      </c>
      <c r="F149" s="125" t="s">
        <v>721</v>
      </c>
      <c r="I149" s="118"/>
      <c r="J149" s="126">
        <f>BK149</f>
        <v>0</v>
      </c>
      <c r="L149" s="115"/>
      <c r="M149" s="120"/>
      <c r="P149" s="121">
        <f>SUM(P150:P158)</f>
        <v>0</v>
      </c>
      <c r="R149" s="121">
        <f>SUM(R150:R158)</f>
        <v>0</v>
      </c>
      <c r="T149" s="122">
        <f>SUM(T150:T158)</f>
        <v>0.97000000000000008</v>
      </c>
      <c r="AR149" s="116" t="s">
        <v>80</v>
      </c>
      <c r="AT149" s="123" t="s">
        <v>71</v>
      </c>
      <c r="AU149" s="123" t="s">
        <v>80</v>
      </c>
      <c r="AY149" s="116" t="s">
        <v>130</v>
      </c>
      <c r="BK149" s="124">
        <f>SUM(BK150:BK158)</f>
        <v>0</v>
      </c>
    </row>
    <row r="150" spans="2:65" s="1" customFormat="1" ht="16.5" customHeight="1">
      <c r="B150" s="32"/>
      <c r="C150" s="127" t="s">
        <v>299</v>
      </c>
      <c r="D150" s="127" t="s">
        <v>133</v>
      </c>
      <c r="E150" s="128" t="s">
        <v>1468</v>
      </c>
      <c r="F150" s="129" t="s">
        <v>1469</v>
      </c>
      <c r="G150" s="130" t="s">
        <v>302</v>
      </c>
      <c r="H150" s="131">
        <v>70</v>
      </c>
      <c r="I150" s="132"/>
      <c r="J150" s="133">
        <f>ROUND(I150*H150,2)</f>
        <v>0</v>
      </c>
      <c r="K150" s="129" t="s">
        <v>137</v>
      </c>
      <c r="L150" s="32"/>
      <c r="M150" s="134" t="s">
        <v>19</v>
      </c>
      <c r="N150" s="135" t="s">
        <v>43</v>
      </c>
      <c r="P150" s="136">
        <f>O150*H150</f>
        <v>0</v>
      </c>
      <c r="Q150" s="136">
        <v>0</v>
      </c>
      <c r="R150" s="136">
        <f>Q150*H150</f>
        <v>0</v>
      </c>
      <c r="S150" s="136">
        <v>8.9999999999999993E-3</v>
      </c>
      <c r="T150" s="137">
        <f>S150*H150</f>
        <v>0.63</v>
      </c>
      <c r="AR150" s="138" t="s">
        <v>157</v>
      </c>
      <c r="AT150" s="138" t="s">
        <v>133</v>
      </c>
      <c r="AU150" s="138" t="s">
        <v>82</v>
      </c>
      <c r="AY150" s="17" t="s">
        <v>130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80</v>
      </c>
      <c r="BK150" s="139">
        <f>ROUND(I150*H150,2)</f>
        <v>0</v>
      </c>
      <c r="BL150" s="17" t="s">
        <v>157</v>
      </c>
      <c r="BM150" s="138" t="s">
        <v>1470</v>
      </c>
    </row>
    <row r="151" spans="2:65" s="1" customFormat="1" ht="11.25">
      <c r="B151" s="32"/>
      <c r="D151" s="140" t="s">
        <v>140</v>
      </c>
      <c r="F151" s="141" t="s">
        <v>1471</v>
      </c>
      <c r="I151" s="142"/>
      <c r="L151" s="32"/>
      <c r="M151" s="143"/>
      <c r="T151" s="53"/>
      <c r="AT151" s="17" t="s">
        <v>140</v>
      </c>
      <c r="AU151" s="17" t="s">
        <v>82</v>
      </c>
    </row>
    <row r="152" spans="2:65" s="1" customFormat="1" ht="11.25">
      <c r="B152" s="32"/>
      <c r="D152" s="144" t="s">
        <v>141</v>
      </c>
      <c r="F152" s="145" t="s">
        <v>1472</v>
      </c>
      <c r="I152" s="142"/>
      <c r="L152" s="32"/>
      <c r="M152" s="143"/>
      <c r="T152" s="53"/>
      <c r="AT152" s="17" t="s">
        <v>141</v>
      </c>
      <c r="AU152" s="17" t="s">
        <v>82</v>
      </c>
    </row>
    <row r="153" spans="2:65" s="1" customFormat="1" ht="16.5" customHeight="1">
      <c r="B153" s="32"/>
      <c r="C153" s="127" t="s">
        <v>8</v>
      </c>
      <c r="D153" s="127" t="s">
        <v>133</v>
      </c>
      <c r="E153" s="128" t="s">
        <v>1473</v>
      </c>
      <c r="F153" s="129" t="s">
        <v>1474</v>
      </c>
      <c r="G153" s="130" t="s">
        <v>302</v>
      </c>
      <c r="H153" s="131">
        <v>20</v>
      </c>
      <c r="I153" s="132"/>
      <c r="J153" s="133">
        <f>ROUND(I153*H153,2)</f>
        <v>0</v>
      </c>
      <c r="K153" s="129" t="s">
        <v>137</v>
      </c>
      <c r="L153" s="32"/>
      <c r="M153" s="134" t="s">
        <v>19</v>
      </c>
      <c r="N153" s="135" t="s">
        <v>43</v>
      </c>
      <c r="P153" s="136">
        <f>O153*H153</f>
        <v>0</v>
      </c>
      <c r="Q153" s="136">
        <v>0</v>
      </c>
      <c r="R153" s="136">
        <f>Q153*H153</f>
        <v>0</v>
      </c>
      <c r="S153" s="136">
        <v>8.9999999999999993E-3</v>
      </c>
      <c r="T153" s="137">
        <f>S153*H153</f>
        <v>0.18</v>
      </c>
      <c r="AR153" s="138" t="s">
        <v>157</v>
      </c>
      <c r="AT153" s="138" t="s">
        <v>133</v>
      </c>
      <c r="AU153" s="138" t="s">
        <v>82</v>
      </c>
      <c r="AY153" s="17" t="s">
        <v>130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80</v>
      </c>
      <c r="BK153" s="139">
        <f>ROUND(I153*H153,2)</f>
        <v>0</v>
      </c>
      <c r="BL153" s="17" t="s">
        <v>157</v>
      </c>
      <c r="BM153" s="138" t="s">
        <v>1475</v>
      </c>
    </row>
    <row r="154" spans="2:65" s="1" customFormat="1" ht="11.25">
      <c r="B154" s="32"/>
      <c r="D154" s="140" t="s">
        <v>140</v>
      </c>
      <c r="F154" s="141" t="s">
        <v>1476</v>
      </c>
      <c r="I154" s="142"/>
      <c r="L154" s="32"/>
      <c r="M154" s="143"/>
      <c r="T154" s="53"/>
      <c r="AT154" s="17" t="s">
        <v>140</v>
      </c>
      <c r="AU154" s="17" t="s">
        <v>82</v>
      </c>
    </row>
    <row r="155" spans="2:65" s="1" customFormat="1" ht="11.25">
      <c r="B155" s="32"/>
      <c r="D155" s="144" t="s">
        <v>141</v>
      </c>
      <c r="F155" s="145" t="s">
        <v>1477</v>
      </c>
      <c r="I155" s="142"/>
      <c r="L155" s="32"/>
      <c r="M155" s="143"/>
      <c r="T155" s="53"/>
      <c r="AT155" s="17" t="s">
        <v>141</v>
      </c>
      <c r="AU155" s="17" t="s">
        <v>82</v>
      </c>
    </row>
    <row r="156" spans="2:65" s="1" customFormat="1" ht="16.5" customHeight="1">
      <c r="B156" s="32"/>
      <c r="C156" s="127" t="s">
        <v>311</v>
      </c>
      <c r="D156" s="127" t="s">
        <v>133</v>
      </c>
      <c r="E156" s="128" t="s">
        <v>1478</v>
      </c>
      <c r="F156" s="129" t="s">
        <v>1479</v>
      </c>
      <c r="G156" s="130" t="s">
        <v>302</v>
      </c>
      <c r="H156" s="131">
        <v>4</v>
      </c>
      <c r="I156" s="132"/>
      <c r="J156" s="133">
        <f>ROUND(I156*H156,2)</f>
        <v>0</v>
      </c>
      <c r="K156" s="129" t="s">
        <v>137</v>
      </c>
      <c r="L156" s="32"/>
      <c r="M156" s="134" t="s">
        <v>19</v>
      </c>
      <c r="N156" s="135" t="s">
        <v>43</v>
      </c>
      <c r="P156" s="136">
        <f>O156*H156</f>
        <v>0</v>
      </c>
      <c r="Q156" s="136">
        <v>0</v>
      </c>
      <c r="R156" s="136">
        <f>Q156*H156</f>
        <v>0</v>
      </c>
      <c r="S156" s="136">
        <v>0.04</v>
      </c>
      <c r="T156" s="137">
        <f>S156*H156</f>
        <v>0.16</v>
      </c>
      <c r="AR156" s="138" t="s">
        <v>157</v>
      </c>
      <c r="AT156" s="138" t="s">
        <v>133</v>
      </c>
      <c r="AU156" s="138" t="s">
        <v>82</v>
      </c>
      <c r="AY156" s="17" t="s">
        <v>130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80</v>
      </c>
      <c r="BK156" s="139">
        <f>ROUND(I156*H156,2)</f>
        <v>0</v>
      </c>
      <c r="BL156" s="17" t="s">
        <v>157</v>
      </c>
      <c r="BM156" s="138" t="s">
        <v>1480</v>
      </c>
    </row>
    <row r="157" spans="2:65" s="1" customFormat="1" ht="11.25">
      <c r="B157" s="32"/>
      <c r="D157" s="140" t="s">
        <v>140</v>
      </c>
      <c r="F157" s="141" t="s">
        <v>1481</v>
      </c>
      <c r="I157" s="142"/>
      <c r="L157" s="32"/>
      <c r="M157" s="143"/>
      <c r="T157" s="53"/>
      <c r="AT157" s="17" t="s">
        <v>140</v>
      </c>
      <c r="AU157" s="17" t="s">
        <v>82</v>
      </c>
    </row>
    <row r="158" spans="2:65" s="1" customFormat="1" ht="11.25">
      <c r="B158" s="32"/>
      <c r="D158" s="144" t="s">
        <v>141</v>
      </c>
      <c r="F158" s="145" t="s">
        <v>1482</v>
      </c>
      <c r="I158" s="142"/>
      <c r="L158" s="32"/>
      <c r="M158" s="143"/>
      <c r="T158" s="53"/>
      <c r="AT158" s="17" t="s">
        <v>141</v>
      </c>
      <c r="AU158" s="17" t="s">
        <v>82</v>
      </c>
    </row>
    <row r="159" spans="2:65" s="11" customFormat="1" ht="22.9" customHeight="1">
      <c r="B159" s="115"/>
      <c r="D159" s="116" t="s">
        <v>71</v>
      </c>
      <c r="E159" s="125" t="s">
        <v>1483</v>
      </c>
      <c r="F159" s="125" t="s">
        <v>1484</v>
      </c>
      <c r="I159" s="118"/>
      <c r="J159" s="126">
        <f>BK159</f>
        <v>0</v>
      </c>
      <c r="L159" s="115"/>
      <c r="M159" s="120"/>
      <c r="P159" s="121">
        <f>SUM(P160:P172)</f>
        <v>0</v>
      </c>
      <c r="R159" s="121">
        <f>SUM(R160:R172)</f>
        <v>0</v>
      </c>
      <c r="T159" s="122">
        <f>SUM(T160:T172)</f>
        <v>0</v>
      </c>
      <c r="AR159" s="116" t="s">
        <v>80</v>
      </c>
      <c r="AT159" s="123" t="s">
        <v>71</v>
      </c>
      <c r="AU159" s="123" t="s">
        <v>80</v>
      </c>
      <c r="AY159" s="116" t="s">
        <v>130</v>
      </c>
      <c r="BK159" s="124">
        <f>SUM(BK160:BK172)</f>
        <v>0</v>
      </c>
    </row>
    <row r="160" spans="2:65" s="1" customFormat="1" ht="16.5" customHeight="1">
      <c r="B160" s="32"/>
      <c r="C160" s="127" t="s">
        <v>322</v>
      </c>
      <c r="D160" s="127" t="s">
        <v>133</v>
      </c>
      <c r="E160" s="128" t="s">
        <v>1485</v>
      </c>
      <c r="F160" s="129" t="s">
        <v>1486</v>
      </c>
      <c r="G160" s="130" t="s">
        <v>229</v>
      </c>
      <c r="H160" s="131">
        <v>0.97</v>
      </c>
      <c r="I160" s="132"/>
      <c r="J160" s="133">
        <f>ROUND(I160*H160,2)</f>
        <v>0</v>
      </c>
      <c r="K160" s="129" t="s">
        <v>137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157</v>
      </c>
      <c r="AT160" s="138" t="s">
        <v>133</v>
      </c>
      <c r="AU160" s="138" t="s">
        <v>82</v>
      </c>
      <c r="AY160" s="17" t="s">
        <v>130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80</v>
      </c>
      <c r="BK160" s="139">
        <f>ROUND(I160*H160,2)</f>
        <v>0</v>
      </c>
      <c r="BL160" s="17" t="s">
        <v>157</v>
      </c>
      <c r="BM160" s="138" t="s">
        <v>1487</v>
      </c>
    </row>
    <row r="161" spans="2:65" s="1" customFormat="1" ht="11.25">
      <c r="B161" s="32"/>
      <c r="D161" s="140" t="s">
        <v>140</v>
      </c>
      <c r="F161" s="141" t="s">
        <v>1488</v>
      </c>
      <c r="I161" s="142"/>
      <c r="L161" s="32"/>
      <c r="M161" s="143"/>
      <c r="T161" s="53"/>
      <c r="AT161" s="17" t="s">
        <v>140</v>
      </c>
      <c r="AU161" s="17" t="s">
        <v>82</v>
      </c>
    </row>
    <row r="162" spans="2:65" s="1" customFormat="1" ht="11.25">
      <c r="B162" s="32"/>
      <c r="D162" s="144" t="s">
        <v>141</v>
      </c>
      <c r="F162" s="145" t="s">
        <v>1489</v>
      </c>
      <c r="I162" s="142"/>
      <c r="L162" s="32"/>
      <c r="M162" s="143"/>
      <c r="T162" s="53"/>
      <c r="AT162" s="17" t="s">
        <v>141</v>
      </c>
      <c r="AU162" s="17" t="s">
        <v>82</v>
      </c>
    </row>
    <row r="163" spans="2:65" s="1" customFormat="1" ht="16.5" customHeight="1">
      <c r="B163" s="32"/>
      <c r="C163" s="127" t="s">
        <v>336</v>
      </c>
      <c r="D163" s="127" t="s">
        <v>133</v>
      </c>
      <c r="E163" s="128" t="s">
        <v>1490</v>
      </c>
      <c r="F163" s="129" t="s">
        <v>1491</v>
      </c>
      <c r="G163" s="130" t="s">
        <v>229</v>
      </c>
      <c r="H163" s="131">
        <v>0.97</v>
      </c>
      <c r="I163" s="132"/>
      <c r="J163" s="133">
        <f>ROUND(I163*H163,2)</f>
        <v>0</v>
      </c>
      <c r="K163" s="129" t="s">
        <v>137</v>
      </c>
      <c r="L163" s="32"/>
      <c r="M163" s="134" t="s">
        <v>19</v>
      </c>
      <c r="N163" s="135" t="s">
        <v>43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157</v>
      </c>
      <c r="AT163" s="138" t="s">
        <v>133</v>
      </c>
      <c r="AU163" s="138" t="s">
        <v>82</v>
      </c>
      <c r="AY163" s="17" t="s">
        <v>130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80</v>
      </c>
      <c r="BK163" s="139">
        <f>ROUND(I163*H163,2)</f>
        <v>0</v>
      </c>
      <c r="BL163" s="17" t="s">
        <v>157</v>
      </c>
      <c r="BM163" s="138" t="s">
        <v>1492</v>
      </c>
    </row>
    <row r="164" spans="2:65" s="1" customFormat="1" ht="11.25">
      <c r="B164" s="32"/>
      <c r="D164" s="140" t="s">
        <v>140</v>
      </c>
      <c r="F164" s="141" t="s">
        <v>1493</v>
      </c>
      <c r="I164" s="142"/>
      <c r="L164" s="32"/>
      <c r="M164" s="143"/>
      <c r="T164" s="53"/>
      <c r="AT164" s="17" t="s">
        <v>140</v>
      </c>
      <c r="AU164" s="17" t="s">
        <v>82</v>
      </c>
    </row>
    <row r="165" spans="2:65" s="1" customFormat="1" ht="11.25">
      <c r="B165" s="32"/>
      <c r="D165" s="144" t="s">
        <v>141</v>
      </c>
      <c r="F165" s="145" t="s">
        <v>1494</v>
      </c>
      <c r="I165" s="142"/>
      <c r="L165" s="32"/>
      <c r="M165" s="143"/>
      <c r="T165" s="53"/>
      <c r="AT165" s="17" t="s">
        <v>141</v>
      </c>
      <c r="AU165" s="17" t="s">
        <v>82</v>
      </c>
    </row>
    <row r="166" spans="2:65" s="1" customFormat="1" ht="16.5" customHeight="1">
      <c r="B166" s="32"/>
      <c r="C166" s="127" t="s">
        <v>343</v>
      </c>
      <c r="D166" s="127" t="s">
        <v>133</v>
      </c>
      <c r="E166" s="128" t="s">
        <v>1495</v>
      </c>
      <c r="F166" s="129" t="s">
        <v>1496</v>
      </c>
      <c r="G166" s="130" t="s">
        <v>229</v>
      </c>
      <c r="H166" s="131">
        <v>8.73</v>
      </c>
      <c r="I166" s="132"/>
      <c r="J166" s="133">
        <f>ROUND(I166*H166,2)</f>
        <v>0</v>
      </c>
      <c r="K166" s="129" t="s">
        <v>137</v>
      </c>
      <c r="L166" s="32"/>
      <c r="M166" s="134" t="s">
        <v>19</v>
      </c>
      <c r="N166" s="135" t="s">
        <v>43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157</v>
      </c>
      <c r="AT166" s="138" t="s">
        <v>133</v>
      </c>
      <c r="AU166" s="138" t="s">
        <v>82</v>
      </c>
      <c r="AY166" s="17" t="s">
        <v>130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80</v>
      </c>
      <c r="BK166" s="139">
        <f>ROUND(I166*H166,2)</f>
        <v>0</v>
      </c>
      <c r="BL166" s="17" t="s">
        <v>157</v>
      </c>
      <c r="BM166" s="138" t="s">
        <v>1497</v>
      </c>
    </row>
    <row r="167" spans="2:65" s="1" customFormat="1" ht="19.5">
      <c r="B167" s="32"/>
      <c r="D167" s="140" t="s">
        <v>140</v>
      </c>
      <c r="F167" s="141" t="s">
        <v>1498</v>
      </c>
      <c r="I167" s="142"/>
      <c r="L167" s="32"/>
      <c r="M167" s="143"/>
      <c r="T167" s="53"/>
      <c r="AT167" s="17" t="s">
        <v>140</v>
      </c>
      <c r="AU167" s="17" t="s">
        <v>82</v>
      </c>
    </row>
    <row r="168" spans="2:65" s="1" customFormat="1" ht="11.25">
      <c r="B168" s="32"/>
      <c r="D168" s="144" t="s">
        <v>141</v>
      </c>
      <c r="F168" s="145" t="s">
        <v>1499</v>
      </c>
      <c r="I168" s="142"/>
      <c r="L168" s="32"/>
      <c r="M168" s="143"/>
      <c r="T168" s="53"/>
      <c r="AT168" s="17" t="s">
        <v>141</v>
      </c>
      <c r="AU168" s="17" t="s">
        <v>82</v>
      </c>
    </row>
    <row r="169" spans="2:65" s="12" customFormat="1" ht="11.25">
      <c r="B169" s="146"/>
      <c r="D169" s="140" t="s">
        <v>147</v>
      </c>
      <c r="E169" s="147" t="s">
        <v>19</v>
      </c>
      <c r="F169" s="148" t="s">
        <v>1500</v>
      </c>
      <c r="H169" s="149">
        <v>8.73</v>
      </c>
      <c r="I169" s="150"/>
      <c r="L169" s="146"/>
      <c r="M169" s="151"/>
      <c r="T169" s="152"/>
      <c r="AT169" s="147" t="s">
        <v>147</v>
      </c>
      <c r="AU169" s="147" t="s">
        <v>82</v>
      </c>
      <c r="AV169" s="12" t="s">
        <v>82</v>
      </c>
      <c r="AW169" s="12" t="s">
        <v>33</v>
      </c>
      <c r="AX169" s="12" t="s">
        <v>80</v>
      </c>
      <c r="AY169" s="147" t="s">
        <v>130</v>
      </c>
    </row>
    <row r="170" spans="2:65" s="1" customFormat="1" ht="21.75" customHeight="1">
      <c r="B170" s="32"/>
      <c r="C170" s="127" t="s">
        <v>86</v>
      </c>
      <c r="D170" s="127" t="s">
        <v>133</v>
      </c>
      <c r="E170" s="128" t="s">
        <v>1501</v>
      </c>
      <c r="F170" s="129" t="s">
        <v>1502</v>
      </c>
      <c r="G170" s="130" t="s">
        <v>229</v>
      </c>
      <c r="H170" s="131">
        <v>0.97</v>
      </c>
      <c r="I170" s="132"/>
      <c r="J170" s="133">
        <f>ROUND(I170*H170,2)</f>
        <v>0</v>
      </c>
      <c r="K170" s="129" t="s">
        <v>137</v>
      </c>
      <c r="L170" s="32"/>
      <c r="M170" s="134" t="s">
        <v>19</v>
      </c>
      <c r="N170" s="135" t="s">
        <v>43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157</v>
      </c>
      <c r="AT170" s="138" t="s">
        <v>133</v>
      </c>
      <c r="AU170" s="138" t="s">
        <v>82</v>
      </c>
      <c r="AY170" s="17" t="s">
        <v>130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80</v>
      </c>
      <c r="BK170" s="139">
        <f>ROUND(I170*H170,2)</f>
        <v>0</v>
      </c>
      <c r="BL170" s="17" t="s">
        <v>157</v>
      </c>
      <c r="BM170" s="138" t="s">
        <v>1503</v>
      </c>
    </row>
    <row r="171" spans="2:65" s="1" customFormat="1" ht="19.5">
      <c r="B171" s="32"/>
      <c r="D171" s="140" t="s">
        <v>140</v>
      </c>
      <c r="F171" s="141" t="s">
        <v>1504</v>
      </c>
      <c r="I171" s="142"/>
      <c r="L171" s="32"/>
      <c r="M171" s="143"/>
      <c r="T171" s="53"/>
      <c r="AT171" s="17" t="s">
        <v>140</v>
      </c>
      <c r="AU171" s="17" t="s">
        <v>82</v>
      </c>
    </row>
    <row r="172" spans="2:65" s="1" customFormat="1" ht="11.25">
      <c r="B172" s="32"/>
      <c r="D172" s="144" t="s">
        <v>141</v>
      </c>
      <c r="F172" s="145" t="s">
        <v>1505</v>
      </c>
      <c r="I172" s="142"/>
      <c r="L172" s="32"/>
      <c r="M172" s="143"/>
      <c r="T172" s="53"/>
      <c r="AT172" s="17" t="s">
        <v>141</v>
      </c>
      <c r="AU172" s="17" t="s">
        <v>82</v>
      </c>
    </row>
    <row r="173" spans="2:65" s="11" customFormat="1" ht="22.9" customHeight="1">
      <c r="B173" s="115"/>
      <c r="D173" s="116" t="s">
        <v>71</v>
      </c>
      <c r="E173" s="125" t="s">
        <v>787</v>
      </c>
      <c r="F173" s="125" t="s">
        <v>788</v>
      </c>
      <c r="I173" s="118"/>
      <c r="J173" s="126">
        <f>BK173</f>
        <v>0</v>
      </c>
      <c r="L173" s="115"/>
      <c r="M173" s="120"/>
      <c r="P173" s="121">
        <f>SUM(P174:P176)</f>
        <v>0</v>
      </c>
      <c r="R173" s="121">
        <f>SUM(R174:R176)</f>
        <v>0</v>
      </c>
      <c r="T173" s="122">
        <f>SUM(T174:T176)</f>
        <v>0</v>
      </c>
      <c r="AR173" s="116" t="s">
        <v>80</v>
      </c>
      <c r="AT173" s="123" t="s">
        <v>71</v>
      </c>
      <c r="AU173" s="123" t="s">
        <v>80</v>
      </c>
      <c r="AY173" s="116" t="s">
        <v>130</v>
      </c>
      <c r="BK173" s="124">
        <f>SUM(BK174:BK176)</f>
        <v>0</v>
      </c>
    </row>
    <row r="174" spans="2:65" s="1" customFormat="1" ht="16.5" customHeight="1">
      <c r="B174" s="32"/>
      <c r="C174" s="127" t="s">
        <v>7</v>
      </c>
      <c r="D174" s="127" t="s">
        <v>133</v>
      </c>
      <c r="E174" s="128" t="s">
        <v>790</v>
      </c>
      <c r="F174" s="129" t="s">
        <v>791</v>
      </c>
      <c r="G174" s="130" t="s">
        <v>229</v>
      </c>
      <c r="H174" s="131">
        <v>27.957999999999998</v>
      </c>
      <c r="I174" s="132"/>
      <c r="J174" s="133">
        <f>ROUND(I174*H174,2)</f>
        <v>0</v>
      </c>
      <c r="K174" s="129" t="s">
        <v>137</v>
      </c>
      <c r="L174" s="32"/>
      <c r="M174" s="134" t="s">
        <v>19</v>
      </c>
      <c r="N174" s="135" t="s">
        <v>43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157</v>
      </c>
      <c r="AT174" s="138" t="s">
        <v>133</v>
      </c>
      <c r="AU174" s="138" t="s">
        <v>82</v>
      </c>
      <c r="AY174" s="17" t="s">
        <v>130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80</v>
      </c>
      <c r="BK174" s="139">
        <f>ROUND(I174*H174,2)</f>
        <v>0</v>
      </c>
      <c r="BL174" s="17" t="s">
        <v>157</v>
      </c>
      <c r="BM174" s="138" t="s">
        <v>1506</v>
      </c>
    </row>
    <row r="175" spans="2:65" s="1" customFormat="1" ht="19.5">
      <c r="B175" s="32"/>
      <c r="D175" s="140" t="s">
        <v>140</v>
      </c>
      <c r="F175" s="141" t="s">
        <v>793</v>
      </c>
      <c r="I175" s="142"/>
      <c r="L175" s="32"/>
      <c r="M175" s="143"/>
      <c r="T175" s="53"/>
      <c r="AT175" s="17" t="s">
        <v>140</v>
      </c>
      <c r="AU175" s="17" t="s">
        <v>82</v>
      </c>
    </row>
    <row r="176" spans="2:65" s="1" customFormat="1" ht="11.25">
      <c r="B176" s="32"/>
      <c r="D176" s="144" t="s">
        <v>141</v>
      </c>
      <c r="F176" s="145" t="s">
        <v>794</v>
      </c>
      <c r="I176" s="142"/>
      <c r="L176" s="32"/>
      <c r="M176" s="143"/>
      <c r="T176" s="53"/>
      <c r="AT176" s="17" t="s">
        <v>141</v>
      </c>
      <c r="AU176" s="17" t="s">
        <v>82</v>
      </c>
    </row>
    <row r="177" spans="2:65" s="11" customFormat="1" ht="25.9" customHeight="1">
      <c r="B177" s="115"/>
      <c r="D177" s="116" t="s">
        <v>71</v>
      </c>
      <c r="E177" s="117" t="s">
        <v>795</v>
      </c>
      <c r="F177" s="117" t="s">
        <v>796</v>
      </c>
      <c r="I177" s="118"/>
      <c r="J177" s="119">
        <f>BK177</f>
        <v>0</v>
      </c>
      <c r="L177" s="115"/>
      <c r="M177" s="120"/>
      <c r="P177" s="121">
        <f>P178+P221+P270+P316+P323</f>
        <v>0</v>
      </c>
      <c r="R177" s="121">
        <f>R178+R221+R270+R316+R323</f>
        <v>0.66152132559999999</v>
      </c>
      <c r="T177" s="122">
        <f>T178+T221+T270+T316+T323</f>
        <v>0</v>
      </c>
      <c r="AR177" s="116" t="s">
        <v>82</v>
      </c>
      <c r="AT177" s="123" t="s">
        <v>71</v>
      </c>
      <c r="AU177" s="123" t="s">
        <v>72</v>
      </c>
      <c r="AY177" s="116" t="s">
        <v>130</v>
      </c>
      <c r="BK177" s="124">
        <f>BK178+BK221+BK270+BK316+BK323</f>
        <v>0</v>
      </c>
    </row>
    <row r="178" spans="2:65" s="11" customFormat="1" ht="22.9" customHeight="1">
      <c r="B178" s="115"/>
      <c r="D178" s="116" t="s">
        <v>71</v>
      </c>
      <c r="E178" s="125" t="s">
        <v>1507</v>
      </c>
      <c r="F178" s="125" t="s">
        <v>1508</v>
      </c>
      <c r="I178" s="118"/>
      <c r="J178" s="126">
        <f>BK178</f>
        <v>0</v>
      </c>
      <c r="L178" s="115"/>
      <c r="M178" s="120"/>
      <c r="P178" s="121">
        <f>SUM(P179:P220)</f>
        <v>0</v>
      </c>
      <c r="R178" s="121">
        <f>SUM(R179:R220)</f>
        <v>5.9963499999999996E-2</v>
      </c>
      <c r="T178" s="122">
        <f>SUM(T179:T220)</f>
        <v>0</v>
      </c>
      <c r="AR178" s="116" t="s">
        <v>82</v>
      </c>
      <c r="AT178" s="123" t="s">
        <v>71</v>
      </c>
      <c r="AU178" s="123" t="s">
        <v>80</v>
      </c>
      <c r="AY178" s="116" t="s">
        <v>130</v>
      </c>
      <c r="BK178" s="124">
        <f>SUM(BK179:BK220)</f>
        <v>0</v>
      </c>
    </row>
    <row r="179" spans="2:65" s="1" customFormat="1" ht="16.5" customHeight="1">
      <c r="B179" s="32"/>
      <c r="C179" s="127" t="s">
        <v>360</v>
      </c>
      <c r="D179" s="127" t="s">
        <v>133</v>
      </c>
      <c r="E179" s="128" t="s">
        <v>1509</v>
      </c>
      <c r="F179" s="129" t="s">
        <v>1510</v>
      </c>
      <c r="G179" s="130" t="s">
        <v>302</v>
      </c>
      <c r="H179" s="131">
        <v>14</v>
      </c>
      <c r="I179" s="132"/>
      <c r="J179" s="133">
        <f>ROUND(I179*H179,2)</f>
        <v>0</v>
      </c>
      <c r="K179" s="129" t="s">
        <v>137</v>
      </c>
      <c r="L179" s="32"/>
      <c r="M179" s="134" t="s">
        <v>19</v>
      </c>
      <c r="N179" s="135" t="s">
        <v>43</v>
      </c>
      <c r="P179" s="136">
        <f>O179*H179</f>
        <v>0</v>
      </c>
      <c r="Q179" s="136">
        <v>1.4215499999999999E-3</v>
      </c>
      <c r="R179" s="136">
        <f>Q179*H179</f>
        <v>1.9901699999999998E-2</v>
      </c>
      <c r="S179" s="136">
        <v>0</v>
      </c>
      <c r="T179" s="137">
        <f>S179*H179</f>
        <v>0</v>
      </c>
      <c r="AR179" s="138" t="s">
        <v>311</v>
      </c>
      <c r="AT179" s="138" t="s">
        <v>133</v>
      </c>
      <c r="AU179" s="138" t="s">
        <v>82</v>
      </c>
      <c r="AY179" s="17" t="s">
        <v>130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80</v>
      </c>
      <c r="BK179" s="139">
        <f>ROUND(I179*H179,2)</f>
        <v>0</v>
      </c>
      <c r="BL179" s="17" t="s">
        <v>311</v>
      </c>
      <c r="BM179" s="138" t="s">
        <v>1511</v>
      </c>
    </row>
    <row r="180" spans="2:65" s="1" customFormat="1" ht="11.25">
      <c r="B180" s="32"/>
      <c r="D180" s="140" t="s">
        <v>140</v>
      </c>
      <c r="F180" s="141" t="s">
        <v>1512</v>
      </c>
      <c r="I180" s="142"/>
      <c r="L180" s="32"/>
      <c r="M180" s="143"/>
      <c r="T180" s="53"/>
      <c r="AT180" s="17" t="s">
        <v>140</v>
      </c>
      <c r="AU180" s="17" t="s">
        <v>82</v>
      </c>
    </row>
    <row r="181" spans="2:65" s="1" customFormat="1" ht="11.25">
      <c r="B181" s="32"/>
      <c r="D181" s="144" t="s">
        <v>141</v>
      </c>
      <c r="F181" s="145" t="s">
        <v>1513</v>
      </c>
      <c r="I181" s="142"/>
      <c r="L181" s="32"/>
      <c r="M181" s="143"/>
      <c r="T181" s="53"/>
      <c r="AT181" s="17" t="s">
        <v>141</v>
      </c>
      <c r="AU181" s="17" t="s">
        <v>82</v>
      </c>
    </row>
    <row r="182" spans="2:65" s="1" customFormat="1" ht="16.5" customHeight="1">
      <c r="B182" s="32"/>
      <c r="C182" s="127" t="s">
        <v>366</v>
      </c>
      <c r="D182" s="127" t="s">
        <v>133</v>
      </c>
      <c r="E182" s="128" t="s">
        <v>1514</v>
      </c>
      <c r="F182" s="129" t="s">
        <v>1515</v>
      </c>
      <c r="G182" s="130" t="s">
        <v>302</v>
      </c>
      <c r="H182" s="131">
        <v>2</v>
      </c>
      <c r="I182" s="132"/>
      <c r="J182" s="133">
        <f>ROUND(I182*H182,2)</f>
        <v>0</v>
      </c>
      <c r="K182" s="129" t="s">
        <v>137</v>
      </c>
      <c r="L182" s="32"/>
      <c r="M182" s="134" t="s">
        <v>19</v>
      </c>
      <c r="N182" s="135" t="s">
        <v>43</v>
      </c>
      <c r="P182" s="136">
        <f>O182*H182</f>
        <v>0</v>
      </c>
      <c r="Q182" s="136">
        <v>3.0422499999999998E-3</v>
      </c>
      <c r="R182" s="136">
        <f>Q182*H182</f>
        <v>6.0844999999999996E-3</v>
      </c>
      <c r="S182" s="136">
        <v>0</v>
      </c>
      <c r="T182" s="137">
        <f>S182*H182</f>
        <v>0</v>
      </c>
      <c r="AR182" s="138" t="s">
        <v>311</v>
      </c>
      <c r="AT182" s="138" t="s">
        <v>133</v>
      </c>
      <c r="AU182" s="138" t="s">
        <v>82</v>
      </c>
      <c r="AY182" s="17" t="s">
        <v>130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80</v>
      </c>
      <c r="BK182" s="139">
        <f>ROUND(I182*H182,2)</f>
        <v>0</v>
      </c>
      <c r="BL182" s="17" t="s">
        <v>311</v>
      </c>
      <c r="BM182" s="138" t="s">
        <v>1516</v>
      </c>
    </row>
    <row r="183" spans="2:65" s="1" customFormat="1" ht="11.25">
      <c r="B183" s="32"/>
      <c r="D183" s="140" t="s">
        <v>140</v>
      </c>
      <c r="F183" s="141" t="s">
        <v>1517</v>
      </c>
      <c r="I183" s="142"/>
      <c r="L183" s="32"/>
      <c r="M183" s="143"/>
      <c r="T183" s="53"/>
      <c r="AT183" s="17" t="s">
        <v>140</v>
      </c>
      <c r="AU183" s="17" t="s">
        <v>82</v>
      </c>
    </row>
    <row r="184" spans="2:65" s="1" customFormat="1" ht="11.25">
      <c r="B184" s="32"/>
      <c r="D184" s="144" t="s">
        <v>141</v>
      </c>
      <c r="F184" s="145" t="s">
        <v>1518</v>
      </c>
      <c r="I184" s="142"/>
      <c r="L184" s="32"/>
      <c r="M184" s="143"/>
      <c r="T184" s="53"/>
      <c r="AT184" s="17" t="s">
        <v>141</v>
      </c>
      <c r="AU184" s="17" t="s">
        <v>82</v>
      </c>
    </row>
    <row r="185" spans="2:65" s="1" customFormat="1" ht="16.5" customHeight="1">
      <c r="B185" s="32"/>
      <c r="C185" s="127" t="s">
        <v>372</v>
      </c>
      <c r="D185" s="127" t="s">
        <v>133</v>
      </c>
      <c r="E185" s="128" t="s">
        <v>1519</v>
      </c>
      <c r="F185" s="129" t="s">
        <v>1520</v>
      </c>
      <c r="G185" s="130" t="s">
        <v>302</v>
      </c>
      <c r="H185" s="131">
        <v>5</v>
      </c>
      <c r="I185" s="132"/>
      <c r="J185" s="133">
        <f>ROUND(I185*H185,2)</f>
        <v>0</v>
      </c>
      <c r="K185" s="129" t="s">
        <v>137</v>
      </c>
      <c r="L185" s="32"/>
      <c r="M185" s="134" t="s">
        <v>19</v>
      </c>
      <c r="N185" s="135" t="s">
        <v>43</v>
      </c>
      <c r="P185" s="136">
        <f>O185*H185</f>
        <v>0</v>
      </c>
      <c r="Q185" s="136">
        <v>2.0098999999999998E-3</v>
      </c>
      <c r="R185" s="136">
        <f>Q185*H185</f>
        <v>1.0049499999999999E-2</v>
      </c>
      <c r="S185" s="136">
        <v>0</v>
      </c>
      <c r="T185" s="137">
        <f>S185*H185</f>
        <v>0</v>
      </c>
      <c r="AR185" s="138" t="s">
        <v>311</v>
      </c>
      <c r="AT185" s="138" t="s">
        <v>133</v>
      </c>
      <c r="AU185" s="138" t="s">
        <v>82</v>
      </c>
      <c r="AY185" s="17" t="s">
        <v>130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80</v>
      </c>
      <c r="BK185" s="139">
        <f>ROUND(I185*H185,2)</f>
        <v>0</v>
      </c>
      <c r="BL185" s="17" t="s">
        <v>311</v>
      </c>
      <c r="BM185" s="138" t="s">
        <v>1521</v>
      </c>
    </row>
    <row r="186" spans="2:65" s="1" customFormat="1" ht="11.25">
      <c r="B186" s="32"/>
      <c r="D186" s="140" t="s">
        <v>140</v>
      </c>
      <c r="F186" s="141" t="s">
        <v>1522</v>
      </c>
      <c r="I186" s="142"/>
      <c r="L186" s="32"/>
      <c r="M186" s="143"/>
      <c r="T186" s="53"/>
      <c r="AT186" s="17" t="s">
        <v>140</v>
      </c>
      <c r="AU186" s="17" t="s">
        <v>82</v>
      </c>
    </row>
    <row r="187" spans="2:65" s="1" customFormat="1" ht="11.25">
      <c r="B187" s="32"/>
      <c r="D187" s="144" t="s">
        <v>141</v>
      </c>
      <c r="F187" s="145" t="s">
        <v>1523</v>
      </c>
      <c r="I187" s="142"/>
      <c r="L187" s="32"/>
      <c r="M187" s="143"/>
      <c r="T187" s="53"/>
      <c r="AT187" s="17" t="s">
        <v>141</v>
      </c>
      <c r="AU187" s="17" t="s">
        <v>82</v>
      </c>
    </row>
    <row r="188" spans="2:65" s="1" customFormat="1" ht="16.5" customHeight="1">
      <c r="B188" s="32"/>
      <c r="C188" s="127" t="s">
        <v>379</v>
      </c>
      <c r="D188" s="127" t="s">
        <v>133</v>
      </c>
      <c r="E188" s="128" t="s">
        <v>1524</v>
      </c>
      <c r="F188" s="129" t="s">
        <v>1525</v>
      </c>
      <c r="G188" s="130" t="s">
        <v>302</v>
      </c>
      <c r="H188" s="131">
        <v>10</v>
      </c>
      <c r="I188" s="132"/>
      <c r="J188" s="133">
        <f>ROUND(I188*H188,2)</f>
        <v>0</v>
      </c>
      <c r="K188" s="129" t="s">
        <v>137</v>
      </c>
      <c r="L188" s="32"/>
      <c r="M188" s="134" t="s">
        <v>19</v>
      </c>
      <c r="N188" s="135" t="s">
        <v>43</v>
      </c>
      <c r="P188" s="136">
        <f>O188*H188</f>
        <v>0</v>
      </c>
      <c r="Q188" s="136">
        <v>4.1189999999999998E-4</v>
      </c>
      <c r="R188" s="136">
        <f>Q188*H188</f>
        <v>4.1189999999999994E-3</v>
      </c>
      <c r="S188" s="136">
        <v>0</v>
      </c>
      <c r="T188" s="137">
        <f>S188*H188</f>
        <v>0</v>
      </c>
      <c r="AR188" s="138" t="s">
        <v>311</v>
      </c>
      <c r="AT188" s="138" t="s">
        <v>133</v>
      </c>
      <c r="AU188" s="138" t="s">
        <v>82</v>
      </c>
      <c r="AY188" s="17" t="s">
        <v>130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80</v>
      </c>
      <c r="BK188" s="139">
        <f>ROUND(I188*H188,2)</f>
        <v>0</v>
      </c>
      <c r="BL188" s="17" t="s">
        <v>311</v>
      </c>
      <c r="BM188" s="138" t="s">
        <v>1526</v>
      </c>
    </row>
    <row r="189" spans="2:65" s="1" customFormat="1" ht="11.25">
      <c r="B189" s="32"/>
      <c r="D189" s="140" t="s">
        <v>140</v>
      </c>
      <c r="F189" s="141" t="s">
        <v>1527</v>
      </c>
      <c r="I189" s="142"/>
      <c r="L189" s="32"/>
      <c r="M189" s="143"/>
      <c r="T189" s="53"/>
      <c r="AT189" s="17" t="s">
        <v>140</v>
      </c>
      <c r="AU189" s="17" t="s">
        <v>82</v>
      </c>
    </row>
    <row r="190" spans="2:65" s="1" customFormat="1" ht="11.25">
      <c r="B190" s="32"/>
      <c r="D190" s="144" t="s">
        <v>141</v>
      </c>
      <c r="F190" s="145" t="s">
        <v>1528</v>
      </c>
      <c r="I190" s="142"/>
      <c r="L190" s="32"/>
      <c r="M190" s="143"/>
      <c r="T190" s="53"/>
      <c r="AT190" s="17" t="s">
        <v>141</v>
      </c>
      <c r="AU190" s="17" t="s">
        <v>82</v>
      </c>
    </row>
    <row r="191" spans="2:65" s="1" customFormat="1" ht="16.5" customHeight="1">
      <c r="B191" s="32"/>
      <c r="C191" s="127" t="s">
        <v>386</v>
      </c>
      <c r="D191" s="127" t="s">
        <v>133</v>
      </c>
      <c r="E191" s="128" t="s">
        <v>1529</v>
      </c>
      <c r="F191" s="129" t="s">
        <v>1530</v>
      </c>
      <c r="G191" s="130" t="s">
        <v>302</v>
      </c>
      <c r="H191" s="131">
        <v>6</v>
      </c>
      <c r="I191" s="132"/>
      <c r="J191" s="133">
        <f>ROUND(I191*H191,2)</f>
        <v>0</v>
      </c>
      <c r="K191" s="129" t="s">
        <v>137</v>
      </c>
      <c r="L191" s="32"/>
      <c r="M191" s="134" t="s">
        <v>19</v>
      </c>
      <c r="N191" s="135" t="s">
        <v>43</v>
      </c>
      <c r="P191" s="136">
        <f>O191*H191</f>
        <v>0</v>
      </c>
      <c r="Q191" s="136">
        <v>4.7649999999999998E-4</v>
      </c>
      <c r="R191" s="136">
        <f>Q191*H191</f>
        <v>2.859E-3</v>
      </c>
      <c r="S191" s="136">
        <v>0</v>
      </c>
      <c r="T191" s="137">
        <f>S191*H191</f>
        <v>0</v>
      </c>
      <c r="AR191" s="138" t="s">
        <v>311</v>
      </c>
      <c r="AT191" s="138" t="s">
        <v>133</v>
      </c>
      <c r="AU191" s="138" t="s">
        <v>82</v>
      </c>
      <c r="AY191" s="17" t="s">
        <v>130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80</v>
      </c>
      <c r="BK191" s="139">
        <f>ROUND(I191*H191,2)</f>
        <v>0</v>
      </c>
      <c r="BL191" s="17" t="s">
        <v>311</v>
      </c>
      <c r="BM191" s="138" t="s">
        <v>1531</v>
      </c>
    </row>
    <row r="192" spans="2:65" s="1" customFormat="1" ht="11.25">
      <c r="B192" s="32"/>
      <c r="D192" s="140" t="s">
        <v>140</v>
      </c>
      <c r="F192" s="141" t="s">
        <v>1532</v>
      </c>
      <c r="I192" s="142"/>
      <c r="L192" s="32"/>
      <c r="M192" s="143"/>
      <c r="T192" s="53"/>
      <c r="AT192" s="17" t="s">
        <v>140</v>
      </c>
      <c r="AU192" s="17" t="s">
        <v>82</v>
      </c>
    </row>
    <row r="193" spans="2:65" s="1" customFormat="1" ht="11.25">
      <c r="B193" s="32"/>
      <c r="D193" s="144" t="s">
        <v>141</v>
      </c>
      <c r="F193" s="145" t="s">
        <v>1533</v>
      </c>
      <c r="I193" s="142"/>
      <c r="L193" s="32"/>
      <c r="M193" s="143"/>
      <c r="T193" s="53"/>
      <c r="AT193" s="17" t="s">
        <v>141</v>
      </c>
      <c r="AU193" s="17" t="s">
        <v>82</v>
      </c>
    </row>
    <row r="194" spans="2:65" s="1" customFormat="1" ht="16.5" customHeight="1">
      <c r="B194" s="32"/>
      <c r="C194" s="127" t="s">
        <v>392</v>
      </c>
      <c r="D194" s="127" t="s">
        <v>133</v>
      </c>
      <c r="E194" s="128" t="s">
        <v>1534</v>
      </c>
      <c r="F194" s="129" t="s">
        <v>1535</v>
      </c>
      <c r="G194" s="130" t="s">
        <v>302</v>
      </c>
      <c r="H194" s="131">
        <v>3</v>
      </c>
      <c r="I194" s="132"/>
      <c r="J194" s="133">
        <f>ROUND(I194*H194,2)</f>
        <v>0</v>
      </c>
      <c r="K194" s="129" t="s">
        <v>137</v>
      </c>
      <c r="L194" s="32"/>
      <c r="M194" s="134" t="s">
        <v>19</v>
      </c>
      <c r="N194" s="135" t="s">
        <v>43</v>
      </c>
      <c r="P194" s="136">
        <f>O194*H194</f>
        <v>0</v>
      </c>
      <c r="Q194" s="136">
        <v>7.092E-4</v>
      </c>
      <c r="R194" s="136">
        <f>Q194*H194</f>
        <v>2.1275999999999999E-3</v>
      </c>
      <c r="S194" s="136">
        <v>0</v>
      </c>
      <c r="T194" s="137">
        <f>S194*H194</f>
        <v>0</v>
      </c>
      <c r="AR194" s="138" t="s">
        <v>311</v>
      </c>
      <c r="AT194" s="138" t="s">
        <v>133</v>
      </c>
      <c r="AU194" s="138" t="s">
        <v>82</v>
      </c>
      <c r="AY194" s="17" t="s">
        <v>130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80</v>
      </c>
      <c r="BK194" s="139">
        <f>ROUND(I194*H194,2)</f>
        <v>0</v>
      </c>
      <c r="BL194" s="17" t="s">
        <v>311</v>
      </c>
      <c r="BM194" s="138" t="s">
        <v>1536</v>
      </c>
    </row>
    <row r="195" spans="2:65" s="1" customFormat="1" ht="11.25">
      <c r="B195" s="32"/>
      <c r="D195" s="140" t="s">
        <v>140</v>
      </c>
      <c r="F195" s="141" t="s">
        <v>1537</v>
      </c>
      <c r="I195" s="142"/>
      <c r="L195" s="32"/>
      <c r="M195" s="143"/>
      <c r="T195" s="53"/>
      <c r="AT195" s="17" t="s">
        <v>140</v>
      </c>
      <c r="AU195" s="17" t="s">
        <v>82</v>
      </c>
    </row>
    <row r="196" spans="2:65" s="1" customFormat="1" ht="11.25">
      <c r="B196" s="32"/>
      <c r="D196" s="144" t="s">
        <v>141</v>
      </c>
      <c r="F196" s="145" t="s">
        <v>1538</v>
      </c>
      <c r="I196" s="142"/>
      <c r="L196" s="32"/>
      <c r="M196" s="143"/>
      <c r="T196" s="53"/>
      <c r="AT196" s="17" t="s">
        <v>141</v>
      </c>
      <c r="AU196" s="17" t="s">
        <v>82</v>
      </c>
    </row>
    <row r="197" spans="2:65" s="1" customFormat="1" ht="16.5" customHeight="1">
      <c r="B197" s="32"/>
      <c r="C197" s="127" t="s">
        <v>399</v>
      </c>
      <c r="D197" s="127" t="s">
        <v>133</v>
      </c>
      <c r="E197" s="128" t="s">
        <v>1539</v>
      </c>
      <c r="F197" s="129" t="s">
        <v>1540</v>
      </c>
      <c r="G197" s="130" t="s">
        <v>302</v>
      </c>
      <c r="H197" s="131">
        <v>6</v>
      </c>
      <c r="I197" s="132"/>
      <c r="J197" s="133">
        <f>ROUND(I197*H197,2)</f>
        <v>0</v>
      </c>
      <c r="K197" s="129" t="s">
        <v>137</v>
      </c>
      <c r="L197" s="32"/>
      <c r="M197" s="134" t="s">
        <v>19</v>
      </c>
      <c r="N197" s="135" t="s">
        <v>43</v>
      </c>
      <c r="P197" s="136">
        <f>O197*H197</f>
        <v>0</v>
      </c>
      <c r="Q197" s="136">
        <v>2.2361999999999998E-3</v>
      </c>
      <c r="R197" s="136">
        <f>Q197*H197</f>
        <v>1.3417199999999999E-2</v>
      </c>
      <c r="S197" s="136">
        <v>0</v>
      </c>
      <c r="T197" s="137">
        <f>S197*H197</f>
        <v>0</v>
      </c>
      <c r="AR197" s="138" t="s">
        <v>311</v>
      </c>
      <c r="AT197" s="138" t="s">
        <v>133</v>
      </c>
      <c r="AU197" s="138" t="s">
        <v>82</v>
      </c>
      <c r="AY197" s="17" t="s">
        <v>130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80</v>
      </c>
      <c r="BK197" s="139">
        <f>ROUND(I197*H197,2)</f>
        <v>0</v>
      </c>
      <c r="BL197" s="17" t="s">
        <v>311</v>
      </c>
      <c r="BM197" s="138" t="s">
        <v>1541</v>
      </c>
    </row>
    <row r="198" spans="2:65" s="1" customFormat="1" ht="11.25">
      <c r="B198" s="32"/>
      <c r="D198" s="140" t="s">
        <v>140</v>
      </c>
      <c r="F198" s="141" t="s">
        <v>1542</v>
      </c>
      <c r="I198" s="142"/>
      <c r="L198" s="32"/>
      <c r="M198" s="143"/>
      <c r="T198" s="53"/>
      <c r="AT198" s="17" t="s">
        <v>140</v>
      </c>
      <c r="AU198" s="17" t="s">
        <v>82</v>
      </c>
    </row>
    <row r="199" spans="2:65" s="1" customFormat="1" ht="11.25">
      <c r="B199" s="32"/>
      <c r="D199" s="144" t="s">
        <v>141</v>
      </c>
      <c r="F199" s="145" t="s">
        <v>1543</v>
      </c>
      <c r="I199" s="142"/>
      <c r="L199" s="32"/>
      <c r="M199" s="143"/>
      <c r="T199" s="53"/>
      <c r="AT199" s="17" t="s">
        <v>141</v>
      </c>
      <c r="AU199" s="17" t="s">
        <v>82</v>
      </c>
    </row>
    <row r="200" spans="2:65" s="1" customFormat="1" ht="16.5" customHeight="1">
      <c r="B200" s="32"/>
      <c r="C200" s="127" t="s">
        <v>406</v>
      </c>
      <c r="D200" s="127" t="s">
        <v>133</v>
      </c>
      <c r="E200" s="128" t="s">
        <v>1544</v>
      </c>
      <c r="F200" s="129" t="s">
        <v>1545</v>
      </c>
      <c r="G200" s="130" t="s">
        <v>169</v>
      </c>
      <c r="H200" s="131">
        <v>5</v>
      </c>
      <c r="I200" s="132"/>
      <c r="J200" s="133">
        <f>ROUND(I200*H200,2)</f>
        <v>0</v>
      </c>
      <c r="K200" s="129" t="s">
        <v>137</v>
      </c>
      <c r="L200" s="32"/>
      <c r="M200" s="134" t="s">
        <v>19</v>
      </c>
      <c r="N200" s="135" t="s">
        <v>43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311</v>
      </c>
      <c r="AT200" s="138" t="s">
        <v>133</v>
      </c>
      <c r="AU200" s="138" t="s">
        <v>82</v>
      </c>
      <c r="AY200" s="17" t="s">
        <v>130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80</v>
      </c>
      <c r="BK200" s="139">
        <f>ROUND(I200*H200,2)</f>
        <v>0</v>
      </c>
      <c r="BL200" s="17" t="s">
        <v>311</v>
      </c>
      <c r="BM200" s="138" t="s">
        <v>1546</v>
      </c>
    </row>
    <row r="201" spans="2:65" s="1" customFormat="1" ht="11.25">
      <c r="B201" s="32"/>
      <c r="D201" s="140" t="s">
        <v>140</v>
      </c>
      <c r="F201" s="141" t="s">
        <v>1547</v>
      </c>
      <c r="I201" s="142"/>
      <c r="L201" s="32"/>
      <c r="M201" s="143"/>
      <c r="T201" s="53"/>
      <c r="AT201" s="17" t="s">
        <v>140</v>
      </c>
      <c r="AU201" s="17" t="s">
        <v>82</v>
      </c>
    </row>
    <row r="202" spans="2:65" s="1" customFormat="1" ht="11.25">
      <c r="B202" s="32"/>
      <c r="D202" s="144" t="s">
        <v>141</v>
      </c>
      <c r="F202" s="145" t="s">
        <v>1548</v>
      </c>
      <c r="I202" s="142"/>
      <c r="L202" s="32"/>
      <c r="M202" s="143"/>
      <c r="T202" s="53"/>
      <c r="AT202" s="17" t="s">
        <v>141</v>
      </c>
      <c r="AU202" s="17" t="s">
        <v>82</v>
      </c>
    </row>
    <row r="203" spans="2:65" s="1" customFormat="1" ht="16.5" customHeight="1">
      <c r="B203" s="32"/>
      <c r="C203" s="127" t="s">
        <v>89</v>
      </c>
      <c r="D203" s="127" t="s">
        <v>133</v>
      </c>
      <c r="E203" s="128" t="s">
        <v>1549</v>
      </c>
      <c r="F203" s="129" t="s">
        <v>1550</v>
      </c>
      <c r="G203" s="130" t="s">
        <v>169</v>
      </c>
      <c r="H203" s="131">
        <v>2</v>
      </c>
      <c r="I203" s="132"/>
      <c r="J203" s="133">
        <f>ROUND(I203*H203,2)</f>
        <v>0</v>
      </c>
      <c r="K203" s="129" t="s">
        <v>137</v>
      </c>
      <c r="L203" s="32"/>
      <c r="M203" s="134" t="s">
        <v>19</v>
      </c>
      <c r="N203" s="135" t="s">
        <v>43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311</v>
      </c>
      <c r="AT203" s="138" t="s">
        <v>133</v>
      </c>
      <c r="AU203" s="138" t="s">
        <v>82</v>
      </c>
      <c r="AY203" s="17" t="s">
        <v>130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7" t="s">
        <v>80</v>
      </c>
      <c r="BK203" s="139">
        <f>ROUND(I203*H203,2)</f>
        <v>0</v>
      </c>
      <c r="BL203" s="17" t="s">
        <v>311</v>
      </c>
      <c r="BM203" s="138" t="s">
        <v>1551</v>
      </c>
    </row>
    <row r="204" spans="2:65" s="1" customFormat="1" ht="11.25">
      <c r="B204" s="32"/>
      <c r="D204" s="140" t="s">
        <v>140</v>
      </c>
      <c r="F204" s="141" t="s">
        <v>1552</v>
      </c>
      <c r="I204" s="142"/>
      <c r="L204" s="32"/>
      <c r="M204" s="143"/>
      <c r="T204" s="53"/>
      <c r="AT204" s="17" t="s">
        <v>140</v>
      </c>
      <c r="AU204" s="17" t="s">
        <v>82</v>
      </c>
    </row>
    <row r="205" spans="2:65" s="1" customFormat="1" ht="11.25">
      <c r="B205" s="32"/>
      <c r="D205" s="144" t="s">
        <v>141</v>
      </c>
      <c r="F205" s="145" t="s">
        <v>1553</v>
      </c>
      <c r="I205" s="142"/>
      <c r="L205" s="32"/>
      <c r="M205" s="143"/>
      <c r="T205" s="53"/>
      <c r="AT205" s="17" t="s">
        <v>141</v>
      </c>
      <c r="AU205" s="17" t="s">
        <v>82</v>
      </c>
    </row>
    <row r="206" spans="2:65" s="1" customFormat="1" ht="16.5" customHeight="1">
      <c r="B206" s="32"/>
      <c r="C206" s="127" t="s">
        <v>418</v>
      </c>
      <c r="D206" s="127" t="s">
        <v>133</v>
      </c>
      <c r="E206" s="128" t="s">
        <v>1554</v>
      </c>
      <c r="F206" s="129" t="s">
        <v>1555</v>
      </c>
      <c r="G206" s="130" t="s">
        <v>169</v>
      </c>
      <c r="H206" s="131">
        <v>5</v>
      </c>
      <c r="I206" s="132"/>
      <c r="J206" s="133">
        <f>ROUND(I206*H206,2)</f>
        <v>0</v>
      </c>
      <c r="K206" s="129" t="s">
        <v>137</v>
      </c>
      <c r="L206" s="32"/>
      <c r="M206" s="134" t="s">
        <v>19</v>
      </c>
      <c r="N206" s="135" t="s">
        <v>43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311</v>
      </c>
      <c r="AT206" s="138" t="s">
        <v>133</v>
      </c>
      <c r="AU206" s="138" t="s">
        <v>82</v>
      </c>
      <c r="AY206" s="17" t="s">
        <v>130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7" t="s">
        <v>80</v>
      </c>
      <c r="BK206" s="139">
        <f>ROUND(I206*H206,2)</f>
        <v>0</v>
      </c>
      <c r="BL206" s="17" t="s">
        <v>311</v>
      </c>
      <c r="BM206" s="138" t="s">
        <v>1556</v>
      </c>
    </row>
    <row r="207" spans="2:65" s="1" customFormat="1" ht="11.25">
      <c r="B207" s="32"/>
      <c r="D207" s="140" t="s">
        <v>140</v>
      </c>
      <c r="F207" s="141" t="s">
        <v>1557</v>
      </c>
      <c r="I207" s="142"/>
      <c r="L207" s="32"/>
      <c r="M207" s="143"/>
      <c r="T207" s="53"/>
      <c r="AT207" s="17" t="s">
        <v>140</v>
      </c>
      <c r="AU207" s="17" t="s">
        <v>82</v>
      </c>
    </row>
    <row r="208" spans="2:65" s="1" customFormat="1" ht="11.25">
      <c r="B208" s="32"/>
      <c r="D208" s="144" t="s">
        <v>141</v>
      </c>
      <c r="F208" s="145" t="s">
        <v>1558</v>
      </c>
      <c r="I208" s="142"/>
      <c r="L208" s="32"/>
      <c r="M208" s="143"/>
      <c r="T208" s="53"/>
      <c r="AT208" s="17" t="s">
        <v>141</v>
      </c>
      <c r="AU208" s="17" t="s">
        <v>82</v>
      </c>
    </row>
    <row r="209" spans="2:65" s="1" customFormat="1" ht="24.2" customHeight="1">
      <c r="B209" s="32"/>
      <c r="C209" s="127" t="s">
        <v>425</v>
      </c>
      <c r="D209" s="127" t="s">
        <v>133</v>
      </c>
      <c r="E209" s="128" t="s">
        <v>1559</v>
      </c>
      <c r="F209" s="129" t="s">
        <v>1560</v>
      </c>
      <c r="G209" s="130" t="s">
        <v>169</v>
      </c>
      <c r="H209" s="131">
        <v>1</v>
      </c>
      <c r="I209" s="132"/>
      <c r="J209" s="133">
        <f>ROUND(I209*H209,2)</f>
        <v>0</v>
      </c>
      <c r="K209" s="129" t="s">
        <v>137</v>
      </c>
      <c r="L209" s="32"/>
      <c r="M209" s="134" t="s">
        <v>19</v>
      </c>
      <c r="N209" s="135" t="s">
        <v>43</v>
      </c>
      <c r="P209" s="136">
        <f>O209*H209</f>
        <v>0</v>
      </c>
      <c r="Q209" s="136">
        <v>1.1199999999999999E-3</v>
      </c>
      <c r="R209" s="136">
        <f>Q209*H209</f>
        <v>1.1199999999999999E-3</v>
      </c>
      <c r="S209" s="136">
        <v>0</v>
      </c>
      <c r="T209" s="137">
        <f>S209*H209</f>
        <v>0</v>
      </c>
      <c r="AR209" s="138" t="s">
        <v>311</v>
      </c>
      <c r="AT209" s="138" t="s">
        <v>133</v>
      </c>
      <c r="AU209" s="138" t="s">
        <v>82</v>
      </c>
      <c r="AY209" s="17" t="s">
        <v>130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7" t="s">
        <v>80</v>
      </c>
      <c r="BK209" s="139">
        <f>ROUND(I209*H209,2)</f>
        <v>0</v>
      </c>
      <c r="BL209" s="17" t="s">
        <v>311</v>
      </c>
      <c r="BM209" s="138" t="s">
        <v>1561</v>
      </c>
    </row>
    <row r="210" spans="2:65" s="1" customFormat="1" ht="11.25">
      <c r="B210" s="32"/>
      <c r="D210" s="140" t="s">
        <v>140</v>
      </c>
      <c r="F210" s="141" t="s">
        <v>1562</v>
      </c>
      <c r="I210" s="142"/>
      <c r="L210" s="32"/>
      <c r="M210" s="143"/>
      <c r="T210" s="53"/>
      <c r="AT210" s="17" t="s">
        <v>140</v>
      </c>
      <c r="AU210" s="17" t="s">
        <v>82</v>
      </c>
    </row>
    <row r="211" spans="2:65" s="1" customFormat="1" ht="11.25">
      <c r="B211" s="32"/>
      <c r="D211" s="144" t="s">
        <v>141</v>
      </c>
      <c r="F211" s="145" t="s">
        <v>1563</v>
      </c>
      <c r="I211" s="142"/>
      <c r="L211" s="32"/>
      <c r="M211" s="143"/>
      <c r="T211" s="53"/>
      <c r="AT211" s="17" t="s">
        <v>141</v>
      </c>
      <c r="AU211" s="17" t="s">
        <v>82</v>
      </c>
    </row>
    <row r="212" spans="2:65" s="1" customFormat="1" ht="16.5" customHeight="1">
      <c r="B212" s="32"/>
      <c r="C212" s="127" t="s">
        <v>433</v>
      </c>
      <c r="D212" s="127" t="s">
        <v>133</v>
      </c>
      <c r="E212" s="128" t="s">
        <v>1564</v>
      </c>
      <c r="F212" s="129" t="s">
        <v>1565</v>
      </c>
      <c r="G212" s="130" t="s">
        <v>169</v>
      </c>
      <c r="H212" s="131">
        <v>1</v>
      </c>
      <c r="I212" s="132"/>
      <c r="J212" s="133">
        <f>ROUND(I212*H212,2)</f>
        <v>0</v>
      </c>
      <c r="K212" s="129" t="s">
        <v>137</v>
      </c>
      <c r="L212" s="32"/>
      <c r="M212" s="134" t="s">
        <v>19</v>
      </c>
      <c r="N212" s="135" t="s">
        <v>43</v>
      </c>
      <c r="P212" s="136">
        <f>O212*H212</f>
        <v>0</v>
      </c>
      <c r="Q212" s="136">
        <v>2.8499999999999999E-4</v>
      </c>
      <c r="R212" s="136">
        <f>Q212*H212</f>
        <v>2.8499999999999999E-4</v>
      </c>
      <c r="S212" s="136">
        <v>0</v>
      </c>
      <c r="T212" s="137">
        <f>S212*H212</f>
        <v>0</v>
      </c>
      <c r="AR212" s="138" t="s">
        <v>311</v>
      </c>
      <c r="AT212" s="138" t="s">
        <v>133</v>
      </c>
      <c r="AU212" s="138" t="s">
        <v>82</v>
      </c>
      <c r="AY212" s="17" t="s">
        <v>130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80</v>
      </c>
      <c r="BK212" s="139">
        <f>ROUND(I212*H212,2)</f>
        <v>0</v>
      </c>
      <c r="BL212" s="17" t="s">
        <v>311</v>
      </c>
      <c r="BM212" s="138" t="s">
        <v>1566</v>
      </c>
    </row>
    <row r="213" spans="2:65" s="1" customFormat="1" ht="11.25">
      <c r="B213" s="32"/>
      <c r="D213" s="140" t="s">
        <v>140</v>
      </c>
      <c r="F213" s="141" t="s">
        <v>1567</v>
      </c>
      <c r="I213" s="142"/>
      <c r="L213" s="32"/>
      <c r="M213" s="143"/>
      <c r="T213" s="53"/>
      <c r="AT213" s="17" t="s">
        <v>140</v>
      </c>
      <c r="AU213" s="17" t="s">
        <v>82</v>
      </c>
    </row>
    <row r="214" spans="2:65" s="1" customFormat="1" ht="11.25">
      <c r="B214" s="32"/>
      <c r="D214" s="144" t="s">
        <v>141</v>
      </c>
      <c r="F214" s="145" t="s">
        <v>1568</v>
      </c>
      <c r="I214" s="142"/>
      <c r="L214" s="32"/>
      <c r="M214" s="143"/>
      <c r="T214" s="53"/>
      <c r="AT214" s="17" t="s">
        <v>141</v>
      </c>
      <c r="AU214" s="17" t="s">
        <v>82</v>
      </c>
    </row>
    <row r="215" spans="2:65" s="1" customFormat="1" ht="16.5" customHeight="1">
      <c r="B215" s="32"/>
      <c r="C215" s="127" t="s">
        <v>444</v>
      </c>
      <c r="D215" s="127" t="s">
        <v>133</v>
      </c>
      <c r="E215" s="128" t="s">
        <v>1569</v>
      </c>
      <c r="F215" s="129" t="s">
        <v>1570</v>
      </c>
      <c r="G215" s="130" t="s">
        <v>302</v>
      </c>
      <c r="H215" s="131">
        <v>46</v>
      </c>
      <c r="I215" s="132"/>
      <c r="J215" s="133">
        <f>ROUND(I215*H215,2)</f>
        <v>0</v>
      </c>
      <c r="K215" s="129" t="s">
        <v>137</v>
      </c>
      <c r="L215" s="32"/>
      <c r="M215" s="134" t="s">
        <v>19</v>
      </c>
      <c r="N215" s="135" t="s">
        <v>43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311</v>
      </c>
      <c r="AT215" s="138" t="s">
        <v>133</v>
      </c>
      <c r="AU215" s="138" t="s">
        <v>82</v>
      </c>
      <c r="AY215" s="17" t="s">
        <v>130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7" t="s">
        <v>80</v>
      </c>
      <c r="BK215" s="139">
        <f>ROUND(I215*H215,2)</f>
        <v>0</v>
      </c>
      <c r="BL215" s="17" t="s">
        <v>311</v>
      </c>
      <c r="BM215" s="138" t="s">
        <v>1571</v>
      </c>
    </row>
    <row r="216" spans="2:65" s="1" customFormat="1" ht="11.25">
      <c r="B216" s="32"/>
      <c r="D216" s="140" t="s">
        <v>140</v>
      </c>
      <c r="F216" s="141" t="s">
        <v>1572</v>
      </c>
      <c r="I216" s="142"/>
      <c r="L216" s="32"/>
      <c r="M216" s="143"/>
      <c r="T216" s="53"/>
      <c r="AT216" s="17" t="s">
        <v>140</v>
      </c>
      <c r="AU216" s="17" t="s">
        <v>82</v>
      </c>
    </row>
    <row r="217" spans="2:65" s="1" customFormat="1" ht="11.25">
      <c r="B217" s="32"/>
      <c r="D217" s="144" t="s">
        <v>141</v>
      </c>
      <c r="F217" s="145" t="s">
        <v>1573</v>
      </c>
      <c r="I217" s="142"/>
      <c r="L217" s="32"/>
      <c r="M217" s="143"/>
      <c r="T217" s="53"/>
      <c r="AT217" s="17" t="s">
        <v>141</v>
      </c>
      <c r="AU217" s="17" t="s">
        <v>82</v>
      </c>
    </row>
    <row r="218" spans="2:65" s="1" customFormat="1" ht="16.5" customHeight="1">
      <c r="B218" s="32"/>
      <c r="C218" s="127" t="s">
        <v>451</v>
      </c>
      <c r="D218" s="127" t="s">
        <v>133</v>
      </c>
      <c r="E218" s="128" t="s">
        <v>1574</v>
      </c>
      <c r="F218" s="129" t="s">
        <v>1575</v>
      </c>
      <c r="G218" s="130" t="s">
        <v>827</v>
      </c>
      <c r="H218" s="179"/>
      <c r="I218" s="132"/>
      <c r="J218" s="133">
        <f>ROUND(I218*H218,2)</f>
        <v>0</v>
      </c>
      <c r="K218" s="129" t="s">
        <v>137</v>
      </c>
      <c r="L218" s="32"/>
      <c r="M218" s="134" t="s">
        <v>19</v>
      </c>
      <c r="N218" s="135" t="s">
        <v>43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311</v>
      </c>
      <c r="AT218" s="138" t="s">
        <v>133</v>
      </c>
      <c r="AU218" s="138" t="s">
        <v>82</v>
      </c>
      <c r="AY218" s="17" t="s">
        <v>130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80</v>
      </c>
      <c r="BK218" s="139">
        <f>ROUND(I218*H218,2)</f>
        <v>0</v>
      </c>
      <c r="BL218" s="17" t="s">
        <v>311</v>
      </c>
      <c r="BM218" s="138" t="s">
        <v>1576</v>
      </c>
    </row>
    <row r="219" spans="2:65" s="1" customFormat="1" ht="19.5">
      <c r="B219" s="32"/>
      <c r="D219" s="140" t="s">
        <v>140</v>
      </c>
      <c r="F219" s="141" t="s">
        <v>1577</v>
      </c>
      <c r="I219" s="142"/>
      <c r="L219" s="32"/>
      <c r="M219" s="143"/>
      <c r="T219" s="53"/>
      <c r="AT219" s="17" t="s">
        <v>140</v>
      </c>
      <c r="AU219" s="17" t="s">
        <v>82</v>
      </c>
    </row>
    <row r="220" spans="2:65" s="1" customFormat="1" ht="11.25">
      <c r="B220" s="32"/>
      <c r="D220" s="144" t="s">
        <v>141</v>
      </c>
      <c r="F220" s="145" t="s">
        <v>1578</v>
      </c>
      <c r="I220" s="142"/>
      <c r="L220" s="32"/>
      <c r="M220" s="143"/>
      <c r="T220" s="53"/>
      <c r="AT220" s="17" t="s">
        <v>141</v>
      </c>
      <c r="AU220" s="17" t="s">
        <v>82</v>
      </c>
    </row>
    <row r="221" spans="2:65" s="11" customFormat="1" ht="22.9" customHeight="1">
      <c r="B221" s="115"/>
      <c r="D221" s="116" t="s">
        <v>71</v>
      </c>
      <c r="E221" s="125" t="s">
        <v>1579</v>
      </c>
      <c r="F221" s="125" t="s">
        <v>1580</v>
      </c>
      <c r="I221" s="118"/>
      <c r="J221" s="126">
        <f>BK221</f>
        <v>0</v>
      </c>
      <c r="L221" s="115"/>
      <c r="M221" s="120"/>
      <c r="P221" s="121">
        <f>SUM(P222:P269)</f>
        <v>0</v>
      </c>
      <c r="R221" s="121">
        <f>SUM(R222:R269)</f>
        <v>0.2482892028</v>
      </c>
      <c r="T221" s="122">
        <f>SUM(T222:T269)</f>
        <v>0</v>
      </c>
      <c r="AR221" s="116" t="s">
        <v>82</v>
      </c>
      <c r="AT221" s="123" t="s">
        <v>71</v>
      </c>
      <c r="AU221" s="123" t="s">
        <v>80</v>
      </c>
      <c r="AY221" s="116" t="s">
        <v>130</v>
      </c>
      <c r="BK221" s="124">
        <f>SUM(BK222:BK269)</f>
        <v>0</v>
      </c>
    </row>
    <row r="222" spans="2:65" s="1" customFormat="1" ht="16.5" customHeight="1">
      <c r="B222" s="32"/>
      <c r="C222" s="127" t="s">
        <v>458</v>
      </c>
      <c r="D222" s="127" t="s">
        <v>133</v>
      </c>
      <c r="E222" s="128" t="s">
        <v>1581</v>
      </c>
      <c r="F222" s="129" t="s">
        <v>1582</v>
      </c>
      <c r="G222" s="130" t="s">
        <v>302</v>
      </c>
      <c r="H222" s="131">
        <v>110</v>
      </c>
      <c r="I222" s="132"/>
      <c r="J222" s="133">
        <f>ROUND(I222*H222,2)</f>
        <v>0</v>
      </c>
      <c r="K222" s="129" t="s">
        <v>137</v>
      </c>
      <c r="L222" s="32"/>
      <c r="M222" s="134" t="s">
        <v>19</v>
      </c>
      <c r="N222" s="135" t="s">
        <v>43</v>
      </c>
      <c r="P222" s="136">
        <f>O222*H222</f>
        <v>0</v>
      </c>
      <c r="Q222" s="136">
        <v>8.4230000000000004E-4</v>
      </c>
      <c r="R222" s="136">
        <f>Q222*H222</f>
        <v>9.2652999999999999E-2</v>
      </c>
      <c r="S222" s="136">
        <v>0</v>
      </c>
      <c r="T222" s="137">
        <f>S222*H222</f>
        <v>0</v>
      </c>
      <c r="AR222" s="138" t="s">
        <v>311</v>
      </c>
      <c r="AT222" s="138" t="s">
        <v>133</v>
      </c>
      <c r="AU222" s="138" t="s">
        <v>82</v>
      </c>
      <c r="AY222" s="17" t="s">
        <v>130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80</v>
      </c>
      <c r="BK222" s="139">
        <f>ROUND(I222*H222,2)</f>
        <v>0</v>
      </c>
      <c r="BL222" s="17" t="s">
        <v>311</v>
      </c>
      <c r="BM222" s="138" t="s">
        <v>1583</v>
      </c>
    </row>
    <row r="223" spans="2:65" s="1" customFormat="1" ht="11.25">
      <c r="B223" s="32"/>
      <c r="D223" s="140" t="s">
        <v>140</v>
      </c>
      <c r="F223" s="141" t="s">
        <v>1584</v>
      </c>
      <c r="I223" s="142"/>
      <c r="L223" s="32"/>
      <c r="M223" s="143"/>
      <c r="T223" s="53"/>
      <c r="AT223" s="17" t="s">
        <v>140</v>
      </c>
      <c r="AU223" s="17" t="s">
        <v>82</v>
      </c>
    </row>
    <row r="224" spans="2:65" s="1" customFormat="1" ht="11.25">
      <c r="B224" s="32"/>
      <c r="D224" s="144" t="s">
        <v>141</v>
      </c>
      <c r="F224" s="145" t="s">
        <v>1585</v>
      </c>
      <c r="I224" s="142"/>
      <c r="L224" s="32"/>
      <c r="M224" s="143"/>
      <c r="T224" s="53"/>
      <c r="AT224" s="17" t="s">
        <v>141</v>
      </c>
      <c r="AU224" s="17" t="s">
        <v>82</v>
      </c>
    </row>
    <row r="225" spans="2:65" s="1" customFormat="1" ht="16.5" customHeight="1">
      <c r="B225" s="32"/>
      <c r="C225" s="127" t="s">
        <v>466</v>
      </c>
      <c r="D225" s="127" t="s">
        <v>133</v>
      </c>
      <c r="E225" s="128" t="s">
        <v>1586</v>
      </c>
      <c r="F225" s="129" t="s">
        <v>1587</v>
      </c>
      <c r="G225" s="130" t="s">
        <v>302</v>
      </c>
      <c r="H225" s="131">
        <v>30</v>
      </c>
      <c r="I225" s="132"/>
      <c r="J225" s="133">
        <f>ROUND(I225*H225,2)</f>
        <v>0</v>
      </c>
      <c r="K225" s="129" t="s">
        <v>137</v>
      </c>
      <c r="L225" s="32"/>
      <c r="M225" s="134" t="s">
        <v>19</v>
      </c>
      <c r="N225" s="135" t="s">
        <v>43</v>
      </c>
      <c r="P225" s="136">
        <f>O225*H225</f>
        <v>0</v>
      </c>
      <c r="Q225" s="136">
        <v>1.1590999999999999E-3</v>
      </c>
      <c r="R225" s="136">
        <f>Q225*H225</f>
        <v>3.4772999999999998E-2</v>
      </c>
      <c r="S225" s="136">
        <v>0</v>
      </c>
      <c r="T225" s="137">
        <f>S225*H225</f>
        <v>0</v>
      </c>
      <c r="AR225" s="138" t="s">
        <v>311</v>
      </c>
      <c r="AT225" s="138" t="s">
        <v>133</v>
      </c>
      <c r="AU225" s="138" t="s">
        <v>82</v>
      </c>
      <c r="AY225" s="17" t="s">
        <v>130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7" t="s">
        <v>80</v>
      </c>
      <c r="BK225" s="139">
        <f>ROUND(I225*H225,2)</f>
        <v>0</v>
      </c>
      <c r="BL225" s="17" t="s">
        <v>311</v>
      </c>
      <c r="BM225" s="138" t="s">
        <v>1588</v>
      </c>
    </row>
    <row r="226" spans="2:65" s="1" customFormat="1" ht="11.25">
      <c r="B226" s="32"/>
      <c r="D226" s="140" t="s">
        <v>140</v>
      </c>
      <c r="F226" s="141" t="s">
        <v>1589</v>
      </c>
      <c r="I226" s="142"/>
      <c r="L226" s="32"/>
      <c r="M226" s="143"/>
      <c r="T226" s="53"/>
      <c r="AT226" s="17" t="s">
        <v>140</v>
      </c>
      <c r="AU226" s="17" t="s">
        <v>82</v>
      </c>
    </row>
    <row r="227" spans="2:65" s="1" customFormat="1" ht="11.25">
      <c r="B227" s="32"/>
      <c r="D227" s="144" t="s">
        <v>141</v>
      </c>
      <c r="F227" s="145" t="s">
        <v>1590</v>
      </c>
      <c r="I227" s="142"/>
      <c r="L227" s="32"/>
      <c r="M227" s="143"/>
      <c r="T227" s="53"/>
      <c r="AT227" s="17" t="s">
        <v>141</v>
      </c>
      <c r="AU227" s="17" t="s">
        <v>82</v>
      </c>
    </row>
    <row r="228" spans="2:65" s="1" customFormat="1" ht="16.5" customHeight="1">
      <c r="B228" s="32"/>
      <c r="C228" s="127" t="s">
        <v>472</v>
      </c>
      <c r="D228" s="127" t="s">
        <v>133</v>
      </c>
      <c r="E228" s="128" t="s">
        <v>1591</v>
      </c>
      <c r="F228" s="129" t="s">
        <v>1592</v>
      </c>
      <c r="G228" s="130" t="s">
        <v>302</v>
      </c>
      <c r="H228" s="131">
        <v>44</v>
      </c>
      <c r="I228" s="132"/>
      <c r="J228" s="133">
        <f>ROUND(I228*H228,2)</f>
        <v>0</v>
      </c>
      <c r="K228" s="129" t="s">
        <v>137</v>
      </c>
      <c r="L228" s="32"/>
      <c r="M228" s="134" t="s">
        <v>19</v>
      </c>
      <c r="N228" s="135" t="s">
        <v>43</v>
      </c>
      <c r="P228" s="136">
        <f>O228*H228</f>
        <v>0</v>
      </c>
      <c r="Q228" s="136">
        <v>1.4411999999999999E-3</v>
      </c>
      <c r="R228" s="136">
        <f>Q228*H228</f>
        <v>6.3412799999999991E-2</v>
      </c>
      <c r="S228" s="136">
        <v>0</v>
      </c>
      <c r="T228" s="137">
        <f>S228*H228</f>
        <v>0</v>
      </c>
      <c r="AR228" s="138" t="s">
        <v>311</v>
      </c>
      <c r="AT228" s="138" t="s">
        <v>133</v>
      </c>
      <c r="AU228" s="138" t="s">
        <v>82</v>
      </c>
      <c r="AY228" s="17" t="s">
        <v>130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80</v>
      </c>
      <c r="BK228" s="139">
        <f>ROUND(I228*H228,2)</f>
        <v>0</v>
      </c>
      <c r="BL228" s="17" t="s">
        <v>311</v>
      </c>
      <c r="BM228" s="138" t="s">
        <v>1593</v>
      </c>
    </row>
    <row r="229" spans="2:65" s="1" customFormat="1" ht="11.25">
      <c r="B229" s="32"/>
      <c r="D229" s="140" t="s">
        <v>140</v>
      </c>
      <c r="F229" s="141" t="s">
        <v>1594</v>
      </c>
      <c r="I229" s="142"/>
      <c r="L229" s="32"/>
      <c r="M229" s="143"/>
      <c r="T229" s="53"/>
      <c r="AT229" s="17" t="s">
        <v>140</v>
      </c>
      <c r="AU229" s="17" t="s">
        <v>82</v>
      </c>
    </row>
    <row r="230" spans="2:65" s="1" customFormat="1" ht="11.25">
      <c r="B230" s="32"/>
      <c r="D230" s="144" t="s">
        <v>141</v>
      </c>
      <c r="F230" s="145" t="s">
        <v>1595</v>
      </c>
      <c r="I230" s="142"/>
      <c r="L230" s="32"/>
      <c r="M230" s="143"/>
      <c r="T230" s="53"/>
      <c r="AT230" s="17" t="s">
        <v>141</v>
      </c>
      <c r="AU230" s="17" t="s">
        <v>82</v>
      </c>
    </row>
    <row r="231" spans="2:65" s="1" customFormat="1" ht="21.75" customHeight="1">
      <c r="B231" s="32"/>
      <c r="C231" s="127" t="s">
        <v>476</v>
      </c>
      <c r="D231" s="127" t="s">
        <v>133</v>
      </c>
      <c r="E231" s="128" t="s">
        <v>1596</v>
      </c>
      <c r="F231" s="129" t="s">
        <v>1597</v>
      </c>
      <c r="G231" s="130" t="s">
        <v>302</v>
      </c>
      <c r="H231" s="131">
        <v>50</v>
      </c>
      <c r="I231" s="132"/>
      <c r="J231" s="133">
        <f>ROUND(I231*H231,2)</f>
        <v>0</v>
      </c>
      <c r="K231" s="129" t="s">
        <v>137</v>
      </c>
      <c r="L231" s="32"/>
      <c r="M231" s="134" t="s">
        <v>19</v>
      </c>
      <c r="N231" s="135" t="s">
        <v>43</v>
      </c>
      <c r="P231" s="136">
        <f>O231*H231</f>
        <v>0</v>
      </c>
      <c r="Q231" s="136">
        <v>7.3860000000000001E-5</v>
      </c>
      <c r="R231" s="136">
        <f>Q231*H231</f>
        <v>3.6930000000000001E-3</v>
      </c>
      <c r="S231" s="136">
        <v>0</v>
      </c>
      <c r="T231" s="137">
        <f>S231*H231</f>
        <v>0</v>
      </c>
      <c r="AR231" s="138" t="s">
        <v>311</v>
      </c>
      <c r="AT231" s="138" t="s">
        <v>133</v>
      </c>
      <c r="AU231" s="138" t="s">
        <v>82</v>
      </c>
      <c r="AY231" s="17" t="s">
        <v>130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7" t="s">
        <v>80</v>
      </c>
      <c r="BK231" s="139">
        <f>ROUND(I231*H231,2)</f>
        <v>0</v>
      </c>
      <c r="BL231" s="17" t="s">
        <v>311</v>
      </c>
      <c r="BM231" s="138" t="s">
        <v>1598</v>
      </c>
    </row>
    <row r="232" spans="2:65" s="1" customFormat="1" ht="19.5">
      <c r="B232" s="32"/>
      <c r="D232" s="140" t="s">
        <v>140</v>
      </c>
      <c r="F232" s="141" t="s">
        <v>1599</v>
      </c>
      <c r="I232" s="142"/>
      <c r="L232" s="32"/>
      <c r="M232" s="143"/>
      <c r="T232" s="53"/>
      <c r="AT232" s="17" t="s">
        <v>140</v>
      </c>
      <c r="AU232" s="17" t="s">
        <v>82</v>
      </c>
    </row>
    <row r="233" spans="2:65" s="1" customFormat="1" ht="11.25">
      <c r="B233" s="32"/>
      <c r="D233" s="144" t="s">
        <v>141</v>
      </c>
      <c r="F233" s="145" t="s">
        <v>1600</v>
      </c>
      <c r="I233" s="142"/>
      <c r="L233" s="32"/>
      <c r="M233" s="143"/>
      <c r="T233" s="53"/>
      <c r="AT233" s="17" t="s">
        <v>141</v>
      </c>
      <c r="AU233" s="17" t="s">
        <v>82</v>
      </c>
    </row>
    <row r="234" spans="2:65" s="1" customFormat="1" ht="24.2" customHeight="1">
      <c r="B234" s="32"/>
      <c r="C234" s="127" t="s">
        <v>92</v>
      </c>
      <c r="D234" s="127" t="s">
        <v>133</v>
      </c>
      <c r="E234" s="128" t="s">
        <v>1601</v>
      </c>
      <c r="F234" s="129" t="s">
        <v>1602</v>
      </c>
      <c r="G234" s="130" t="s">
        <v>302</v>
      </c>
      <c r="H234" s="131">
        <v>59</v>
      </c>
      <c r="I234" s="132"/>
      <c r="J234" s="133">
        <f>ROUND(I234*H234,2)</f>
        <v>0</v>
      </c>
      <c r="K234" s="129" t="s">
        <v>137</v>
      </c>
      <c r="L234" s="32"/>
      <c r="M234" s="134" t="s">
        <v>19</v>
      </c>
      <c r="N234" s="135" t="s">
        <v>43</v>
      </c>
      <c r="P234" s="136">
        <f>O234*H234</f>
        <v>0</v>
      </c>
      <c r="Q234" s="136">
        <v>9.4640000000000002E-5</v>
      </c>
      <c r="R234" s="136">
        <f>Q234*H234</f>
        <v>5.5837600000000001E-3</v>
      </c>
      <c r="S234" s="136">
        <v>0</v>
      </c>
      <c r="T234" s="137">
        <f>S234*H234</f>
        <v>0</v>
      </c>
      <c r="AR234" s="138" t="s">
        <v>311</v>
      </c>
      <c r="AT234" s="138" t="s">
        <v>133</v>
      </c>
      <c r="AU234" s="138" t="s">
        <v>82</v>
      </c>
      <c r="AY234" s="17" t="s">
        <v>130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7" t="s">
        <v>80</v>
      </c>
      <c r="BK234" s="139">
        <f>ROUND(I234*H234,2)</f>
        <v>0</v>
      </c>
      <c r="BL234" s="17" t="s">
        <v>311</v>
      </c>
      <c r="BM234" s="138" t="s">
        <v>1603</v>
      </c>
    </row>
    <row r="235" spans="2:65" s="1" customFormat="1" ht="19.5">
      <c r="B235" s="32"/>
      <c r="D235" s="140" t="s">
        <v>140</v>
      </c>
      <c r="F235" s="141" t="s">
        <v>1604</v>
      </c>
      <c r="I235" s="142"/>
      <c r="L235" s="32"/>
      <c r="M235" s="143"/>
      <c r="T235" s="53"/>
      <c r="AT235" s="17" t="s">
        <v>140</v>
      </c>
      <c r="AU235" s="17" t="s">
        <v>82</v>
      </c>
    </row>
    <row r="236" spans="2:65" s="1" customFormat="1" ht="11.25">
      <c r="B236" s="32"/>
      <c r="D236" s="144" t="s">
        <v>141</v>
      </c>
      <c r="F236" s="145" t="s">
        <v>1605</v>
      </c>
      <c r="I236" s="142"/>
      <c r="L236" s="32"/>
      <c r="M236" s="143"/>
      <c r="T236" s="53"/>
      <c r="AT236" s="17" t="s">
        <v>141</v>
      </c>
      <c r="AU236" s="17" t="s">
        <v>82</v>
      </c>
    </row>
    <row r="237" spans="2:65" s="1" customFormat="1" ht="21.75" customHeight="1">
      <c r="B237" s="32"/>
      <c r="C237" s="127" t="s">
        <v>486</v>
      </c>
      <c r="D237" s="127" t="s">
        <v>133</v>
      </c>
      <c r="E237" s="128" t="s">
        <v>1606</v>
      </c>
      <c r="F237" s="129" t="s">
        <v>1607</v>
      </c>
      <c r="G237" s="130" t="s">
        <v>302</v>
      </c>
      <c r="H237" s="131">
        <v>60</v>
      </c>
      <c r="I237" s="132"/>
      <c r="J237" s="133">
        <f>ROUND(I237*H237,2)</f>
        <v>0</v>
      </c>
      <c r="K237" s="129" t="s">
        <v>137</v>
      </c>
      <c r="L237" s="32"/>
      <c r="M237" s="134" t="s">
        <v>19</v>
      </c>
      <c r="N237" s="135" t="s">
        <v>43</v>
      </c>
      <c r="P237" s="136">
        <f>O237*H237</f>
        <v>0</v>
      </c>
      <c r="Q237" s="136">
        <v>1.2155999999999999E-4</v>
      </c>
      <c r="R237" s="136">
        <f>Q237*H237</f>
        <v>7.2935999999999999E-3</v>
      </c>
      <c r="S237" s="136">
        <v>0</v>
      </c>
      <c r="T237" s="137">
        <f>S237*H237</f>
        <v>0</v>
      </c>
      <c r="AR237" s="138" t="s">
        <v>311</v>
      </c>
      <c r="AT237" s="138" t="s">
        <v>133</v>
      </c>
      <c r="AU237" s="138" t="s">
        <v>82</v>
      </c>
      <c r="AY237" s="17" t="s">
        <v>130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7" t="s">
        <v>80</v>
      </c>
      <c r="BK237" s="139">
        <f>ROUND(I237*H237,2)</f>
        <v>0</v>
      </c>
      <c r="BL237" s="17" t="s">
        <v>311</v>
      </c>
      <c r="BM237" s="138" t="s">
        <v>1608</v>
      </c>
    </row>
    <row r="238" spans="2:65" s="1" customFormat="1" ht="19.5">
      <c r="B238" s="32"/>
      <c r="D238" s="140" t="s">
        <v>140</v>
      </c>
      <c r="F238" s="141" t="s">
        <v>1609</v>
      </c>
      <c r="I238" s="142"/>
      <c r="L238" s="32"/>
      <c r="M238" s="143"/>
      <c r="T238" s="53"/>
      <c r="AT238" s="17" t="s">
        <v>140</v>
      </c>
      <c r="AU238" s="17" t="s">
        <v>82</v>
      </c>
    </row>
    <row r="239" spans="2:65" s="1" customFormat="1" ht="11.25">
      <c r="B239" s="32"/>
      <c r="D239" s="144" t="s">
        <v>141</v>
      </c>
      <c r="F239" s="145" t="s">
        <v>1610</v>
      </c>
      <c r="I239" s="142"/>
      <c r="L239" s="32"/>
      <c r="M239" s="143"/>
      <c r="T239" s="53"/>
      <c r="AT239" s="17" t="s">
        <v>141</v>
      </c>
      <c r="AU239" s="17" t="s">
        <v>82</v>
      </c>
    </row>
    <row r="240" spans="2:65" s="1" customFormat="1" ht="24.2" customHeight="1">
      <c r="B240" s="32"/>
      <c r="C240" s="127" t="s">
        <v>494</v>
      </c>
      <c r="D240" s="127" t="s">
        <v>133</v>
      </c>
      <c r="E240" s="128" t="s">
        <v>1611</v>
      </c>
      <c r="F240" s="129" t="s">
        <v>1612</v>
      </c>
      <c r="G240" s="130" t="s">
        <v>302</v>
      </c>
      <c r="H240" s="131">
        <v>15</v>
      </c>
      <c r="I240" s="132"/>
      <c r="J240" s="133">
        <f>ROUND(I240*H240,2)</f>
        <v>0</v>
      </c>
      <c r="K240" s="129" t="s">
        <v>137</v>
      </c>
      <c r="L240" s="32"/>
      <c r="M240" s="134" t="s">
        <v>19</v>
      </c>
      <c r="N240" s="135" t="s">
        <v>43</v>
      </c>
      <c r="P240" s="136">
        <f>O240*H240</f>
        <v>0</v>
      </c>
      <c r="Q240" s="136">
        <v>1.6312E-4</v>
      </c>
      <c r="R240" s="136">
        <f>Q240*H240</f>
        <v>2.4467999999999998E-3</v>
      </c>
      <c r="S240" s="136">
        <v>0</v>
      </c>
      <c r="T240" s="137">
        <f>S240*H240</f>
        <v>0</v>
      </c>
      <c r="AR240" s="138" t="s">
        <v>311</v>
      </c>
      <c r="AT240" s="138" t="s">
        <v>133</v>
      </c>
      <c r="AU240" s="138" t="s">
        <v>82</v>
      </c>
      <c r="AY240" s="17" t="s">
        <v>130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80</v>
      </c>
      <c r="BK240" s="139">
        <f>ROUND(I240*H240,2)</f>
        <v>0</v>
      </c>
      <c r="BL240" s="17" t="s">
        <v>311</v>
      </c>
      <c r="BM240" s="138" t="s">
        <v>1613</v>
      </c>
    </row>
    <row r="241" spans="2:65" s="1" customFormat="1" ht="19.5">
      <c r="B241" s="32"/>
      <c r="D241" s="140" t="s">
        <v>140</v>
      </c>
      <c r="F241" s="141" t="s">
        <v>1614</v>
      </c>
      <c r="I241" s="142"/>
      <c r="L241" s="32"/>
      <c r="M241" s="143"/>
      <c r="T241" s="53"/>
      <c r="AT241" s="17" t="s">
        <v>140</v>
      </c>
      <c r="AU241" s="17" t="s">
        <v>82</v>
      </c>
    </row>
    <row r="242" spans="2:65" s="1" customFormat="1" ht="11.25">
      <c r="B242" s="32"/>
      <c r="D242" s="144" t="s">
        <v>141</v>
      </c>
      <c r="F242" s="145" t="s">
        <v>1615</v>
      </c>
      <c r="I242" s="142"/>
      <c r="L242" s="32"/>
      <c r="M242" s="143"/>
      <c r="T242" s="53"/>
      <c r="AT242" s="17" t="s">
        <v>141</v>
      </c>
      <c r="AU242" s="17" t="s">
        <v>82</v>
      </c>
    </row>
    <row r="243" spans="2:65" s="1" customFormat="1" ht="16.5" customHeight="1">
      <c r="B243" s="32"/>
      <c r="C243" s="127" t="s">
        <v>500</v>
      </c>
      <c r="D243" s="127" t="s">
        <v>133</v>
      </c>
      <c r="E243" s="128" t="s">
        <v>1616</v>
      </c>
      <c r="F243" s="129" t="s">
        <v>1617</v>
      </c>
      <c r="G243" s="130" t="s">
        <v>169</v>
      </c>
      <c r="H243" s="131">
        <v>20</v>
      </c>
      <c r="I243" s="132"/>
      <c r="J243" s="133">
        <f>ROUND(I243*H243,2)</f>
        <v>0</v>
      </c>
      <c r="K243" s="129" t="s">
        <v>137</v>
      </c>
      <c r="L243" s="32"/>
      <c r="M243" s="134" t="s">
        <v>19</v>
      </c>
      <c r="N243" s="135" t="s">
        <v>43</v>
      </c>
      <c r="P243" s="136">
        <f>O243*H243</f>
        <v>0</v>
      </c>
      <c r="Q243" s="136">
        <v>0</v>
      </c>
      <c r="R243" s="136">
        <f>Q243*H243</f>
        <v>0</v>
      </c>
      <c r="S243" s="136">
        <v>0</v>
      </c>
      <c r="T243" s="137">
        <f>S243*H243</f>
        <v>0</v>
      </c>
      <c r="AR243" s="138" t="s">
        <v>311</v>
      </c>
      <c r="AT243" s="138" t="s">
        <v>133</v>
      </c>
      <c r="AU243" s="138" t="s">
        <v>82</v>
      </c>
      <c r="AY243" s="17" t="s">
        <v>130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80</v>
      </c>
      <c r="BK243" s="139">
        <f>ROUND(I243*H243,2)</f>
        <v>0</v>
      </c>
      <c r="BL243" s="17" t="s">
        <v>311</v>
      </c>
      <c r="BM243" s="138" t="s">
        <v>1618</v>
      </c>
    </row>
    <row r="244" spans="2:65" s="1" customFormat="1" ht="11.25">
      <c r="B244" s="32"/>
      <c r="D244" s="140" t="s">
        <v>140</v>
      </c>
      <c r="F244" s="141" t="s">
        <v>1619</v>
      </c>
      <c r="I244" s="142"/>
      <c r="L244" s="32"/>
      <c r="M244" s="143"/>
      <c r="T244" s="53"/>
      <c r="AT244" s="17" t="s">
        <v>140</v>
      </c>
      <c r="AU244" s="17" t="s">
        <v>82</v>
      </c>
    </row>
    <row r="245" spans="2:65" s="1" customFormat="1" ht="11.25">
      <c r="B245" s="32"/>
      <c r="D245" s="144" t="s">
        <v>141</v>
      </c>
      <c r="F245" s="145" t="s">
        <v>1620</v>
      </c>
      <c r="I245" s="142"/>
      <c r="L245" s="32"/>
      <c r="M245" s="143"/>
      <c r="T245" s="53"/>
      <c r="AT245" s="17" t="s">
        <v>141</v>
      </c>
      <c r="AU245" s="17" t="s">
        <v>82</v>
      </c>
    </row>
    <row r="246" spans="2:65" s="1" customFormat="1" ht="16.5" customHeight="1">
      <c r="B246" s="32"/>
      <c r="C246" s="127" t="s">
        <v>508</v>
      </c>
      <c r="D246" s="127" t="s">
        <v>133</v>
      </c>
      <c r="E246" s="128" t="s">
        <v>1621</v>
      </c>
      <c r="F246" s="129" t="s">
        <v>1622</v>
      </c>
      <c r="G246" s="130" t="s">
        <v>169</v>
      </c>
      <c r="H246" s="131">
        <v>1</v>
      </c>
      <c r="I246" s="132"/>
      <c r="J246" s="133">
        <f>ROUND(I246*H246,2)</f>
        <v>0</v>
      </c>
      <c r="K246" s="129" t="s">
        <v>137</v>
      </c>
      <c r="L246" s="32"/>
      <c r="M246" s="134" t="s">
        <v>19</v>
      </c>
      <c r="N246" s="135" t="s">
        <v>43</v>
      </c>
      <c r="P246" s="136">
        <f>O246*H246</f>
        <v>0</v>
      </c>
      <c r="Q246" s="136">
        <v>1.6956999999999999E-4</v>
      </c>
      <c r="R246" s="136">
        <f>Q246*H246</f>
        <v>1.6956999999999999E-4</v>
      </c>
      <c r="S246" s="136">
        <v>0</v>
      </c>
      <c r="T246" s="137">
        <f>S246*H246</f>
        <v>0</v>
      </c>
      <c r="AR246" s="138" t="s">
        <v>311</v>
      </c>
      <c r="AT246" s="138" t="s">
        <v>133</v>
      </c>
      <c r="AU246" s="138" t="s">
        <v>82</v>
      </c>
      <c r="AY246" s="17" t="s">
        <v>130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80</v>
      </c>
      <c r="BK246" s="139">
        <f>ROUND(I246*H246,2)</f>
        <v>0</v>
      </c>
      <c r="BL246" s="17" t="s">
        <v>311</v>
      </c>
      <c r="BM246" s="138" t="s">
        <v>1623</v>
      </c>
    </row>
    <row r="247" spans="2:65" s="1" customFormat="1" ht="11.25">
      <c r="B247" s="32"/>
      <c r="D247" s="140" t="s">
        <v>140</v>
      </c>
      <c r="F247" s="141" t="s">
        <v>1624</v>
      </c>
      <c r="I247" s="142"/>
      <c r="L247" s="32"/>
      <c r="M247" s="143"/>
      <c r="T247" s="53"/>
      <c r="AT247" s="17" t="s">
        <v>140</v>
      </c>
      <c r="AU247" s="17" t="s">
        <v>82</v>
      </c>
    </row>
    <row r="248" spans="2:65" s="1" customFormat="1" ht="11.25">
      <c r="B248" s="32"/>
      <c r="D248" s="144" t="s">
        <v>141</v>
      </c>
      <c r="F248" s="145" t="s">
        <v>1625</v>
      </c>
      <c r="I248" s="142"/>
      <c r="L248" s="32"/>
      <c r="M248" s="143"/>
      <c r="T248" s="53"/>
      <c r="AT248" s="17" t="s">
        <v>141</v>
      </c>
      <c r="AU248" s="17" t="s">
        <v>82</v>
      </c>
    </row>
    <row r="249" spans="2:65" s="1" customFormat="1" ht="16.5" customHeight="1">
      <c r="B249" s="32"/>
      <c r="C249" s="127" t="s">
        <v>515</v>
      </c>
      <c r="D249" s="127" t="s">
        <v>133</v>
      </c>
      <c r="E249" s="128" t="s">
        <v>1626</v>
      </c>
      <c r="F249" s="129" t="s">
        <v>1627</v>
      </c>
      <c r="G249" s="130" t="s">
        <v>169</v>
      </c>
      <c r="H249" s="131">
        <v>1</v>
      </c>
      <c r="I249" s="132"/>
      <c r="J249" s="133">
        <f>ROUND(I249*H249,2)</f>
        <v>0</v>
      </c>
      <c r="K249" s="129" t="s">
        <v>137</v>
      </c>
      <c r="L249" s="32"/>
      <c r="M249" s="134" t="s">
        <v>19</v>
      </c>
      <c r="N249" s="135" t="s">
        <v>43</v>
      </c>
      <c r="P249" s="136">
        <f>O249*H249</f>
        <v>0</v>
      </c>
      <c r="Q249" s="136">
        <v>4.062688E-4</v>
      </c>
      <c r="R249" s="136">
        <f>Q249*H249</f>
        <v>4.062688E-4</v>
      </c>
      <c r="S249" s="136">
        <v>0</v>
      </c>
      <c r="T249" s="137">
        <f>S249*H249</f>
        <v>0</v>
      </c>
      <c r="AR249" s="138" t="s">
        <v>311</v>
      </c>
      <c r="AT249" s="138" t="s">
        <v>133</v>
      </c>
      <c r="AU249" s="138" t="s">
        <v>82</v>
      </c>
      <c r="AY249" s="17" t="s">
        <v>130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80</v>
      </c>
      <c r="BK249" s="139">
        <f>ROUND(I249*H249,2)</f>
        <v>0</v>
      </c>
      <c r="BL249" s="17" t="s">
        <v>311</v>
      </c>
      <c r="BM249" s="138" t="s">
        <v>1628</v>
      </c>
    </row>
    <row r="250" spans="2:65" s="1" customFormat="1" ht="11.25">
      <c r="B250" s="32"/>
      <c r="D250" s="140" t="s">
        <v>140</v>
      </c>
      <c r="F250" s="141" t="s">
        <v>1629</v>
      </c>
      <c r="I250" s="142"/>
      <c r="L250" s="32"/>
      <c r="M250" s="143"/>
      <c r="T250" s="53"/>
      <c r="AT250" s="17" t="s">
        <v>140</v>
      </c>
      <c r="AU250" s="17" t="s">
        <v>82</v>
      </c>
    </row>
    <row r="251" spans="2:65" s="1" customFormat="1" ht="11.25">
      <c r="B251" s="32"/>
      <c r="D251" s="144" t="s">
        <v>141</v>
      </c>
      <c r="F251" s="145" t="s">
        <v>1630</v>
      </c>
      <c r="I251" s="142"/>
      <c r="L251" s="32"/>
      <c r="M251" s="143"/>
      <c r="T251" s="53"/>
      <c r="AT251" s="17" t="s">
        <v>141</v>
      </c>
      <c r="AU251" s="17" t="s">
        <v>82</v>
      </c>
    </row>
    <row r="252" spans="2:65" s="1" customFormat="1" ht="16.5" customHeight="1">
      <c r="B252" s="32"/>
      <c r="C252" s="127" t="s">
        <v>521</v>
      </c>
      <c r="D252" s="127" t="s">
        <v>133</v>
      </c>
      <c r="E252" s="128" t="s">
        <v>1631</v>
      </c>
      <c r="F252" s="129" t="s">
        <v>1632</v>
      </c>
      <c r="G252" s="130" t="s">
        <v>169</v>
      </c>
      <c r="H252" s="131">
        <v>1</v>
      </c>
      <c r="I252" s="132"/>
      <c r="J252" s="133">
        <f>ROUND(I252*H252,2)</f>
        <v>0</v>
      </c>
      <c r="K252" s="129" t="s">
        <v>137</v>
      </c>
      <c r="L252" s="32"/>
      <c r="M252" s="134" t="s">
        <v>19</v>
      </c>
      <c r="N252" s="135" t="s">
        <v>43</v>
      </c>
      <c r="P252" s="136">
        <f>O252*H252</f>
        <v>0</v>
      </c>
      <c r="Q252" s="136">
        <v>2.0956999999999999E-4</v>
      </c>
      <c r="R252" s="136">
        <f>Q252*H252</f>
        <v>2.0956999999999999E-4</v>
      </c>
      <c r="S252" s="136">
        <v>0</v>
      </c>
      <c r="T252" s="137">
        <f>S252*H252</f>
        <v>0</v>
      </c>
      <c r="AR252" s="138" t="s">
        <v>311</v>
      </c>
      <c r="AT252" s="138" t="s">
        <v>133</v>
      </c>
      <c r="AU252" s="138" t="s">
        <v>82</v>
      </c>
      <c r="AY252" s="17" t="s">
        <v>130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7" t="s">
        <v>80</v>
      </c>
      <c r="BK252" s="139">
        <f>ROUND(I252*H252,2)</f>
        <v>0</v>
      </c>
      <c r="BL252" s="17" t="s">
        <v>311</v>
      </c>
      <c r="BM252" s="138" t="s">
        <v>1633</v>
      </c>
    </row>
    <row r="253" spans="2:65" s="1" customFormat="1" ht="11.25">
      <c r="B253" s="32"/>
      <c r="D253" s="140" t="s">
        <v>140</v>
      </c>
      <c r="F253" s="141" t="s">
        <v>1634</v>
      </c>
      <c r="I253" s="142"/>
      <c r="L253" s="32"/>
      <c r="M253" s="143"/>
      <c r="T253" s="53"/>
      <c r="AT253" s="17" t="s">
        <v>140</v>
      </c>
      <c r="AU253" s="17" t="s">
        <v>82</v>
      </c>
    </row>
    <row r="254" spans="2:65" s="1" customFormat="1" ht="11.25">
      <c r="B254" s="32"/>
      <c r="D254" s="144" t="s">
        <v>141</v>
      </c>
      <c r="F254" s="145" t="s">
        <v>1635</v>
      </c>
      <c r="I254" s="142"/>
      <c r="L254" s="32"/>
      <c r="M254" s="143"/>
      <c r="T254" s="53"/>
      <c r="AT254" s="17" t="s">
        <v>141</v>
      </c>
      <c r="AU254" s="17" t="s">
        <v>82</v>
      </c>
    </row>
    <row r="255" spans="2:65" s="1" customFormat="1" ht="16.5" customHeight="1">
      <c r="B255" s="32"/>
      <c r="C255" s="127" t="s">
        <v>529</v>
      </c>
      <c r="D255" s="127" t="s">
        <v>133</v>
      </c>
      <c r="E255" s="128" t="s">
        <v>1636</v>
      </c>
      <c r="F255" s="129" t="s">
        <v>1637</v>
      </c>
      <c r="G255" s="130" t="s">
        <v>169</v>
      </c>
      <c r="H255" s="131">
        <v>2</v>
      </c>
      <c r="I255" s="132"/>
      <c r="J255" s="133">
        <f>ROUND(I255*H255,2)</f>
        <v>0</v>
      </c>
      <c r="K255" s="129" t="s">
        <v>137</v>
      </c>
      <c r="L255" s="32"/>
      <c r="M255" s="134" t="s">
        <v>19</v>
      </c>
      <c r="N255" s="135" t="s">
        <v>43</v>
      </c>
      <c r="P255" s="136">
        <f>O255*H255</f>
        <v>0</v>
      </c>
      <c r="Q255" s="136">
        <v>3.3956999999999998E-4</v>
      </c>
      <c r="R255" s="136">
        <f>Q255*H255</f>
        <v>6.7913999999999995E-4</v>
      </c>
      <c r="S255" s="136">
        <v>0</v>
      </c>
      <c r="T255" s="137">
        <f>S255*H255</f>
        <v>0</v>
      </c>
      <c r="AR255" s="138" t="s">
        <v>311</v>
      </c>
      <c r="AT255" s="138" t="s">
        <v>133</v>
      </c>
      <c r="AU255" s="138" t="s">
        <v>82</v>
      </c>
      <c r="AY255" s="17" t="s">
        <v>130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7" t="s">
        <v>80</v>
      </c>
      <c r="BK255" s="139">
        <f>ROUND(I255*H255,2)</f>
        <v>0</v>
      </c>
      <c r="BL255" s="17" t="s">
        <v>311</v>
      </c>
      <c r="BM255" s="138" t="s">
        <v>1638</v>
      </c>
    </row>
    <row r="256" spans="2:65" s="1" customFormat="1" ht="11.25">
      <c r="B256" s="32"/>
      <c r="D256" s="140" t="s">
        <v>140</v>
      </c>
      <c r="F256" s="141" t="s">
        <v>1639</v>
      </c>
      <c r="I256" s="142"/>
      <c r="L256" s="32"/>
      <c r="M256" s="143"/>
      <c r="T256" s="53"/>
      <c r="AT256" s="17" t="s">
        <v>140</v>
      </c>
      <c r="AU256" s="17" t="s">
        <v>82</v>
      </c>
    </row>
    <row r="257" spans="2:65" s="1" customFormat="1" ht="11.25">
      <c r="B257" s="32"/>
      <c r="D257" s="144" t="s">
        <v>141</v>
      </c>
      <c r="F257" s="145" t="s">
        <v>1640</v>
      </c>
      <c r="I257" s="142"/>
      <c r="L257" s="32"/>
      <c r="M257" s="143"/>
      <c r="T257" s="53"/>
      <c r="AT257" s="17" t="s">
        <v>141</v>
      </c>
      <c r="AU257" s="17" t="s">
        <v>82</v>
      </c>
    </row>
    <row r="258" spans="2:65" s="1" customFormat="1" ht="16.5" customHeight="1">
      <c r="B258" s="32"/>
      <c r="C258" s="127" t="s">
        <v>535</v>
      </c>
      <c r="D258" s="127" t="s">
        <v>133</v>
      </c>
      <c r="E258" s="128" t="s">
        <v>1641</v>
      </c>
      <c r="F258" s="129" t="s">
        <v>1642</v>
      </c>
      <c r="G258" s="130" t="s">
        <v>169</v>
      </c>
      <c r="H258" s="131">
        <v>1</v>
      </c>
      <c r="I258" s="132"/>
      <c r="J258" s="133">
        <f>ROUND(I258*H258,2)</f>
        <v>0</v>
      </c>
      <c r="K258" s="129" t="s">
        <v>137</v>
      </c>
      <c r="L258" s="32"/>
      <c r="M258" s="134" t="s">
        <v>19</v>
      </c>
      <c r="N258" s="135" t="s">
        <v>43</v>
      </c>
      <c r="P258" s="136">
        <f>O258*H258</f>
        <v>0</v>
      </c>
      <c r="Q258" s="136">
        <v>2.1956999999999999E-4</v>
      </c>
      <c r="R258" s="136">
        <f>Q258*H258</f>
        <v>2.1956999999999999E-4</v>
      </c>
      <c r="S258" s="136">
        <v>0</v>
      </c>
      <c r="T258" s="137">
        <f>S258*H258</f>
        <v>0</v>
      </c>
      <c r="AR258" s="138" t="s">
        <v>311</v>
      </c>
      <c r="AT258" s="138" t="s">
        <v>133</v>
      </c>
      <c r="AU258" s="138" t="s">
        <v>82</v>
      </c>
      <c r="AY258" s="17" t="s">
        <v>130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7" t="s">
        <v>80</v>
      </c>
      <c r="BK258" s="139">
        <f>ROUND(I258*H258,2)</f>
        <v>0</v>
      </c>
      <c r="BL258" s="17" t="s">
        <v>311</v>
      </c>
      <c r="BM258" s="138" t="s">
        <v>1643</v>
      </c>
    </row>
    <row r="259" spans="2:65" s="1" customFormat="1" ht="11.25">
      <c r="B259" s="32"/>
      <c r="D259" s="140" t="s">
        <v>140</v>
      </c>
      <c r="F259" s="141" t="s">
        <v>1644</v>
      </c>
      <c r="I259" s="142"/>
      <c r="L259" s="32"/>
      <c r="M259" s="143"/>
      <c r="T259" s="53"/>
      <c r="AT259" s="17" t="s">
        <v>140</v>
      </c>
      <c r="AU259" s="17" t="s">
        <v>82</v>
      </c>
    </row>
    <row r="260" spans="2:65" s="1" customFormat="1" ht="11.25">
      <c r="B260" s="32"/>
      <c r="D260" s="144" t="s">
        <v>141</v>
      </c>
      <c r="F260" s="145" t="s">
        <v>1645</v>
      </c>
      <c r="I260" s="142"/>
      <c r="L260" s="32"/>
      <c r="M260" s="143"/>
      <c r="T260" s="53"/>
      <c r="AT260" s="17" t="s">
        <v>141</v>
      </c>
      <c r="AU260" s="17" t="s">
        <v>82</v>
      </c>
    </row>
    <row r="261" spans="2:65" s="1" customFormat="1" ht="16.5" customHeight="1">
      <c r="B261" s="32"/>
      <c r="C261" s="127" t="s">
        <v>541</v>
      </c>
      <c r="D261" s="127" t="s">
        <v>133</v>
      </c>
      <c r="E261" s="128" t="s">
        <v>1646</v>
      </c>
      <c r="F261" s="129" t="s">
        <v>1647</v>
      </c>
      <c r="G261" s="130" t="s">
        <v>302</v>
      </c>
      <c r="H261" s="131">
        <v>184</v>
      </c>
      <c r="I261" s="132"/>
      <c r="J261" s="133">
        <f>ROUND(I261*H261,2)</f>
        <v>0</v>
      </c>
      <c r="K261" s="129" t="s">
        <v>137</v>
      </c>
      <c r="L261" s="32"/>
      <c r="M261" s="134" t="s">
        <v>19</v>
      </c>
      <c r="N261" s="135" t="s">
        <v>43</v>
      </c>
      <c r="P261" s="136">
        <f>O261*H261</f>
        <v>0</v>
      </c>
      <c r="Q261" s="136">
        <v>1.8972349999999999E-4</v>
      </c>
      <c r="R261" s="136">
        <f>Q261*H261</f>
        <v>3.4909124E-2</v>
      </c>
      <c r="S261" s="136">
        <v>0</v>
      </c>
      <c r="T261" s="137">
        <f>S261*H261</f>
        <v>0</v>
      </c>
      <c r="AR261" s="138" t="s">
        <v>311</v>
      </c>
      <c r="AT261" s="138" t="s">
        <v>133</v>
      </c>
      <c r="AU261" s="138" t="s">
        <v>82</v>
      </c>
      <c r="AY261" s="17" t="s">
        <v>130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7" t="s">
        <v>80</v>
      </c>
      <c r="BK261" s="139">
        <f>ROUND(I261*H261,2)</f>
        <v>0</v>
      </c>
      <c r="BL261" s="17" t="s">
        <v>311</v>
      </c>
      <c r="BM261" s="138" t="s">
        <v>1648</v>
      </c>
    </row>
    <row r="262" spans="2:65" s="1" customFormat="1" ht="11.25">
      <c r="B262" s="32"/>
      <c r="D262" s="140" t="s">
        <v>140</v>
      </c>
      <c r="F262" s="141" t="s">
        <v>1649</v>
      </c>
      <c r="I262" s="142"/>
      <c r="L262" s="32"/>
      <c r="M262" s="143"/>
      <c r="T262" s="53"/>
      <c r="AT262" s="17" t="s">
        <v>140</v>
      </c>
      <c r="AU262" s="17" t="s">
        <v>82</v>
      </c>
    </row>
    <row r="263" spans="2:65" s="1" customFormat="1" ht="11.25">
      <c r="B263" s="32"/>
      <c r="D263" s="144" t="s">
        <v>141</v>
      </c>
      <c r="F263" s="145" t="s">
        <v>1650</v>
      </c>
      <c r="I263" s="142"/>
      <c r="L263" s="32"/>
      <c r="M263" s="143"/>
      <c r="T263" s="53"/>
      <c r="AT263" s="17" t="s">
        <v>141</v>
      </c>
      <c r="AU263" s="17" t="s">
        <v>82</v>
      </c>
    </row>
    <row r="264" spans="2:65" s="1" customFormat="1" ht="16.5" customHeight="1">
      <c r="B264" s="32"/>
      <c r="C264" s="127" t="s">
        <v>95</v>
      </c>
      <c r="D264" s="127" t="s">
        <v>133</v>
      </c>
      <c r="E264" s="128" t="s">
        <v>1651</v>
      </c>
      <c r="F264" s="129" t="s">
        <v>1652</v>
      </c>
      <c r="G264" s="130" t="s">
        <v>302</v>
      </c>
      <c r="H264" s="131">
        <v>184</v>
      </c>
      <c r="I264" s="132"/>
      <c r="J264" s="133">
        <f>ROUND(I264*H264,2)</f>
        <v>0</v>
      </c>
      <c r="K264" s="129" t="s">
        <v>137</v>
      </c>
      <c r="L264" s="32"/>
      <c r="M264" s="134" t="s">
        <v>19</v>
      </c>
      <c r="N264" s="135" t="s">
        <v>43</v>
      </c>
      <c r="P264" s="136">
        <f>O264*H264</f>
        <v>0</v>
      </c>
      <c r="Q264" s="136">
        <v>1.0000000000000001E-5</v>
      </c>
      <c r="R264" s="136">
        <f>Q264*H264</f>
        <v>1.8400000000000001E-3</v>
      </c>
      <c r="S264" s="136">
        <v>0</v>
      </c>
      <c r="T264" s="137">
        <f>S264*H264</f>
        <v>0</v>
      </c>
      <c r="AR264" s="138" t="s">
        <v>311</v>
      </c>
      <c r="AT264" s="138" t="s">
        <v>133</v>
      </c>
      <c r="AU264" s="138" t="s">
        <v>82</v>
      </c>
      <c r="AY264" s="17" t="s">
        <v>130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7" t="s">
        <v>80</v>
      </c>
      <c r="BK264" s="139">
        <f>ROUND(I264*H264,2)</f>
        <v>0</v>
      </c>
      <c r="BL264" s="17" t="s">
        <v>311</v>
      </c>
      <c r="BM264" s="138" t="s">
        <v>1653</v>
      </c>
    </row>
    <row r="265" spans="2:65" s="1" customFormat="1" ht="11.25">
      <c r="B265" s="32"/>
      <c r="D265" s="140" t="s">
        <v>140</v>
      </c>
      <c r="F265" s="141" t="s">
        <v>1654</v>
      </c>
      <c r="I265" s="142"/>
      <c r="L265" s="32"/>
      <c r="M265" s="143"/>
      <c r="T265" s="53"/>
      <c r="AT265" s="17" t="s">
        <v>140</v>
      </c>
      <c r="AU265" s="17" t="s">
        <v>82</v>
      </c>
    </row>
    <row r="266" spans="2:65" s="1" customFormat="1" ht="11.25">
      <c r="B266" s="32"/>
      <c r="D266" s="144" t="s">
        <v>141</v>
      </c>
      <c r="F266" s="145" t="s">
        <v>1655</v>
      </c>
      <c r="I266" s="142"/>
      <c r="L266" s="32"/>
      <c r="M266" s="143"/>
      <c r="T266" s="53"/>
      <c r="AT266" s="17" t="s">
        <v>141</v>
      </c>
      <c r="AU266" s="17" t="s">
        <v>82</v>
      </c>
    </row>
    <row r="267" spans="2:65" s="1" customFormat="1" ht="16.5" customHeight="1">
      <c r="B267" s="32"/>
      <c r="C267" s="127" t="s">
        <v>581</v>
      </c>
      <c r="D267" s="127" t="s">
        <v>133</v>
      </c>
      <c r="E267" s="128" t="s">
        <v>1656</v>
      </c>
      <c r="F267" s="129" t="s">
        <v>1657</v>
      </c>
      <c r="G267" s="130" t="s">
        <v>827</v>
      </c>
      <c r="H267" s="179"/>
      <c r="I267" s="132"/>
      <c r="J267" s="133">
        <f>ROUND(I267*H267,2)</f>
        <v>0</v>
      </c>
      <c r="K267" s="129" t="s">
        <v>137</v>
      </c>
      <c r="L267" s="32"/>
      <c r="M267" s="134" t="s">
        <v>19</v>
      </c>
      <c r="N267" s="135" t="s">
        <v>43</v>
      </c>
      <c r="P267" s="136">
        <f>O267*H267</f>
        <v>0</v>
      </c>
      <c r="Q267" s="136">
        <v>0</v>
      </c>
      <c r="R267" s="136">
        <f>Q267*H267</f>
        <v>0</v>
      </c>
      <c r="S267" s="136">
        <v>0</v>
      </c>
      <c r="T267" s="137">
        <f>S267*H267</f>
        <v>0</v>
      </c>
      <c r="AR267" s="138" t="s">
        <v>311</v>
      </c>
      <c r="AT267" s="138" t="s">
        <v>133</v>
      </c>
      <c r="AU267" s="138" t="s">
        <v>82</v>
      </c>
      <c r="AY267" s="17" t="s">
        <v>130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7" t="s">
        <v>80</v>
      </c>
      <c r="BK267" s="139">
        <f>ROUND(I267*H267,2)</f>
        <v>0</v>
      </c>
      <c r="BL267" s="17" t="s">
        <v>311</v>
      </c>
      <c r="BM267" s="138" t="s">
        <v>1658</v>
      </c>
    </row>
    <row r="268" spans="2:65" s="1" customFormat="1" ht="19.5">
      <c r="B268" s="32"/>
      <c r="D268" s="140" t="s">
        <v>140</v>
      </c>
      <c r="F268" s="141" t="s">
        <v>1659</v>
      </c>
      <c r="I268" s="142"/>
      <c r="L268" s="32"/>
      <c r="M268" s="143"/>
      <c r="T268" s="53"/>
      <c r="AT268" s="17" t="s">
        <v>140</v>
      </c>
      <c r="AU268" s="17" t="s">
        <v>82</v>
      </c>
    </row>
    <row r="269" spans="2:65" s="1" customFormat="1" ht="11.25">
      <c r="B269" s="32"/>
      <c r="D269" s="144" t="s">
        <v>141</v>
      </c>
      <c r="F269" s="145" t="s">
        <v>1660</v>
      </c>
      <c r="I269" s="142"/>
      <c r="L269" s="32"/>
      <c r="M269" s="143"/>
      <c r="T269" s="53"/>
      <c r="AT269" s="17" t="s">
        <v>141</v>
      </c>
      <c r="AU269" s="17" t="s">
        <v>82</v>
      </c>
    </row>
    <row r="270" spans="2:65" s="11" customFormat="1" ht="22.9" customHeight="1">
      <c r="B270" s="115"/>
      <c r="D270" s="116" t="s">
        <v>71</v>
      </c>
      <c r="E270" s="125" t="s">
        <v>1661</v>
      </c>
      <c r="F270" s="125" t="s">
        <v>1662</v>
      </c>
      <c r="I270" s="118"/>
      <c r="J270" s="126">
        <f>BK270</f>
        <v>0</v>
      </c>
      <c r="L270" s="115"/>
      <c r="M270" s="120"/>
      <c r="P270" s="121">
        <f>SUM(P271:P315)</f>
        <v>0</v>
      </c>
      <c r="R270" s="121">
        <f>SUM(R271:R315)</f>
        <v>0.31458426460000005</v>
      </c>
      <c r="T270" s="122">
        <f>SUM(T271:T315)</f>
        <v>0</v>
      </c>
      <c r="AR270" s="116" t="s">
        <v>82</v>
      </c>
      <c r="AT270" s="123" t="s">
        <v>71</v>
      </c>
      <c r="AU270" s="123" t="s">
        <v>80</v>
      </c>
      <c r="AY270" s="116" t="s">
        <v>130</v>
      </c>
      <c r="BK270" s="124">
        <f>SUM(BK271:BK315)</f>
        <v>0</v>
      </c>
    </row>
    <row r="271" spans="2:65" s="1" customFormat="1" ht="16.5" customHeight="1">
      <c r="B271" s="32"/>
      <c r="C271" s="127" t="s">
        <v>589</v>
      </c>
      <c r="D271" s="127" t="s">
        <v>133</v>
      </c>
      <c r="E271" s="128" t="s">
        <v>1663</v>
      </c>
      <c r="F271" s="129" t="s">
        <v>1664</v>
      </c>
      <c r="G271" s="130" t="s">
        <v>1665</v>
      </c>
      <c r="H271" s="131">
        <v>4</v>
      </c>
      <c r="I271" s="132"/>
      <c r="J271" s="133">
        <f>ROUND(I271*H271,2)</f>
        <v>0</v>
      </c>
      <c r="K271" s="129" t="s">
        <v>137</v>
      </c>
      <c r="L271" s="32"/>
      <c r="M271" s="134" t="s">
        <v>19</v>
      </c>
      <c r="N271" s="135" t="s">
        <v>43</v>
      </c>
      <c r="P271" s="136">
        <f>O271*H271</f>
        <v>0</v>
      </c>
      <c r="Q271" s="136">
        <v>1.6968836300000002E-2</v>
      </c>
      <c r="R271" s="136">
        <f>Q271*H271</f>
        <v>6.7875345200000006E-2</v>
      </c>
      <c r="S271" s="136">
        <v>0</v>
      </c>
      <c r="T271" s="137">
        <f>S271*H271</f>
        <v>0</v>
      </c>
      <c r="AR271" s="138" t="s">
        <v>311</v>
      </c>
      <c r="AT271" s="138" t="s">
        <v>133</v>
      </c>
      <c r="AU271" s="138" t="s">
        <v>82</v>
      </c>
      <c r="AY271" s="17" t="s">
        <v>130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7" t="s">
        <v>80</v>
      </c>
      <c r="BK271" s="139">
        <f>ROUND(I271*H271,2)</f>
        <v>0</v>
      </c>
      <c r="BL271" s="17" t="s">
        <v>311</v>
      </c>
      <c r="BM271" s="138" t="s">
        <v>1666</v>
      </c>
    </row>
    <row r="272" spans="2:65" s="1" customFormat="1" ht="11.25">
      <c r="B272" s="32"/>
      <c r="D272" s="140" t="s">
        <v>140</v>
      </c>
      <c r="F272" s="141" t="s">
        <v>1667</v>
      </c>
      <c r="I272" s="142"/>
      <c r="L272" s="32"/>
      <c r="M272" s="143"/>
      <c r="T272" s="53"/>
      <c r="AT272" s="17" t="s">
        <v>140</v>
      </c>
      <c r="AU272" s="17" t="s">
        <v>82</v>
      </c>
    </row>
    <row r="273" spans="2:65" s="1" customFormat="1" ht="11.25">
      <c r="B273" s="32"/>
      <c r="D273" s="144" t="s">
        <v>141</v>
      </c>
      <c r="F273" s="145" t="s">
        <v>1668</v>
      </c>
      <c r="I273" s="142"/>
      <c r="L273" s="32"/>
      <c r="M273" s="143"/>
      <c r="T273" s="53"/>
      <c r="AT273" s="17" t="s">
        <v>141</v>
      </c>
      <c r="AU273" s="17" t="s">
        <v>82</v>
      </c>
    </row>
    <row r="274" spans="2:65" s="1" customFormat="1" ht="16.5" customHeight="1">
      <c r="B274" s="32"/>
      <c r="C274" s="127" t="s">
        <v>594</v>
      </c>
      <c r="D274" s="127" t="s">
        <v>133</v>
      </c>
      <c r="E274" s="128" t="s">
        <v>1669</v>
      </c>
      <c r="F274" s="129" t="s">
        <v>1670</v>
      </c>
      <c r="G274" s="130" t="s">
        <v>1665</v>
      </c>
      <c r="H274" s="131">
        <v>1</v>
      </c>
      <c r="I274" s="132"/>
      <c r="J274" s="133">
        <f>ROUND(I274*H274,2)</f>
        <v>0</v>
      </c>
      <c r="K274" s="129" t="s">
        <v>137</v>
      </c>
      <c r="L274" s="32"/>
      <c r="M274" s="134" t="s">
        <v>19</v>
      </c>
      <c r="N274" s="135" t="s">
        <v>43</v>
      </c>
      <c r="P274" s="136">
        <f>O274*H274</f>
        <v>0</v>
      </c>
      <c r="Q274" s="136">
        <v>1.1969276500000001E-2</v>
      </c>
      <c r="R274" s="136">
        <f>Q274*H274</f>
        <v>1.1969276500000001E-2</v>
      </c>
      <c r="S274" s="136">
        <v>0</v>
      </c>
      <c r="T274" s="137">
        <f>S274*H274</f>
        <v>0</v>
      </c>
      <c r="AR274" s="138" t="s">
        <v>311</v>
      </c>
      <c r="AT274" s="138" t="s">
        <v>133</v>
      </c>
      <c r="AU274" s="138" t="s">
        <v>82</v>
      </c>
      <c r="AY274" s="17" t="s">
        <v>130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80</v>
      </c>
      <c r="BK274" s="139">
        <f>ROUND(I274*H274,2)</f>
        <v>0</v>
      </c>
      <c r="BL274" s="17" t="s">
        <v>311</v>
      </c>
      <c r="BM274" s="138" t="s">
        <v>1671</v>
      </c>
    </row>
    <row r="275" spans="2:65" s="1" customFormat="1" ht="11.25">
      <c r="B275" s="32"/>
      <c r="D275" s="140" t="s">
        <v>140</v>
      </c>
      <c r="F275" s="141" t="s">
        <v>1672</v>
      </c>
      <c r="I275" s="142"/>
      <c r="L275" s="32"/>
      <c r="M275" s="143"/>
      <c r="T275" s="53"/>
      <c r="AT275" s="17" t="s">
        <v>140</v>
      </c>
      <c r="AU275" s="17" t="s">
        <v>82</v>
      </c>
    </row>
    <row r="276" spans="2:65" s="1" customFormat="1" ht="11.25">
      <c r="B276" s="32"/>
      <c r="D276" s="144" t="s">
        <v>141</v>
      </c>
      <c r="F276" s="145" t="s">
        <v>1673</v>
      </c>
      <c r="I276" s="142"/>
      <c r="L276" s="32"/>
      <c r="M276" s="143"/>
      <c r="T276" s="53"/>
      <c r="AT276" s="17" t="s">
        <v>141</v>
      </c>
      <c r="AU276" s="17" t="s">
        <v>82</v>
      </c>
    </row>
    <row r="277" spans="2:65" s="1" customFormat="1" ht="16.5" customHeight="1">
      <c r="B277" s="32"/>
      <c r="C277" s="127" t="s">
        <v>601</v>
      </c>
      <c r="D277" s="127" t="s">
        <v>133</v>
      </c>
      <c r="E277" s="128" t="s">
        <v>1674</v>
      </c>
      <c r="F277" s="129" t="s">
        <v>1675</v>
      </c>
      <c r="G277" s="130" t="s">
        <v>1665</v>
      </c>
      <c r="H277" s="131">
        <v>4</v>
      </c>
      <c r="I277" s="132"/>
      <c r="J277" s="133">
        <f>ROUND(I277*H277,2)</f>
        <v>0</v>
      </c>
      <c r="K277" s="129" t="s">
        <v>137</v>
      </c>
      <c r="L277" s="32"/>
      <c r="M277" s="134" t="s">
        <v>19</v>
      </c>
      <c r="N277" s="135" t="s">
        <v>43</v>
      </c>
      <c r="P277" s="136">
        <f>O277*H277</f>
        <v>0</v>
      </c>
      <c r="Q277" s="136">
        <v>1.6469276500000001E-2</v>
      </c>
      <c r="R277" s="136">
        <f>Q277*H277</f>
        <v>6.5877106000000005E-2</v>
      </c>
      <c r="S277" s="136">
        <v>0</v>
      </c>
      <c r="T277" s="137">
        <f>S277*H277</f>
        <v>0</v>
      </c>
      <c r="AR277" s="138" t="s">
        <v>311</v>
      </c>
      <c r="AT277" s="138" t="s">
        <v>133</v>
      </c>
      <c r="AU277" s="138" t="s">
        <v>82</v>
      </c>
      <c r="AY277" s="17" t="s">
        <v>130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7" t="s">
        <v>80</v>
      </c>
      <c r="BK277" s="139">
        <f>ROUND(I277*H277,2)</f>
        <v>0</v>
      </c>
      <c r="BL277" s="17" t="s">
        <v>311</v>
      </c>
      <c r="BM277" s="138" t="s">
        <v>1676</v>
      </c>
    </row>
    <row r="278" spans="2:65" s="1" customFormat="1" ht="11.25">
      <c r="B278" s="32"/>
      <c r="D278" s="140" t="s">
        <v>140</v>
      </c>
      <c r="F278" s="141" t="s">
        <v>1677</v>
      </c>
      <c r="I278" s="142"/>
      <c r="L278" s="32"/>
      <c r="M278" s="143"/>
      <c r="T278" s="53"/>
      <c r="AT278" s="17" t="s">
        <v>140</v>
      </c>
      <c r="AU278" s="17" t="s">
        <v>82</v>
      </c>
    </row>
    <row r="279" spans="2:65" s="1" customFormat="1" ht="11.25">
      <c r="B279" s="32"/>
      <c r="D279" s="144" t="s">
        <v>141</v>
      </c>
      <c r="F279" s="145" t="s">
        <v>1678</v>
      </c>
      <c r="I279" s="142"/>
      <c r="L279" s="32"/>
      <c r="M279" s="143"/>
      <c r="T279" s="53"/>
      <c r="AT279" s="17" t="s">
        <v>141</v>
      </c>
      <c r="AU279" s="17" t="s">
        <v>82</v>
      </c>
    </row>
    <row r="280" spans="2:65" s="1" customFormat="1" ht="16.5" customHeight="1">
      <c r="B280" s="32"/>
      <c r="C280" s="127" t="s">
        <v>606</v>
      </c>
      <c r="D280" s="127" t="s">
        <v>133</v>
      </c>
      <c r="E280" s="128" t="s">
        <v>1679</v>
      </c>
      <c r="F280" s="129" t="s">
        <v>1680</v>
      </c>
      <c r="G280" s="130" t="s">
        <v>1665</v>
      </c>
      <c r="H280" s="131">
        <v>1</v>
      </c>
      <c r="I280" s="132"/>
      <c r="J280" s="133">
        <f>ROUND(I280*H280,2)</f>
        <v>0</v>
      </c>
      <c r="K280" s="129" t="s">
        <v>137</v>
      </c>
      <c r="L280" s="32"/>
      <c r="M280" s="134" t="s">
        <v>19</v>
      </c>
      <c r="N280" s="135" t="s">
        <v>43</v>
      </c>
      <c r="P280" s="136">
        <f>O280*H280</f>
        <v>0</v>
      </c>
      <c r="Q280" s="136">
        <v>1.2340858499999999E-2</v>
      </c>
      <c r="R280" s="136">
        <f>Q280*H280</f>
        <v>1.2340858499999999E-2</v>
      </c>
      <c r="S280" s="136">
        <v>0</v>
      </c>
      <c r="T280" s="137">
        <f>S280*H280</f>
        <v>0</v>
      </c>
      <c r="AR280" s="138" t="s">
        <v>311</v>
      </c>
      <c r="AT280" s="138" t="s">
        <v>133</v>
      </c>
      <c r="AU280" s="138" t="s">
        <v>82</v>
      </c>
      <c r="AY280" s="17" t="s">
        <v>130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80</v>
      </c>
      <c r="BK280" s="139">
        <f>ROUND(I280*H280,2)</f>
        <v>0</v>
      </c>
      <c r="BL280" s="17" t="s">
        <v>311</v>
      </c>
      <c r="BM280" s="138" t="s">
        <v>1681</v>
      </c>
    </row>
    <row r="281" spans="2:65" s="1" customFormat="1" ht="11.25">
      <c r="B281" s="32"/>
      <c r="D281" s="140" t="s">
        <v>140</v>
      </c>
      <c r="F281" s="141" t="s">
        <v>1682</v>
      </c>
      <c r="I281" s="142"/>
      <c r="L281" s="32"/>
      <c r="M281" s="143"/>
      <c r="T281" s="53"/>
      <c r="AT281" s="17" t="s">
        <v>140</v>
      </c>
      <c r="AU281" s="17" t="s">
        <v>82</v>
      </c>
    </row>
    <row r="282" spans="2:65" s="1" customFormat="1" ht="11.25">
      <c r="B282" s="32"/>
      <c r="D282" s="144" t="s">
        <v>141</v>
      </c>
      <c r="F282" s="145" t="s">
        <v>1683</v>
      </c>
      <c r="I282" s="142"/>
      <c r="L282" s="32"/>
      <c r="M282" s="143"/>
      <c r="T282" s="53"/>
      <c r="AT282" s="17" t="s">
        <v>141</v>
      </c>
      <c r="AU282" s="17" t="s">
        <v>82</v>
      </c>
    </row>
    <row r="283" spans="2:65" s="1" customFormat="1" ht="24.2" customHeight="1">
      <c r="B283" s="32"/>
      <c r="C283" s="127" t="s">
        <v>612</v>
      </c>
      <c r="D283" s="127" t="s">
        <v>133</v>
      </c>
      <c r="E283" s="128" t="s">
        <v>1684</v>
      </c>
      <c r="F283" s="129" t="s">
        <v>1685</v>
      </c>
      <c r="G283" s="130" t="s">
        <v>1665</v>
      </c>
      <c r="H283" s="131">
        <v>1</v>
      </c>
      <c r="I283" s="132"/>
      <c r="J283" s="133">
        <f>ROUND(I283*H283,2)</f>
        <v>0</v>
      </c>
      <c r="K283" s="129" t="s">
        <v>137</v>
      </c>
      <c r="L283" s="32"/>
      <c r="M283" s="134" t="s">
        <v>19</v>
      </c>
      <c r="N283" s="135" t="s">
        <v>43</v>
      </c>
      <c r="P283" s="136">
        <f>O283*H283</f>
        <v>0</v>
      </c>
      <c r="Q283" s="136">
        <v>3.2471699999999999E-2</v>
      </c>
      <c r="R283" s="136">
        <f>Q283*H283</f>
        <v>3.2471699999999999E-2</v>
      </c>
      <c r="S283" s="136">
        <v>0</v>
      </c>
      <c r="T283" s="137">
        <f>S283*H283</f>
        <v>0</v>
      </c>
      <c r="AR283" s="138" t="s">
        <v>311</v>
      </c>
      <c r="AT283" s="138" t="s">
        <v>133</v>
      </c>
      <c r="AU283" s="138" t="s">
        <v>82</v>
      </c>
      <c r="AY283" s="17" t="s">
        <v>130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7" t="s">
        <v>80</v>
      </c>
      <c r="BK283" s="139">
        <f>ROUND(I283*H283,2)</f>
        <v>0</v>
      </c>
      <c r="BL283" s="17" t="s">
        <v>311</v>
      </c>
      <c r="BM283" s="138" t="s">
        <v>1686</v>
      </c>
    </row>
    <row r="284" spans="2:65" s="1" customFormat="1" ht="19.5">
      <c r="B284" s="32"/>
      <c r="D284" s="140" t="s">
        <v>140</v>
      </c>
      <c r="F284" s="141" t="s">
        <v>1687</v>
      </c>
      <c r="I284" s="142"/>
      <c r="L284" s="32"/>
      <c r="M284" s="143"/>
      <c r="T284" s="53"/>
      <c r="AT284" s="17" t="s">
        <v>140</v>
      </c>
      <c r="AU284" s="17" t="s">
        <v>82</v>
      </c>
    </row>
    <row r="285" spans="2:65" s="1" customFormat="1" ht="11.25">
      <c r="B285" s="32"/>
      <c r="D285" s="144" t="s">
        <v>141</v>
      </c>
      <c r="F285" s="145" t="s">
        <v>1688</v>
      </c>
      <c r="I285" s="142"/>
      <c r="L285" s="32"/>
      <c r="M285" s="143"/>
      <c r="T285" s="53"/>
      <c r="AT285" s="17" t="s">
        <v>141</v>
      </c>
      <c r="AU285" s="17" t="s">
        <v>82</v>
      </c>
    </row>
    <row r="286" spans="2:65" s="1" customFormat="1" ht="21.75" customHeight="1">
      <c r="B286" s="32"/>
      <c r="C286" s="127" t="s">
        <v>618</v>
      </c>
      <c r="D286" s="127" t="s">
        <v>133</v>
      </c>
      <c r="E286" s="128" t="s">
        <v>1689</v>
      </c>
      <c r="F286" s="129" t="s">
        <v>1690</v>
      </c>
      <c r="G286" s="130" t="s">
        <v>1665</v>
      </c>
      <c r="H286" s="131">
        <v>1</v>
      </c>
      <c r="I286" s="132"/>
      <c r="J286" s="133">
        <f>ROUND(I286*H286,2)</f>
        <v>0</v>
      </c>
      <c r="K286" s="129" t="s">
        <v>137</v>
      </c>
      <c r="L286" s="32"/>
      <c r="M286" s="134" t="s">
        <v>19</v>
      </c>
      <c r="N286" s="135" t="s">
        <v>43</v>
      </c>
      <c r="P286" s="136">
        <f>O286*H286</f>
        <v>0</v>
      </c>
      <c r="Q286" s="136">
        <v>4.9347121000000004E-3</v>
      </c>
      <c r="R286" s="136">
        <f>Q286*H286</f>
        <v>4.9347121000000004E-3</v>
      </c>
      <c r="S286" s="136">
        <v>0</v>
      </c>
      <c r="T286" s="137">
        <f>S286*H286</f>
        <v>0</v>
      </c>
      <c r="AR286" s="138" t="s">
        <v>311</v>
      </c>
      <c r="AT286" s="138" t="s">
        <v>133</v>
      </c>
      <c r="AU286" s="138" t="s">
        <v>82</v>
      </c>
      <c r="AY286" s="17" t="s">
        <v>130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80</v>
      </c>
      <c r="BK286" s="139">
        <f>ROUND(I286*H286,2)</f>
        <v>0</v>
      </c>
      <c r="BL286" s="17" t="s">
        <v>311</v>
      </c>
      <c r="BM286" s="138" t="s">
        <v>1691</v>
      </c>
    </row>
    <row r="287" spans="2:65" s="1" customFormat="1" ht="11.25">
      <c r="B287" s="32"/>
      <c r="D287" s="140" t="s">
        <v>140</v>
      </c>
      <c r="F287" s="141" t="s">
        <v>1692</v>
      </c>
      <c r="I287" s="142"/>
      <c r="L287" s="32"/>
      <c r="M287" s="143"/>
      <c r="T287" s="53"/>
      <c r="AT287" s="17" t="s">
        <v>140</v>
      </c>
      <c r="AU287" s="17" t="s">
        <v>82</v>
      </c>
    </row>
    <row r="288" spans="2:65" s="1" customFormat="1" ht="11.25">
      <c r="B288" s="32"/>
      <c r="D288" s="144" t="s">
        <v>141</v>
      </c>
      <c r="F288" s="145" t="s">
        <v>1693</v>
      </c>
      <c r="I288" s="142"/>
      <c r="L288" s="32"/>
      <c r="M288" s="143"/>
      <c r="T288" s="53"/>
      <c r="AT288" s="17" t="s">
        <v>141</v>
      </c>
      <c r="AU288" s="17" t="s">
        <v>82</v>
      </c>
    </row>
    <row r="289" spans="2:65" s="1" customFormat="1" ht="16.5" customHeight="1">
      <c r="B289" s="32"/>
      <c r="C289" s="127" t="s">
        <v>628</v>
      </c>
      <c r="D289" s="127" t="s">
        <v>133</v>
      </c>
      <c r="E289" s="128" t="s">
        <v>1694</v>
      </c>
      <c r="F289" s="129" t="s">
        <v>1695</v>
      </c>
      <c r="G289" s="130" t="s">
        <v>1665</v>
      </c>
      <c r="H289" s="131">
        <v>1</v>
      </c>
      <c r="I289" s="132"/>
      <c r="J289" s="133">
        <f>ROUND(I289*H289,2)</f>
        <v>0</v>
      </c>
      <c r="K289" s="129" t="s">
        <v>137</v>
      </c>
      <c r="L289" s="32"/>
      <c r="M289" s="134" t="s">
        <v>19</v>
      </c>
      <c r="N289" s="135" t="s">
        <v>43</v>
      </c>
      <c r="P289" s="136">
        <f>O289*H289</f>
        <v>0</v>
      </c>
      <c r="Q289" s="136">
        <v>1.47488363E-2</v>
      </c>
      <c r="R289" s="136">
        <f>Q289*H289</f>
        <v>1.47488363E-2</v>
      </c>
      <c r="S289" s="136">
        <v>0</v>
      </c>
      <c r="T289" s="137">
        <f>S289*H289</f>
        <v>0</v>
      </c>
      <c r="AR289" s="138" t="s">
        <v>311</v>
      </c>
      <c r="AT289" s="138" t="s">
        <v>133</v>
      </c>
      <c r="AU289" s="138" t="s">
        <v>82</v>
      </c>
      <c r="AY289" s="17" t="s">
        <v>130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7" t="s">
        <v>80</v>
      </c>
      <c r="BK289" s="139">
        <f>ROUND(I289*H289,2)</f>
        <v>0</v>
      </c>
      <c r="BL289" s="17" t="s">
        <v>311</v>
      </c>
      <c r="BM289" s="138" t="s">
        <v>1696</v>
      </c>
    </row>
    <row r="290" spans="2:65" s="1" customFormat="1" ht="11.25">
      <c r="B290" s="32"/>
      <c r="D290" s="140" t="s">
        <v>140</v>
      </c>
      <c r="F290" s="141" t="s">
        <v>1697</v>
      </c>
      <c r="I290" s="142"/>
      <c r="L290" s="32"/>
      <c r="M290" s="143"/>
      <c r="T290" s="53"/>
      <c r="AT290" s="17" t="s">
        <v>140</v>
      </c>
      <c r="AU290" s="17" t="s">
        <v>82</v>
      </c>
    </row>
    <row r="291" spans="2:65" s="1" customFormat="1" ht="11.25">
      <c r="B291" s="32"/>
      <c r="D291" s="144" t="s">
        <v>141</v>
      </c>
      <c r="F291" s="145" t="s">
        <v>1698</v>
      </c>
      <c r="I291" s="142"/>
      <c r="L291" s="32"/>
      <c r="M291" s="143"/>
      <c r="T291" s="53"/>
      <c r="AT291" s="17" t="s">
        <v>141</v>
      </c>
      <c r="AU291" s="17" t="s">
        <v>82</v>
      </c>
    </row>
    <row r="292" spans="2:65" s="1" customFormat="1" ht="16.5" customHeight="1">
      <c r="B292" s="32"/>
      <c r="C292" s="127" t="s">
        <v>633</v>
      </c>
      <c r="D292" s="127" t="s">
        <v>133</v>
      </c>
      <c r="E292" s="128" t="s">
        <v>1699</v>
      </c>
      <c r="F292" s="129" t="s">
        <v>1700</v>
      </c>
      <c r="G292" s="130" t="s">
        <v>1665</v>
      </c>
      <c r="H292" s="131">
        <v>1</v>
      </c>
      <c r="I292" s="132"/>
      <c r="J292" s="133">
        <f>ROUND(I292*H292,2)</f>
        <v>0</v>
      </c>
      <c r="K292" s="129" t="s">
        <v>137</v>
      </c>
      <c r="L292" s="32"/>
      <c r="M292" s="134" t="s">
        <v>19</v>
      </c>
      <c r="N292" s="135" t="s">
        <v>43</v>
      </c>
      <c r="P292" s="136">
        <f>O292*H292</f>
        <v>0</v>
      </c>
      <c r="Q292" s="136">
        <v>8.3341910000000005E-2</v>
      </c>
      <c r="R292" s="136">
        <f>Q292*H292</f>
        <v>8.3341910000000005E-2</v>
      </c>
      <c r="S292" s="136">
        <v>0</v>
      </c>
      <c r="T292" s="137">
        <f>S292*H292</f>
        <v>0</v>
      </c>
      <c r="AR292" s="138" t="s">
        <v>311</v>
      </c>
      <c r="AT292" s="138" t="s">
        <v>133</v>
      </c>
      <c r="AU292" s="138" t="s">
        <v>82</v>
      </c>
      <c r="AY292" s="17" t="s">
        <v>130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80</v>
      </c>
      <c r="BK292" s="139">
        <f>ROUND(I292*H292,2)</f>
        <v>0</v>
      </c>
      <c r="BL292" s="17" t="s">
        <v>311</v>
      </c>
      <c r="BM292" s="138" t="s">
        <v>1701</v>
      </c>
    </row>
    <row r="293" spans="2:65" s="1" customFormat="1" ht="19.5">
      <c r="B293" s="32"/>
      <c r="D293" s="140" t="s">
        <v>140</v>
      </c>
      <c r="F293" s="141" t="s">
        <v>1702</v>
      </c>
      <c r="I293" s="142"/>
      <c r="L293" s="32"/>
      <c r="M293" s="143"/>
      <c r="T293" s="53"/>
      <c r="AT293" s="17" t="s">
        <v>140</v>
      </c>
      <c r="AU293" s="17" t="s">
        <v>82</v>
      </c>
    </row>
    <row r="294" spans="2:65" s="1" customFormat="1" ht="11.25">
      <c r="B294" s="32"/>
      <c r="D294" s="144" t="s">
        <v>141</v>
      </c>
      <c r="F294" s="145" t="s">
        <v>1703</v>
      </c>
      <c r="I294" s="142"/>
      <c r="L294" s="32"/>
      <c r="M294" s="143"/>
      <c r="T294" s="53"/>
      <c r="AT294" s="17" t="s">
        <v>141</v>
      </c>
      <c r="AU294" s="17" t="s">
        <v>82</v>
      </c>
    </row>
    <row r="295" spans="2:65" s="1" customFormat="1" ht="16.5" customHeight="1">
      <c r="B295" s="32"/>
      <c r="C295" s="127" t="s">
        <v>98</v>
      </c>
      <c r="D295" s="127" t="s">
        <v>133</v>
      </c>
      <c r="E295" s="128" t="s">
        <v>1704</v>
      </c>
      <c r="F295" s="129" t="s">
        <v>1705</v>
      </c>
      <c r="G295" s="130" t="s">
        <v>1665</v>
      </c>
      <c r="H295" s="131">
        <v>16</v>
      </c>
      <c r="I295" s="132"/>
      <c r="J295" s="133">
        <f>ROUND(I295*H295,2)</f>
        <v>0</v>
      </c>
      <c r="K295" s="129" t="s">
        <v>137</v>
      </c>
      <c r="L295" s="32"/>
      <c r="M295" s="134" t="s">
        <v>19</v>
      </c>
      <c r="N295" s="135" t="s">
        <v>43</v>
      </c>
      <c r="P295" s="136">
        <f>O295*H295</f>
        <v>0</v>
      </c>
      <c r="Q295" s="136">
        <v>2.3913999999999999E-4</v>
      </c>
      <c r="R295" s="136">
        <f>Q295*H295</f>
        <v>3.8262399999999998E-3</v>
      </c>
      <c r="S295" s="136">
        <v>0</v>
      </c>
      <c r="T295" s="137">
        <f>S295*H295</f>
        <v>0</v>
      </c>
      <c r="AR295" s="138" t="s">
        <v>311</v>
      </c>
      <c r="AT295" s="138" t="s">
        <v>133</v>
      </c>
      <c r="AU295" s="138" t="s">
        <v>82</v>
      </c>
      <c r="AY295" s="17" t="s">
        <v>130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80</v>
      </c>
      <c r="BK295" s="139">
        <f>ROUND(I295*H295,2)</f>
        <v>0</v>
      </c>
      <c r="BL295" s="17" t="s">
        <v>311</v>
      </c>
      <c r="BM295" s="138" t="s">
        <v>1706</v>
      </c>
    </row>
    <row r="296" spans="2:65" s="1" customFormat="1" ht="11.25">
      <c r="B296" s="32"/>
      <c r="D296" s="140" t="s">
        <v>140</v>
      </c>
      <c r="F296" s="141" t="s">
        <v>1707</v>
      </c>
      <c r="I296" s="142"/>
      <c r="L296" s="32"/>
      <c r="M296" s="143"/>
      <c r="T296" s="53"/>
      <c r="AT296" s="17" t="s">
        <v>140</v>
      </c>
      <c r="AU296" s="17" t="s">
        <v>82</v>
      </c>
    </row>
    <row r="297" spans="2:65" s="1" customFormat="1" ht="11.25">
      <c r="B297" s="32"/>
      <c r="D297" s="144" t="s">
        <v>141</v>
      </c>
      <c r="F297" s="145" t="s">
        <v>1708</v>
      </c>
      <c r="I297" s="142"/>
      <c r="L297" s="32"/>
      <c r="M297" s="143"/>
      <c r="T297" s="53"/>
      <c r="AT297" s="17" t="s">
        <v>141</v>
      </c>
      <c r="AU297" s="17" t="s">
        <v>82</v>
      </c>
    </row>
    <row r="298" spans="2:65" s="1" customFormat="1" ht="16.5" customHeight="1">
      <c r="B298" s="32"/>
      <c r="C298" s="127" t="s">
        <v>651</v>
      </c>
      <c r="D298" s="127" t="s">
        <v>133</v>
      </c>
      <c r="E298" s="128" t="s">
        <v>1709</v>
      </c>
      <c r="F298" s="129" t="s">
        <v>1710</v>
      </c>
      <c r="G298" s="130" t="s">
        <v>1665</v>
      </c>
      <c r="H298" s="131">
        <v>1</v>
      </c>
      <c r="I298" s="132"/>
      <c r="J298" s="133">
        <f>ROUND(I298*H298,2)</f>
        <v>0</v>
      </c>
      <c r="K298" s="129" t="s">
        <v>137</v>
      </c>
      <c r="L298" s="32"/>
      <c r="M298" s="134" t="s">
        <v>19</v>
      </c>
      <c r="N298" s="135" t="s">
        <v>43</v>
      </c>
      <c r="P298" s="136">
        <f>O298*H298</f>
        <v>0</v>
      </c>
      <c r="Q298" s="136">
        <v>1.7191400000000001E-3</v>
      </c>
      <c r="R298" s="136">
        <f>Q298*H298</f>
        <v>1.7191400000000001E-3</v>
      </c>
      <c r="S298" s="136">
        <v>0</v>
      </c>
      <c r="T298" s="137">
        <f>S298*H298</f>
        <v>0</v>
      </c>
      <c r="AR298" s="138" t="s">
        <v>311</v>
      </c>
      <c r="AT298" s="138" t="s">
        <v>133</v>
      </c>
      <c r="AU298" s="138" t="s">
        <v>82</v>
      </c>
      <c r="AY298" s="17" t="s">
        <v>130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80</v>
      </c>
      <c r="BK298" s="139">
        <f>ROUND(I298*H298,2)</f>
        <v>0</v>
      </c>
      <c r="BL298" s="17" t="s">
        <v>311</v>
      </c>
      <c r="BM298" s="138" t="s">
        <v>1711</v>
      </c>
    </row>
    <row r="299" spans="2:65" s="1" customFormat="1" ht="11.25">
      <c r="B299" s="32"/>
      <c r="D299" s="140" t="s">
        <v>140</v>
      </c>
      <c r="F299" s="141" t="s">
        <v>1712</v>
      </c>
      <c r="I299" s="142"/>
      <c r="L299" s="32"/>
      <c r="M299" s="143"/>
      <c r="T299" s="53"/>
      <c r="AT299" s="17" t="s">
        <v>140</v>
      </c>
      <c r="AU299" s="17" t="s">
        <v>82</v>
      </c>
    </row>
    <row r="300" spans="2:65" s="1" customFormat="1" ht="11.25">
      <c r="B300" s="32"/>
      <c r="D300" s="144" t="s">
        <v>141</v>
      </c>
      <c r="F300" s="145" t="s">
        <v>1713</v>
      </c>
      <c r="I300" s="142"/>
      <c r="L300" s="32"/>
      <c r="M300" s="143"/>
      <c r="T300" s="53"/>
      <c r="AT300" s="17" t="s">
        <v>141</v>
      </c>
      <c r="AU300" s="17" t="s">
        <v>82</v>
      </c>
    </row>
    <row r="301" spans="2:65" s="1" customFormat="1" ht="16.5" customHeight="1">
      <c r="B301" s="32"/>
      <c r="C301" s="127" t="s">
        <v>653</v>
      </c>
      <c r="D301" s="127" t="s">
        <v>133</v>
      </c>
      <c r="E301" s="128" t="s">
        <v>1714</v>
      </c>
      <c r="F301" s="129" t="s">
        <v>1715</v>
      </c>
      <c r="G301" s="130" t="s">
        <v>1665</v>
      </c>
      <c r="H301" s="131">
        <v>1</v>
      </c>
      <c r="I301" s="132"/>
      <c r="J301" s="133">
        <f>ROUND(I301*H301,2)</f>
        <v>0</v>
      </c>
      <c r="K301" s="129" t="s">
        <v>137</v>
      </c>
      <c r="L301" s="32"/>
      <c r="M301" s="134" t="s">
        <v>19</v>
      </c>
      <c r="N301" s="135" t="s">
        <v>43</v>
      </c>
      <c r="P301" s="136">
        <f>O301*H301</f>
        <v>0</v>
      </c>
      <c r="Q301" s="136">
        <v>1.8E-3</v>
      </c>
      <c r="R301" s="136">
        <f>Q301*H301</f>
        <v>1.8E-3</v>
      </c>
      <c r="S301" s="136">
        <v>0</v>
      </c>
      <c r="T301" s="137">
        <f>S301*H301</f>
        <v>0</v>
      </c>
      <c r="AR301" s="138" t="s">
        <v>311</v>
      </c>
      <c r="AT301" s="138" t="s">
        <v>133</v>
      </c>
      <c r="AU301" s="138" t="s">
        <v>82</v>
      </c>
      <c r="AY301" s="17" t="s">
        <v>130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7" t="s">
        <v>80</v>
      </c>
      <c r="BK301" s="139">
        <f>ROUND(I301*H301,2)</f>
        <v>0</v>
      </c>
      <c r="BL301" s="17" t="s">
        <v>311</v>
      </c>
      <c r="BM301" s="138" t="s">
        <v>1716</v>
      </c>
    </row>
    <row r="302" spans="2:65" s="1" customFormat="1" ht="11.25">
      <c r="B302" s="32"/>
      <c r="D302" s="140" t="s">
        <v>140</v>
      </c>
      <c r="F302" s="141" t="s">
        <v>1717</v>
      </c>
      <c r="I302" s="142"/>
      <c r="L302" s="32"/>
      <c r="M302" s="143"/>
      <c r="T302" s="53"/>
      <c r="AT302" s="17" t="s">
        <v>140</v>
      </c>
      <c r="AU302" s="17" t="s">
        <v>82</v>
      </c>
    </row>
    <row r="303" spans="2:65" s="1" customFormat="1" ht="11.25">
      <c r="B303" s="32"/>
      <c r="D303" s="144" t="s">
        <v>141</v>
      </c>
      <c r="F303" s="145" t="s">
        <v>1718</v>
      </c>
      <c r="I303" s="142"/>
      <c r="L303" s="32"/>
      <c r="M303" s="143"/>
      <c r="T303" s="53"/>
      <c r="AT303" s="17" t="s">
        <v>141</v>
      </c>
      <c r="AU303" s="17" t="s">
        <v>82</v>
      </c>
    </row>
    <row r="304" spans="2:65" s="1" customFormat="1" ht="16.5" customHeight="1">
      <c r="B304" s="32"/>
      <c r="C304" s="127" t="s">
        <v>658</v>
      </c>
      <c r="D304" s="127" t="s">
        <v>133</v>
      </c>
      <c r="E304" s="128" t="s">
        <v>1719</v>
      </c>
      <c r="F304" s="129" t="s">
        <v>1720</v>
      </c>
      <c r="G304" s="130" t="s">
        <v>1665</v>
      </c>
      <c r="H304" s="131">
        <v>5</v>
      </c>
      <c r="I304" s="132"/>
      <c r="J304" s="133">
        <f>ROUND(I304*H304,2)</f>
        <v>0</v>
      </c>
      <c r="K304" s="129" t="s">
        <v>137</v>
      </c>
      <c r="L304" s="32"/>
      <c r="M304" s="134" t="s">
        <v>19</v>
      </c>
      <c r="N304" s="135" t="s">
        <v>43</v>
      </c>
      <c r="P304" s="136">
        <f>O304*H304</f>
        <v>0</v>
      </c>
      <c r="Q304" s="136">
        <v>1.8E-3</v>
      </c>
      <c r="R304" s="136">
        <f>Q304*H304</f>
        <v>8.9999999999999993E-3</v>
      </c>
      <c r="S304" s="136">
        <v>0</v>
      </c>
      <c r="T304" s="137">
        <f>S304*H304</f>
        <v>0</v>
      </c>
      <c r="AR304" s="138" t="s">
        <v>311</v>
      </c>
      <c r="AT304" s="138" t="s">
        <v>133</v>
      </c>
      <c r="AU304" s="138" t="s">
        <v>82</v>
      </c>
      <c r="AY304" s="17" t="s">
        <v>130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80</v>
      </c>
      <c r="BK304" s="139">
        <f>ROUND(I304*H304,2)</f>
        <v>0</v>
      </c>
      <c r="BL304" s="17" t="s">
        <v>311</v>
      </c>
      <c r="BM304" s="138" t="s">
        <v>1721</v>
      </c>
    </row>
    <row r="305" spans="2:65" s="1" customFormat="1" ht="11.25">
      <c r="B305" s="32"/>
      <c r="D305" s="140" t="s">
        <v>140</v>
      </c>
      <c r="F305" s="141" t="s">
        <v>1722</v>
      </c>
      <c r="I305" s="142"/>
      <c r="L305" s="32"/>
      <c r="M305" s="143"/>
      <c r="T305" s="53"/>
      <c r="AT305" s="17" t="s">
        <v>140</v>
      </c>
      <c r="AU305" s="17" t="s">
        <v>82</v>
      </c>
    </row>
    <row r="306" spans="2:65" s="1" customFormat="1" ht="11.25">
      <c r="B306" s="32"/>
      <c r="D306" s="144" t="s">
        <v>141</v>
      </c>
      <c r="F306" s="145" t="s">
        <v>1723</v>
      </c>
      <c r="I306" s="142"/>
      <c r="L306" s="32"/>
      <c r="M306" s="143"/>
      <c r="T306" s="53"/>
      <c r="AT306" s="17" t="s">
        <v>141</v>
      </c>
      <c r="AU306" s="17" t="s">
        <v>82</v>
      </c>
    </row>
    <row r="307" spans="2:65" s="1" customFormat="1" ht="16.5" customHeight="1">
      <c r="B307" s="32"/>
      <c r="C307" s="127" t="s">
        <v>665</v>
      </c>
      <c r="D307" s="127" t="s">
        <v>133</v>
      </c>
      <c r="E307" s="128" t="s">
        <v>1724</v>
      </c>
      <c r="F307" s="129" t="s">
        <v>1725</v>
      </c>
      <c r="G307" s="130" t="s">
        <v>1665</v>
      </c>
      <c r="H307" s="131">
        <v>1</v>
      </c>
      <c r="I307" s="132"/>
      <c r="J307" s="133">
        <f>ROUND(I307*H307,2)</f>
        <v>0</v>
      </c>
      <c r="K307" s="129" t="s">
        <v>137</v>
      </c>
      <c r="L307" s="32"/>
      <c r="M307" s="134" t="s">
        <v>19</v>
      </c>
      <c r="N307" s="135" t="s">
        <v>43</v>
      </c>
      <c r="P307" s="136">
        <f>O307*H307</f>
        <v>0</v>
      </c>
      <c r="Q307" s="136">
        <v>2.8400000000000001E-3</v>
      </c>
      <c r="R307" s="136">
        <f>Q307*H307</f>
        <v>2.8400000000000001E-3</v>
      </c>
      <c r="S307" s="136">
        <v>0</v>
      </c>
      <c r="T307" s="137">
        <f>S307*H307</f>
        <v>0</v>
      </c>
      <c r="AR307" s="138" t="s">
        <v>311</v>
      </c>
      <c r="AT307" s="138" t="s">
        <v>133</v>
      </c>
      <c r="AU307" s="138" t="s">
        <v>82</v>
      </c>
      <c r="AY307" s="17" t="s">
        <v>130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7" t="s">
        <v>80</v>
      </c>
      <c r="BK307" s="139">
        <f>ROUND(I307*H307,2)</f>
        <v>0</v>
      </c>
      <c r="BL307" s="17" t="s">
        <v>311</v>
      </c>
      <c r="BM307" s="138" t="s">
        <v>1726</v>
      </c>
    </row>
    <row r="308" spans="2:65" s="1" customFormat="1" ht="11.25">
      <c r="B308" s="32"/>
      <c r="D308" s="140" t="s">
        <v>140</v>
      </c>
      <c r="F308" s="141" t="s">
        <v>1727</v>
      </c>
      <c r="I308" s="142"/>
      <c r="L308" s="32"/>
      <c r="M308" s="143"/>
      <c r="T308" s="53"/>
      <c r="AT308" s="17" t="s">
        <v>140</v>
      </c>
      <c r="AU308" s="17" t="s">
        <v>82</v>
      </c>
    </row>
    <row r="309" spans="2:65" s="1" customFormat="1" ht="11.25">
      <c r="B309" s="32"/>
      <c r="D309" s="144" t="s">
        <v>141</v>
      </c>
      <c r="F309" s="145" t="s">
        <v>1728</v>
      </c>
      <c r="I309" s="142"/>
      <c r="L309" s="32"/>
      <c r="M309" s="143"/>
      <c r="T309" s="53"/>
      <c r="AT309" s="17" t="s">
        <v>141</v>
      </c>
      <c r="AU309" s="17" t="s">
        <v>82</v>
      </c>
    </row>
    <row r="310" spans="2:65" s="1" customFormat="1" ht="16.5" customHeight="1">
      <c r="B310" s="32"/>
      <c r="C310" s="127" t="s">
        <v>672</v>
      </c>
      <c r="D310" s="127" t="s">
        <v>133</v>
      </c>
      <c r="E310" s="128" t="s">
        <v>1729</v>
      </c>
      <c r="F310" s="129" t="s">
        <v>1730</v>
      </c>
      <c r="G310" s="130" t="s">
        <v>1665</v>
      </c>
      <c r="H310" s="131">
        <v>1</v>
      </c>
      <c r="I310" s="132"/>
      <c r="J310" s="133">
        <f>ROUND(I310*H310,2)</f>
        <v>0</v>
      </c>
      <c r="K310" s="129" t="s">
        <v>137</v>
      </c>
      <c r="L310" s="32"/>
      <c r="M310" s="134" t="s">
        <v>19</v>
      </c>
      <c r="N310" s="135" t="s">
        <v>43</v>
      </c>
      <c r="P310" s="136">
        <f>O310*H310</f>
        <v>0</v>
      </c>
      <c r="Q310" s="136">
        <v>1.83914E-3</v>
      </c>
      <c r="R310" s="136">
        <f>Q310*H310</f>
        <v>1.83914E-3</v>
      </c>
      <c r="S310" s="136">
        <v>0</v>
      </c>
      <c r="T310" s="137">
        <f>S310*H310</f>
        <v>0</v>
      </c>
      <c r="AR310" s="138" t="s">
        <v>311</v>
      </c>
      <c r="AT310" s="138" t="s">
        <v>133</v>
      </c>
      <c r="AU310" s="138" t="s">
        <v>82</v>
      </c>
      <c r="AY310" s="17" t="s">
        <v>130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80</v>
      </c>
      <c r="BK310" s="139">
        <f>ROUND(I310*H310,2)</f>
        <v>0</v>
      </c>
      <c r="BL310" s="17" t="s">
        <v>311</v>
      </c>
      <c r="BM310" s="138" t="s">
        <v>1731</v>
      </c>
    </row>
    <row r="311" spans="2:65" s="1" customFormat="1" ht="11.25">
      <c r="B311" s="32"/>
      <c r="D311" s="140" t="s">
        <v>140</v>
      </c>
      <c r="F311" s="141" t="s">
        <v>1732</v>
      </c>
      <c r="I311" s="142"/>
      <c r="L311" s="32"/>
      <c r="M311" s="143"/>
      <c r="T311" s="53"/>
      <c r="AT311" s="17" t="s">
        <v>140</v>
      </c>
      <c r="AU311" s="17" t="s">
        <v>82</v>
      </c>
    </row>
    <row r="312" spans="2:65" s="1" customFormat="1" ht="11.25">
      <c r="B312" s="32"/>
      <c r="D312" s="144" t="s">
        <v>141</v>
      </c>
      <c r="F312" s="145" t="s">
        <v>1733</v>
      </c>
      <c r="I312" s="142"/>
      <c r="L312" s="32"/>
      <c r="M312" s="143"/>
      <c r="T312" s="53"/>
      <c r="AT312" s="17" t="s">
        <v>141</v>
      </c>
      <c r="AU312" s="17" t="s">
        <v>82</v>
      </c>
    </row>
    <row r="313" spans="2:65" s="1" customFormat="1" ht="16.5" customHeight="1">
      <c r="B313" s="32"/>
      <c r="C313" s="127" t="s">
        <v>679</v>
      </c>
      <c r="D313" s="127" t="s">
        <v>133</v>
      </c>
      <c r="E313" s="128" t="s">
        <v>1734</v>
      </c>
      <c r="F313" s="129" t="s">
        <v>1735</v>
      </c>
      <c r="G313" s="130" t="s">
        <v>827</v>
      </c>
      <c r="H313" s="179"/>
      <c r="I313" s="132"/>
      <c r="J313" s="133">
        <f>ROUND(I313*H313,2)</f>
        <v>0</v>
      </c>
      <c r="K313" s="129" t="s">
        <v>137</v>
      </c>
      <c r="L313" s="32"/>
      <c r="M313" s="134" t="s">
        <v>19</v>
      </c>
      <c r="N313" s="135" t="s">
        <v>43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311</v>
      </c>
      <c r="AT313" s="138" t="s">
        <v>133</v>
      </c>
      <c r="AU313" s="138" t="s">
        <v>82</v>
      </c>
      <c r="AY313" s="17" t="s">
        <v>130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80</v>
      </c>
      <c r="BK313" s="139">
        <f>ROUND(I313*H313,2)</f>
        <v>0</v>
      </c>
      <c r="BL313" s="17" t="s">
        <v>311</v>
      </c>
      <c r="BM313" s="138" t="s">
        <v>1736</v>
      </c>
    </row>
    <row r="314" spans="2:65" s="1" customFormat="1" ht="19.5">
      <c r="B314" s="32"/>
      <c r="D314" s="140" t="s">
        <v>140</v>
      </c>
      <c r="F314" s="141" t="s">
        <v>1737</v>
      </c>
      <c r="I314" s="142"/>
      <c r="L314" s="32"/>
      <c r="M314" s="143"/>
      <c r="T314" s="53"/>
      <c r="AT314" s="17" t="s">
        <v>140</v>
      </c>
      <c r="AU314" s="17" t="s">
        <v>82</v>
      </c>
    </row>
    <row r="315" spans="2:65" s="1" customFormat="1" ht="11.25">
      <c r="B315" s="32"/>
      <c r="D315" s="144" t="s">
        <v>141</v>
      </c>
      <c r="F315" s="145" t="s">
        <v>1738</v>
      </c>
      <c r="I315" s="142"/>
      <c r="L315" s="32"/>
      <c r="M315" s="143"/>
      <c r="T315" s="53"/>
      <c r="AT315" s="17" t="s">
        <v>141</v>
      </c>
      <c r="AU315" s="17" t="s">
        <v>82</v>
      </c>
    </row>
    <row r="316" spans="2:65" s="11" customFormat="1" ht="22.9" customHeight="1">
      <c r="B316" s="115"/>
      <c r="D316" s="116" t="s">
        <v>71</v>
      </c>
      <c r="E316" s="125" t="s">
        <v>1739</v>
      </c>
      <c r="F316" s="125" t="s">
        <v>1740</v>
      </c>
      <c r="I316" s="118"/>
      <c r="J316" s="126">
        <f>BK316</f>
        <v>0</v>
      </c>
      <c r="L316" s="115"/>
      <c r="M316" s="120"/>
      <c r="P316" s="121">
        <f>SUM(P317:P322)</f>
        <v>0</v>
      </c>
      <c r="R316" s="121">
        <f>SUM(R317:R322)</f>
        <v>3.6799999999999999E-2</v>
      </c>
      <c r="T316" s="122">
        <f>SUM(T317:T322)</f>
        <v>0</v>
      </c>
      <c r="AR316" s="116" t="s">
        <v>82</v>
      </c>
      <c r="AT316" s="123" t="s">
        <v>71</v>
      </c>
      <c r="AU316" s="123" t="s">
        <v>80</v>
      </c>
      <c r="AY316" s="116" t="s">
        <v>130</v>
      </c>
      <c r="BK316" s="124">
        <f>SUM(BK317:BK322)</f>
        <v>0</v>
      </c>
    </row>
    <row r="317" spans="2:65" s="1" customFormat="1" ht="16.5" customHeight="1">
      <c r="B317" s="32"/>
      <c r="C317" s="127" t="s">
        <v>687</v>
      </c>
      <c r="D317" s="127" t="s">
        <v>133</v>
      </c>
      <c r="E317" s="128" t="s">
        <v>1741</v>
      </c>
      <c r="F317" s="129" t="s">
        <v>1742</v>
      </c>
      <c r="G317" s="130" t="s">
        <v>1665</v>
      </c>
      <c r="H317" s="131">
        <v>4</v>
      </c>
      <c r="I317" s="132"/>
      <c r="J317" s="133">
        <f>ROUND(I317*H317,2)</f>
        <v>0</v>
      </c>
      <c r="K317" s="129" t="s">
        <v>137</v>
      </c>
      <c r="L317" s="32"/>
      <c r="M317" s="134" t="s">
        <v>19</v>
      </c>
      <c r="N317" s="135" t="s">
        <v>43</v>
      </c>
      <c r="P317" s="136">
        <f>O317*H317</f>
        <v>0</v>
      </c>
      <c r="Q317" s="136">
        <v>9.1999999999999998E-3</v>
      </c>
      <c r="R317" s="136">
        <f>Q317*H317</f>
        <v>3.6799999999999999E-2</v>
      </c>
      <c r="S317" s="136">
        <v>0</v>
      </c>
      <c r="T317" s="137">
        <f>S317*H317</f>
        <v>0</v>
      </c>
      <c r="AR317" s="138" t="s">
        <v>311</v>
      </c>
      <c r="AT317" s="138" t="s">
        <v>133</v>
      </c>
      <c r="AU317" s="138" t="s">
        <v>82</v>
      </c>
      <c r="AY317" s="17" t="s">
        <v>130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7" t="s">
        <v>80</v>
      </c>
      <c r="BK317" s="139">
        <f>ROUND(I317*H317,2)</f>
        <v>0</v>
      </c>
      <c r="BL317" s="17" t="s">
        <v>311</v>
      </c>
      <c r="BM317" s="138" t="s">
        <v>1743</v>
      </c>
    </row>
    <row r="318" spans="2:65" s="1" customFormat="1" ht="19.5">
      <c r="B318" s="32"/>
      <c r="D318" s="140" t="s">
        <v>140</v>
      </c>
      <c r="F318" s="141" t="s">
        <v>1744</v>
      </c>
      <c r="I318" s="142"/>
      <c r="L318" s="32"/>
      <c r="M318" s="143"/>
      <c r="T318" s="53"/>
      <c r="AT318" s="17" t="s">
        <v>140</v>
      </c>
      <c r="AU318" s="17" t="s">
        <v>82</v>
      </c>
    </row>
    <row r="319" spans="2:65" s="1" customFormat="1" ht="11.25">
      <c r="B319" s="32"/>
      <c r="D319" s="144" t="s">
        <v>141</v>
      </c>
      <c r="F319" s="145" t="s">
        <v>1745</v>
      </c>
      <c r="I319" s="142"/>
      <c r="L319" s="32"/>
      <c r="M319" s="143"/>
      <c r="T319" s="53"/>
      <c r="AT319" s="17" t="s">
        <v>141</v>
      </c>
      <c r="AU319" s="17" t="s">
        <v>82</v>
      </c>
    </row>
    <row r="320" spans="2:65" s="1" customFormat="1" ht="16.5" customHeight="1">
      <c r="B320" s="32"/>
      <c r="C320" s="127" t="s">
        <v>694</v>
      </c>
      <c r="D320" s="127" t="s">
        <v>133</v>
      </c>
      <c r="E320" s="128" t="s">
        <v>1746</v>
      </c>
      <c r="F320" s="129" t="s">
        <v>1747</v>
      </c>
      <c r="G320" s="130" t="s">
        <v>827</v>
      </c>
      <c r="H320" s="179"/>
      <c r="I320" s="132"/>
      <c r="J320" s="133">
        <f>ROUND(I320*H320,2)</f>
        <v>0</v>
      </c>
      <c r="K320" s="129" t="s">
        <v>137</v>
      </c>
      <c r="L320" s="32"/>
      <c r="M320" s="134" t="s">
        <v>19</v>
      </c>
      <c r="N320" s="135" t="s">
        <v>43</v>
      </c>
      <c r="P320" s="136">
        <f>O320*H320</f>
        <v>0</v>
      </c>
      <c r="Q320" s="136">
        <v>0</v>
      </c>
      <c r="R320" s="136">
        <f>Q320*H320</f>
        <v>0</v>
      </c>
      <c r="S320" s="136">
        <v>0</v>
      </c>
      <c r="T320" s="137">
        <f>S320*H320</f>
        <v>0</v>
      </c>
      <c r="AR320" s="138" t="s">
        <v>311</v>
      </c>
      <c r="AT320" s="138" t="s">
        <v>133</v>
      </c>
      <c r="AU320" s="138" t="s">
        <v>82</v>
      </c>
      <c r="AY320" s="17" t="s">
        <v>130</v>
      </c>
      <c r="BE320" s="139">
        <f>IF(N320="základní",J320,0)</f>
        <v>0</v>
      </c>
      <c r="BF320" s="139">
        <f>IF(N320="snížená",J320,0)</f>
        <v>0</v>
      </c>
      <c r="BG320" s="139">
        <f>IF(N320="zákl. přenesená",J320,0)</f>
        <v>0</v>
      </c>
      <c r="BH320" s="139">
        <f>IF(N320="sníž. přenesená",J320,0)</f>
        <v>0</v>
      </c>
      <c r="BI320" s="139">
        <f>IF(N320="nulová",J320,0)</f>
        <v>0</v>
      </c>
      <c r="BJ320" s="17" t="s">
        <v>80</v>
      </c>
      <c r="BK320" s="139">
        <f>ROUND(I320*H320,2)</f>
        <v>0</v>
      </c>
      <c r="BL320" s="17" t="s">
        <v>311</v>
      </c>
      <c r="BM320" s="138" t="s">
        <v>1748</v>
      </c>
    </row>
    <row r="321" spans="2:65" s="1" customFormat="1" ht="19.5">
      <c r="B321" s="32"/>
      <c r="D321" s="140" t="s">
        <v>140</v>
      </c>
      <c r="F321" s="141" t="s">
        <v>1749</v>
      </c>
      <c r="I321" s="142"/>
      <c r="L321" s="32"/>
      <c r="M321" s="143"/>
      <c r="T321" s="53"/>
      <c r="AT321" s="17" t="s">
        <v>140</v>
      </c>
      <c r="AU321" s="17" t="s">
        <v>82</v>
      </c>
    </row>
    <row r="322" spans="2:65" s="1" customFormat="1" ht="11.25">
      <c r="B322" s="32"/>
      <c r="D322" s="144" t="s">
        <v>141</v>
      </c>
      <c r="F322" s="145" t="s">
        <v>1750</v>
      </c>
      <c r="I322" s="142"/>
      <c r="L322" s="32"/>
      <c r="M322" s="143"/>
      <c r="T322" s="53"/>
      <c r="AT322" s="17" t="s">
        <v>141</v>
      </c>
      <c r="AU322" s="17" t="s">
        <v>82</v>
      </c>
    </row>
    <row r="323" spans="2:65" s="11" customFormat="1" ht="22.9" customHeight="1">
      <c r="B323" s="115"/>
      <c r="D323" s="116" t="s">
        <v>71</v>
      </c>
      <c r="E323" s="125" t="s">
        <v>1751</v>
      </c>
      <c r="F323" s="125" t="s">
        <v>1752</v>
      </c>
      <c r="I323" s="118"/>
      <c r="J323" s="126">
        <f>BK323</f>
        <v>0</v>
      </c>
      <c r="L323" s="115"/>
      <c r="M323" s="120"/>
      <c r="P323" s="121">
        <f>SUM(P324:P329)</f>
        <v>0</v>
      </c>
      <c r="R323" s="121">
        <f>SUM(R324:R329)</f>
        <v>1.8843582000000001E-3</v>
      </c>
      <c r="T323" s="122">
        <f>SUM(T324:T329)</f>
        <v>0</v>
      </c>
      <c r="AR323" s="116" t="s">
        <v>82</v>
      </c>
      <c r="AT323" s="123" t="s">
        <v>71</v>
      </c>
      <c r="AU323" s="123" t="s">
        <v>80</v>
      </c>
      <c r="AY323" s="116" t="s">
        <v>130</v>
      </c>
      <c r="BK323" s="124">
        <f>SUM(BK324:BK329)</f>
        <v>0</v>
      </c>
    </row>
    <row r="324" spans="2:65" s="1" customFormat="1" ht="21.75" customHeight="1">
      <c r="B324" s="32"/>
      <c r="C324" s="127" t="s">
        <v>701</v>
      </c>
      <c r="D324" s="127" t="s">
        <v>133</v>
      </c>
      <c r="E324" s="128" t="s">
        <v>1753</v>
      </c>
      <c r="F324" s="129" t="s">
        <v>1754</v>
      </c>
      <c r="G324" s="130" t="s">
        <v>1665</v>
      </c>
      <c r="H324" s="131">
        <v>1</v>
      </c>
      <c r="I324" s="132"/>
      <c r="J324" s="133">
        <f>ROUND(I324*H324,2)</f>
        <v>0</v>
      </c>
      <c r="K324" s="129" t="s">
        <v>137</v>
      </c>
      <c r="L324" s="32"/>
      <c r="M324" s="134" t="s">
        <v>19</v>
      </c>
      <c r="N324" s="135" t="s">
        <v>43</v>
      </c>
      <c r="P324" s="136">
        <f>O324*H324</f>
        <v>0</v>
      </c>
      <c r="Q324" s="136">
        <v>1.8843582000000001E-3</v>
      </c>
      <c r="R324" s="136">
        <f>Q324*H324</f>
        <v>1.8843582000000001E-3</v>
      </c>
      <c r="S324" s="136">
        <v>0</v>
      </c>
      <c r="T324" s="137">
        <f>S324*H324</f>
        <v>0</v>
      </c>
      <c r="AR324" s="138" t="s">
        <v>311</v>
      </c>
      <c r="AT324" s="138" t="s">
        <v>133</v>
      </c>
      <c r="AU324" s="138" t="s">
        <v>82</v>
      </c>
      <c r="AY324" s="17" t="s">
        <v>130</v>
      </c>
      <c r="BE324" s="139">
        <f>IF(N324="základní",J324,0)</f>
        <v>0</v>
      </c>
      <c r="BF324" s="139">
        <f>IF(N324="snížená",J324,0)</f>
        <v>0</v>
      </c>
      <c r="BG324" s="139">
        <f>IF(N324="zákl. přenesená",J324,0)</f>
        <v>0</v>
      </c>
      <c r="BH324" s="139">
        <f>IF(N324="sníž. přenesená",J324,0)</f>
        <v>0</v>
      </c>
      <c r="BI324" s="139">
        <f>IF(N324="nulová",J324,0)</f>
        <v>0</v>
      </c>
      <c r="BJ324" s="17" t="s">
        <v>80</v>
      </c>
      <c r="BK324" s="139">
        <f>ROUND(I324*H324,2)</f>
        <v>0</v>
      </c>
      <c r="BL324" s="17" t="s">
        <v>311</v>
      </c>
      <c r="BM324" s="138" t="s">
        <v>1755</v>
      </c>
    </row>
    <row r="325" spans="2:65" s="1" customFormat="1" ht="19.5">
      <c r="B325" s="32"/>
      <c r="D325" s="140" t="s">
        <v>140</v>
      </c>
      <c r="F325" s="141" t="s">
        <v>1756</v>
      </c>
      <c r="I325" s="142"/>
      <c r="L325" s="32"/>
      <c r="M325" s="143"/>
      <c r="T325" s="53"/>
      <c r="AT325" s="17" t="s">
        <v>140</v>
      </c>
      <c r="AU325" s="17" t="s">
        <v>82</v>
      </c>
    </row>
    <row r="326" spans="2:65" s="1" customFormat="1" ht="11.25">
      <c r="B326" s="32"/>
      <c r="D326" s="144" t="s">
        <v>141</v>
      </c>
      <c r="F326" s="145" t="s">
        <v>1757</v>
      </c>
      <c r="I326" s="142"/>
      <c r="L326" s="32"/>
      <c r="M326" s="143"/>
      <c r="T326" s="53"/>
      <c r="AT326" s="17" t="s">
        <v>141</v>
      </c>
      <c r="AU326" s="17" t="s">
        <v>82</v>
      </c>
    </row>
    <row r="327" spans="2:65" s="1" customFormat="1" ht="16.5" customHeight="1">
      <c r="B327" s="32"/>
      <c r="C327" s="127" t="s">
        <v>101</v>
      </c>
      <c r="D327" s="127" t="s">
        <v>133</v>
      </c>
      <c r="E327" s="128" t="s">
        <v>1758</v>
      </c>
      <c r="F327" s="129" t="s">
        <v>1759</v>
      </c>
      <c r="G327" s="130" t="s">
        <v>827</v>
      </c>
      <c r="H327" s="179"/>
      <c r="I327" s="132"/>
      <c r="J327" s="133">
        <f>ROUND(I327*H327,2)</f>
        <v>0</v>
      </c>
      <c r="K327" s="129" t="s">
        <v>137</v>
      </c>
      <c r="L327" s="32"/>
      <c r="M327" s="134" t="s">
        <v>19</v>
      </c>
      <c r="N327" s="135" t="s">
        <v>43</v>
      </c>
      <c r="P327" s="136">
        <f>O327*H327</f>
        <v>0</v>
      </c>
      <c r="Q327" s="136">
        <v>0</v>
      </c>
      <c r="R327" s="136">
        <f>Q327*H327</f>
        <v>0</v>
      </c>
      <c r="S327" s="136">
        <v>0</v>
      </c>
      <c r="T327" s="137">
        <f>S327*H327</f>
        <v>0</v>
      </c>
      <c r="AR327" s="138" t="s">
        <v>311</v>
      </c>
      <c r="AT327" s="138" t="s">
        <v>133</v>
      </c>
      <c r="AU327" s="138" t="s">
        <v>82</v>
      </c>
      <c r="AY327" s="17" t="s">
        <v>130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7" t="s">
        <v>80</v>
      </c>
      <c r="BK327" s="139">
        <f>ROUND(I327*H327,2)</f>
        <v>0</v>
      </c>
      <c r="BL327" s="17" t="s">
        <v>311</v>
      </c>
      <c r="BM327" s="138" t="s">
        <v>1760</v>
      </c>
    </row>
    <row r="328" spans="2:65" s="1" customFormat="1" ht="19.5">
      <c r="B328" s="32"/>
      <c r="D328" s="140" t="s">
        <v>140</v>
      </c>
      <c r="F328" s="141" t="s">
        <v>1761</v>
      </c>
      <c r="I328" s="142"/>
      <c r="L328" s="32"/>
      <c r="M328" s="143"/>
      <c r="T328" s="53"/>
      <c r="AT328" s="17" t="s">
        <v>140</v>
      </c>
      <c r="AU328" s="17" t="s">
        <v>82</v>
      </c>
    </row>
    <row r="329" spans="2:65" s="1" customFormat="1" ht="11.25">
      <c r="B329" s="32"/>
      <c r="D329" s="144" t="s">
        <v>141</v>
      </c>
      <c r="F329" s="145" t="s">
        <v>1762</v>
      </c>
      <c r="I329" s="142"/>
      <c r="L329" s="32"/>
      <c r="M329" s="143"/>
      <c r="T329" s="53"/>
      <c r="AT329" s="17" t="s">
        <v>141</v>
      </c>
      <c r="AU329" s="17" t="s">
        <v>82</v>
      </c>
    </row>
    <row r="330" spans="2:65" s="11" customFormat="1" ht="25.9" customHeight="1">
      <c r="B330" s="115"/>
      <c r="D330" s="116" t="s">
        <v>71</v>
      </c>
      <c r="E330" s="117" t="s">
        <v>1763</v>
      </c>
      <c r="F330" s="117" t="s">
        <v>1764</v>
      </c>
      <c r="I330" s="118"/>
      <c r="J330" s="119">
        <f>BK330</f>
        <v>0</v>
      </c>
      <c r="L330" s="115"/>
      <c r="M330" s="120"/>
      <c r="P330" s="121">
        <f>SUM(P331:P334)</f>
        <v>0</v>
      </c>
      <c r="R330" s="121">
        <f>SUM(R331:R334)</f>
        <v>0</v>
      </c>
      <c r="T330" s="122">
        <f>SUM(T331:T334)</f>
        <v>0</v>
      </c>
      <c r="AR330" s="116" t="s">
        <v>157</v>
      </c>
      <c r="AT330" s="123" t="s">
        <v>71</v>
      </c>
      <c r="AU330" s="123" t="s">
        <v>72</v>
      </c>
      <c r="AY330" s="116" t="s">
        <v>130</v>
      </c>
      <c r="BK330" s="124">
        <f>SUM(BK331:BK334)</f>
        <v>0</v>
      </c>
    </row>
    <row r="331" spans="2:65" s="1" customFormat="1" ht="16.5" customHeight="1">
      <c r="B331" s="32"/>
      <c r="C331" s="127" t="s">
        <v>714</v>
      </c>
      <c r="D331" s="127" t="s">
        <v>133</v>
      </c>
      <c r="E331" s="128" t="s">
        <v>1765</v>
      </c>
      <c r="F331" s="129" t="s">
        <v>1766</v>
      </c>
      <c r="G331" s="130" t="s">
        <v>1767</v>
      </c>
      <c r="H331" s="131">
        <v>2</v>
      </c>
      <c r="I331" s="132"/>
      <c r="J331" s="133">
        <f>ROUND(I331*H331,2)</f>
        <v>0</v>
      </c>
      <c r="K331" s="129" t="s">
        <v>137</v>
      </c>
      <c r="L331" s="32"/>
      <c r="M331" s="134" t="s">
        <v>19</v>
      </c>
      <c r="N331" s="135" t="s">
        <v>43</v>
      </c>
      <c r="P331" s="136">
        <f>O331*H331</f>
        <v>0</v>
      </c>
      <c r="Q331" s="136">
        <v>0</v>
      </c>
      <c r="R331" s="136">
        <f>Q331*H331</f>
        <v>0</v>
      </c>
      <c r="S331" s="136">
        <v>0</v>
      </c>
      <c r="T331" s="137">
        <f>S331*H331</f>
        <v>0</v>
      </c>
      <c r="AR331" s="138" t="s">
        <v>170</v>
      </c>
      <c r="AT331" s="138" t="s">
        <v>133</v>
      </c>
      <c r="AU331" s="138" t="s">
        <v>80</v>
      </c>
      <c r="AY331" s="17" t="s">
        <v>130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80</v>
      </c>
      <c r="BK331" s="139">
        <f>ROUND(I331*H331,2)</f>
        <v>0</v>
      </c>
      <c r="BL331" s="17" t="s">
        <v>170</v>
      </c>
      <c r="BM331" s="138" t="s">
        <v>1768</v>
      </c>
    </row>
    <row r="332" spans="2:65" s="1" customFormat="1" ht="11.25">
      <c r="B332" s="32"/>
      <c r="D332" s="140" t="s">
        <v>140</v>
      </c>
      <c r="F332" s="141" t="s">
        <v>1769</v>
      </c>
      <c r="I332" s="142"/>
      <c r="L332" s="32"/>
      <c r="M332" s="143"/>
      <c r="T332" s="53"/>
      <c r="AT332" s="17" t="s">
        <v>140</v>
      </c>
      <c r="AU332" s="17" t="s">
        <v>80</v>
      </c>
    </row>
    <row r="333" spans="2:65" s="1" customFormat="1" ht="11.25">
      <c r="B333" s="32"/>
      <c r="D333" s="144" t="s">
        <v>141</v>
      </c>
      <c r="F333" s="145" t="s">
        <v>1770</v>
      </c>
      <c r="I333" s="142"/>
      <c r="L333" s="32"/>
      <c r="M333" s="143"/>
      <c r="T333" s="53"/>
      <c r="AT333" s="17" t="s">
        <v>141</v>
      </c>
      <c r="AU333" s="17" t="s">
        <v>80</v>
      </c>
    </row>
    <row r="334" spans="2:65" s="12" customFormat="1" ht="11.25">
      <c r="B334" s="146"/>
      <c r="D334" s="140" t="s">
        <v>147</v>
      </c>
      <c r="E334" s="147" t="s">
        <v>19</v>
      </c>
      <c r="F334" s="148" t="s">
        <v>1771</v>
      </c>
      <c r="H334" s="149">
        <v>2</v>
      </c>
      <c r="I334" s="150"/>
      <c r="L334" s="146"/>
      <c r="M334" s="180"/>
      <c r="N334" s="181"/>
      <c r="O334" s="181"/>
      <c r="P334" s="181"/>
      <c r="Q334" s="181"/>
      <c r="R334" s="181"/>
      <c r="S334" s="181"/>
      <c r="T334" s="182"/>
      <c r="AT334" s="147" t="s">
        <v>147</v>
      </c>
      <c r="AU334" s="147" t="s">
        <v>80</v>
      </c>
      <c r="AV334" s="12" t="s">
        <v>82</v>
      </c>
      <c r="AW334" s="12" t="s">
        <v>33</v>
      </c>
      <c r="AX334" s="12" t="s">
        <v>80</v>
      </c>
      <c r="AY334" s="147" t="s">
        <v>130</v>
      </c>
    </row>
    <row r="335" spans="2:65" s="1" customFormat="1" ht="6.95" customHeight="1">
      <c r="B335" s="41"/>
      <c r="C335" s="42"/>
      <c r="D335" s="42"/>
      <c r="E335" s="42"/>
      <c r="F335" s="42"/>
      <c r="G335" s="42"/>
      <c r="H335" s="42"/>
      <c r="I335" s="42"/>
      <c r="J335" s="42"/>
      <c r="K335" s="42"/>
      <c r="L335" s="32"/>
    </row>
  </sheetData>
  <sheetProtection algorithmName="SHA-512" hashValue="6pCPGAHXXztZKlFzeWzSNwRe20RO0obQT4/fSoQh17gPuGxSa/OsDJF3ZzAjlNfYdgk8w22Fw0YGTYR3xEcyLg==" saltValue="/BC2XD1IX2HI8uGFK0OZ2IqqtSzaR6A2qm0an1O3wfgpC9rYEmHa868S0wESOp8+rs4fMfX26hAks9mz6mwd4Q==" spinCount="100000" sheet="1" objects="1" scenarios="1" formatColumns="0" formatRows="0" autoFilter="0"/>
  <autoFilter ref="C92:K334" xr:uid="{00000000-0009-0000-0000-000003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8" r:id="rId1" xr:uid="{00000000-0004-0000-0300-000000000000}"/>
    <hyperlink ref="F102" r:id="rId2" xr:uid="{00000000-0004-0000-0300-000001000000}"/>
    <hyperlink ref="F106" r:id="rId3" xr:uid="{00000000-0004-0000-0300-000002000000}"/>
    <hyperlink ref="F110" r:id="rId4" xr:uid="{00000000-0004-0000-0300-000003000000}"/>
    <hyperlink ref="F114" r:id="rId5" xr:uid="{00000000-0004-0000-0300-000004000000}"/>
    <hyperlink ref="F117" r:id="rId6" xr:uid="{00000000-0004-0000-0300-000005000000}"/>
    <hyperlink ref="F124" r:id="rId7" xr:uid="{00000000-0004-0000-0300-000006000000}"/>
    <hyperlink ref="F130" r:id="rId8" xr:uid="{00000000-0004-0000-0300-000007000000}"/>
    <hyperlink ref="F135" r:id="rId9" xr:uid="{00000000-0004-0000-0300-000008000000}"/>
    <hyperlink ref="F139" r:id="rId10" xr:uid="{00000000-0004-0000-0300-000009000000}"/>
    <hyperlink ref="F144" r:id="rId11" xr:uid="{00000000-0004-0000-0300-00000A000000}"/>
    <hyperlink ref="F152" r:id="rId12" xr:uid="{00000000-0004-0000-0300-00000B000000}"/>
    <hyperlink ref="F155" r:id="rId13" xr:uid="{00000000-0004-0000-0300-00000C000000}"/>
    <hyperlink ref="F158" r:id="rId14" xr:uid="{00000000-0004-0000-0300-00000D000000}"/>
    <hyperlink ref="F162" r:id="rId15" xr:uid="{00000000-0004-0000-0300-00000E000000}"/>
    <hyperlink ref="F165" r:id="rId16" xr:uid="{00000000-0004-0000-0300-00000F000000}"/>
    <hyperlink ref="F168" r:id="rId17" xr:uid="{00000000-0004-0000-0300-000010000000}"/>
    <hyperlink ref="F172" r:id="rId18" xr:uid="{00000000-0004-0000-0300-000011000000}"/>
    <hyperlink ref="F176" r:id="rId19" xr:uid="{00000000-0004-0000-0300-000012000000}"/>
    <hyperlink ref="F181" r:id="rId20" xr:uid="{00000000-0004-0000-0300-000013000000}"/>
    <hyperlink ref="F184" r:id="rId21" xr:uid="{00000000-0004-0000-0300-000014000000}"/>
    <hyperlink ref="F187" r:id="rId22" xr:uid="{00000000-0004-0000-0300-000015000000}"/>
    <hyperlink ref="F190" r:id="rId23" xr:uid="{00000000-0004-0000-0300-000016000000}"/>
    <hyperlink ref="F193" r:id="rId24" xr:uid="{00000000-0004-0000-0300-000017000000}"/>
    <hyperlink ref="F196" r:id="rId25" xr:uid="{00000000-0004-0000-0300-000018000000}"/>
    <hyperlink ref="F199" r:id="rId26" xr:uid="{00000000-0004-0000-0300-000019000000}"/>
    <hyperlink ref="F202" r:id="rId27" xr:uid="{00000000-0004-0000-0300-00001A000000}"/>
    <hyperlink ref="F205" r:id="rId28" xr:uid="{00000000-0004-0000-0300-00001B000000}"/>
    <hyperlink ref="F208" r:id="rId29" xr:uid="{00000000-0004-0000-0300-00001C000000}"/>
    <hyperlink ref="F211" r:id="rId30" xr:uid="{00000000-0004-0000-0300-00001D000000}"/>
    <hyperlink ref="F214" r:id="rId31" xr:uid="{00000000-0004-0000-0300-00001E000000}"/>
    <hyperlink ref="F217" r:id="rId32" xr:uid="{00000000-0004-0000-0300-00001F000000}"/>
    <hyperlink ref="F220" r:id="rId33" xr:uid="{00000000-0004-0000-0300-000020000000}"/>
    <hyperlink ref="F224" r:id="rId34" xr:uid="{00000000-0004-0000-0300-000021000000}"/>
    <hyperlink ref="F227" r:id="rId35" xr:uid="{00000000-0004-0000-0300-000022000000}"/>
    <hyperlink ref="F230" r:id="rId36" xr:uid="{00000000-0004-0000-0300-000023000000}"/>
    <hyperlink ref="F233" r:id="rId37" xr:uid="{00000000-0004-0000-0300-000024000000}"/>
    <hyperlink ref="F236" r:id="rId38" xr:uid="{00000000-0004-0000-0300-000025000000}"/>
    <hyperlink ref="F239" r:id="rId39" xr:uid="{00000000-0004-0000-0300-000026000000}"/>
    <hyperlink ref="F242" r:id="rId40" xr:uid="{00000000-0004-0000-0300-000027000000}"/>
    <hyperlink ref="F245" r:id="rId41" xr:uid="{00000000-0004-0000-0300-000028000000}"/>
    <hyperlink ref="F248" r:id="rId42" xr:uid="{00000000-0004-0000-0300-000029000000}"/>
    <hyperlink ref="F251" r:id="rId43" xr:uid="{00000000-0004-0000-0300-00002A000000}"/>
    <hyperlink ref="F254" r:id="rId44" xr:uid="{00000000-0004-0000-0300-00002B000000}"/>
    <hyperlink ref="F257" r:id="rId45" xr:uid="{00000000-0004-0000-0300-00002C000000}"/>
    <hyperlink ref="F260" r:id="rId46" xr:uid="{00000000-0004-0000-0300-00002D000000}"/>
    <hyperlink ref="F263" r:id="rId47" xr:uid="{00000000-0004-0000-0300-00002E000000}"/>
    <hyperlink ref="F266" r:id="rId48" xr:uid="{00000000-0004-0000-0300-00002F000000}"/>
    <hyperlink ref="F269" r:id="rId49" xr:uid="{00000000-0004-0000-0300-000030000000}"/>
    <hyperlink ref="F273" r:id="rId50" xr:uid="{00000000-0004-0000-0300-000031000000}"/>
    <hyperlink ref="F276" r:id="rId51" xr:uid="{00000000-0004-0000-0300-000032000000}"/>
    <hyperlink ref="F279" r:id="rId52" xr:uid="{00000000-0004-0000-0300-000033000000}"/>
    <hyperlink ref="F282" r:id="rId53" xr:uid="{00000000-0004-0000-0300-000034000000}"/>
    <hyperlink ref="F285" r:id="rId54" xr:uid="{00000000-0004-0000-0300-000035000000}"/>
    <hyperlink ref="F288" r:id="rId55" xr:uid="{00000000-0004-0000-0300-000036000000}"/>
    <hyperlink ref="F291" r:id="rId56" xr:uid="{00000000-0004-0000-0300-000037000000}"/>
    <hyperlink ref="F294" r:id="rId57" xr:uid="{00000000-0004-0000-0300-000038000000}"/>
    <hyperlink ref="F297" r:id="rId58" xr:uid="{00000000-0004-0000-0300-000039000000}"/>
    <hyperlink ref="F300" r:id="rId59" xr:uid="{00000000-0004-0000-0300-00003A000000}"/>
    <hyperlink ref="F303" r:id="rId60" xr:uid="{00000000-0004-0000-0300-00003B000000}"/>
    <hyperlink ref="F306" r:id="rId61" xr:uid="{00000000-0004-0000-0300-00003C000000}"/>
    <hyperlink ref="F309" r:id="rId62" xr:uid="{00000000-0004-0000-0300-00003D000000}"/>
    <hyperlink ref="F312" r:id="rId63" xr:uid="{00000000-0004-0000-0300-00003E000000}"/>
    <hyperlink ref="F315" r:id="rId64" xr:uid="{00000000-0004-0000-0300-00003F000000}"/>
    <hyperlink ref="F319" r:id="rId65" xr:uid="{00000000-0004-0000-0300-000040000000}"/>
    <hyperlink ref="F322" r:id="rId66" xr:uid="{00000000-0004-0000-0300-000041000000}"/>
    <hyperlink ref="F326" r:id="rId67" xr:uid="{00000000-0004-0000-0300-000042000000}"/>
    <hyperlink ref="F329" r:id="rId68" xr:uid="{00000000-0004-0000-0300-000043000000}"/>
    <hyperlink ref="F333" r:id="rId69" xr:uid="{00000000-0004-0000-0300-00004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Zázemí pro dětskou skupinu - Kynšperk</v>
      </c>
      <c r="F7" s="309"/>
      <c r="G7" s="309"/>
      <c r="H7" s="309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71" t="s">
        <v>1772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28. 1. 2024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7" t="s">
        <v>19</v>
      </c>
      <c r="F27" s="297"/>
      <c r="G27" s="297"/>
      <c r="H27" s="29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ROUND((SUM(BE82:BE138)),  2)</f>
        <v>0</v>
      </c>
      <c r="I33" s="89">
        <v>0.21</v>
      </c>
      <c r="J33" s="88">
        <f>ROUND(((SUM(BE82:BE138))*I33),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ROUND((SUM(BF82:BF138)),  2)</f>
        <v>0</v>
      </c>
      <c r="I34" s="89">
        <v>0.15</v>
      </c>
      <c r="J34" s="88">
        <f>ROUND(((SUM(BF82:BF138))*I34),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ROUND((SUM(BG82:BG138)),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ROUND((SUM(BH82:BH138)),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ROUND((SUM(BI82:BI138)),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107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Zázemí pro dětskou skupinu - Kynšperk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271" t="str">
        <f>E9</f>
        <v>30 - Odvětrání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Kynšperk nad Ohří</v>
      </c>
      <c r="I52" s="27" t="s">
        <v>23</v>
      </c>
      <c r="J52" s="49" t="str">
        <f>IF(J12="","",J12)</f>
        <v>28. 1. 2024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 Kynšperk nad Ohří</v>
      </c>
      <c r="I54" s="27" t="s">
        <v>31</v>
      </c>
      <c r="J54" s="30" t="str">
        <f>E21</f>
        <v>Nováček Jiří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Milan Hájek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108</v>
      </c>
      <c r="D57" s="90"/>
      <c r="E57" s="90"/>
      <c r="F57" s="90"/>
      <c r="G57" s="90"/>
      <c r="H57" s="90"/>
      <c r="I57" s="90"/>
      <c r="J57" s="97" t="s">
        <v>109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J82</f>
        <v>0</v>
      </c>
      <c r="L59" s="32"/>
      <c r="AU59" s="17" t="s">
        <v>110</v>
      </c>
    </row>
    <row r="60" spans="2:47" s="8" customFormat="1" ht="24.95" customHeight="1">
      <c r="B60" s="99"/>
      <c r="D60" s="100" t="s">
        <v>183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9" customFormat="1" ht="19.899999999999999" customHeight="1">
      <c r="B61" s="103"/>
      <c r="D61" s="104" t="s">
        <v>1773</v>
      </c>
      <c r="E61" s="105"/>
      <c r="F61" s="105"/>
      <c r="G61" s="105"/>
      <c r="H61" s="105"/>
      <c r="I61" s="105"/>
      <c r="J61" s="106">
        <f>J84</f>
        <v>0</v>
      </c>
      <c r="L61" s="103"/>
    </row>
    <row r="62" spans="2:47" s="8" customFormat="1" ht="24.95" customHeight="1">
      <c r="B62" s="99"/>
      <c r="D62" s="100" t="s">
        <v>1416</v>
      </c>
      <c r="E62" s="101"/>
      <c r="F62" s="101"/>
      <c r="G62" s="101"/>
      <c r="H62" s="101"/>
      <c r="I62" s="101"/>
      <c r="J62" s="102">
        <f>J130</f>
        <v>0</v>
      </c>
      <c r="L62" s="99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1" t="s">
        <v>115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6.5" customHeight="1">
      <c r="B72" s="32"/>
      <c r="E72" s="308" t="str">
        <f>E7</f>
        <v>Zázemí pro dětskou skupinu - Kynšperk</v>
      </c>
      <c r="F72" s="309"/>
      <c r="G72" s="309"/>
      <c r="H72" s="309"/>
      <c r="L72" s="32"/>
    </row>
    <row r="73" spans="2:12" s="1" customFormat="1" ht="12" customHeight="1">
      <c r="B73" s="32"/>
      <c r="C73" s="27" t="s">
        <v>105</v>
      </c>
      <c r="L73" s="32"/>
    </row>
    <row r="74" spans="2:12" s="1" customFormat="1" ht="16.5" customHeight="1">
      <c r="B74" s="32"/>
      <c r="E74" s="271" t="str">
        <f>E9</f>
        <v>30 - Odvětrání</v>
      </c>
      <c r="F74" s="310"/>
      <c r="G74" s="310"/>
      <c r="H74" s="310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21</v>
      </c>
      <c r="F76" s="25" t="str">
        <f>F12</f>
        <v>Kynšperk nad Ohří</v>
      </c>
      <c r="I76" s="27" t="s">
        <v>23</v>
      </c>
      <c r="J76" s="49" t="str">
        <f>IF(J12="","",J12)</f>
        <v>28. 1. 2024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7" t="s">
        <v>25</v>
      </c>
      <c r="F78" s="25" t="str">
        <f>E15</f>
        <v>Měst Kynšperk nad Ohří</v>
      </c>
      <c r="I78" s="27" t="s">
        <v>31</v>
      </c>
      <c r="J78" s="30" t="str">
        <f>E21</f>
        <v>Nováček Jiří</v>
      </c>
      <c r="L78" s="32"/>
    </row>
    <row r="79" spans="2:12" s="1" customFormat="1" ht="15.2" customHeight="1">
      <c r="B79" s="32"/>
      <c r="C79" s="27" t="s">
        <v>29</v>
      </c>
      <c r="F79" s="25" t="str">
        <f>IF(E18="","",E18)</f>
        <v>Vyplň údaj</v>
      </c>
      <c r="I79" s="27" t="s">
        <v>34</v>
      </c>
      <c r="J79" s="30" t="str">
        <f>E24</f>
        <v>Milan Hájek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116</v>
      </c>
      <c r="D81" s="109" t="s">
        <v>57</v>
      </c>
      <c r="E81" s="109" t="s">
        <v>53</v>
      </c>
      <c r="F81" s="109" t="s">
        <v>54</v>
      </c>
      <c r="G81" s="109" t="s">
        <v>117</v>
      </c>
      <c r="H81" s="109" t="s">
        <v>118</v>
      </c>
      <c r="I81" s="109" t="s">
        <v>119</v>
      </c>
      <c r="J81" s="109" t="s">
        <v>109</v>
      </c>
      <c r="K81" s="110" t="s">
        <v>120</v>
      </c>
      <c r="L81" s="107"/>
      <c r="M81" s="56" t="s">
        <v>19</v>
      </c>
      <c r="N81" s="57" t="s">
        <v>42</v>
      </c>
      <c r="O81" s="57" t="s">
        <v>121</v>
      </c>
      <c r="P81" s="57" t="s">
        <v>122</v>
      </c>
      <c r="Q81" s="57" t="s">
        <v>123</v>
      </c>
      <c r="R81" s="57" t="s">
        <v>124</v>
      </c>
      <c r="S81" s="57" t="s">
        <v>125</v>
      </c>
      <c r="T81" s="58" t="s">
        <v>126</v>
      </c>
    </row>
    <row r="82" spans="2:65" s="1" customFormat="1" ht="22.9" customHeight="1">
      <c r="B82" s="32"/>
      <c r="C82" s="61" t="s">
        <v>127</v>
      </c>
      <c r="J82" s="111">
        <f>BK82</f>
        <v>0</v>
      </c>
      <c r="L82" s="32"/>
      <c r="M82" s="59"/>
      <c r="N82" s="50"/>
      <c r="O82" s="50"/>
      <c r="P82" s="112">
        <f>P83+P130</f>
        <v>0</v>
      </c>
      <c r="Q82" s="50"/>
      <c r="R82" s="112">
        <f>R83+R130</f>
        <v>0.21110000000000001</v>
      </c>
      <c r="S82" s="50"/>
      <c r="T82" s="113">
        <f>T83+T130</f>
        <v>0</v>
      </c>
      <c r="AT82" s="17" t="s">
        <v>71</v>
      </c>
      <c r="AU82" s="17" t="s">
        <v>110</v>
      </c>
      <c r="BK82" s="114">
        <f>BK83+BK130</f>
        <v>0</v>
      </c>
    </row>
    <row r="83" spans="2:65" s="11" customFormat="1" ht="25.9" customHeight="1">
      <c r="B83" s="115"/>
      <c r="D83" s="116" t="s">
        <v>71</v>
      </c>
      <c r="E83" s="117" t="s">
        <v>795</v>
      </c>
      <c r="F83" s="117" t="s">
        <v>796</v>
      </c>
      <c r="I83" s="118"/>
      <c r="J83" s="119">
        <f>BK83</f>
        <v>0</v>
      </c>
      <c r="L83" s="115"/>
      <c r="M83" s="120"/>
      <c r="P83" s="121">
        <f>P84</f>
        <v>0</v>
      </c>
      <c r="R83" s="121">
        <f>R84</f>
        <v>0.21110000000000001</v>
      </c>
      <c r="T83" s="122">
        <f>T84</f>
        <v>0</v>
      </c>
      <c r="AR83" s="116" t="s">
        <v>82</v>
      </c>
      <c r="AT83" s="123" t="s">
        <v>71</v>
      </c>
      <c r="AU83" s="123" t="s">
        <v>72</v>
      </c>
      <c r="AY83" s="116" t="s">
        <v>130</v>
      </c>
      <c r="BK83" s="124">
        <f>BK84</f>
        <v>0</v>
      </c>
    </row>
    <row r="84" spans="2:65" s="11" customFormat="1" ht="22.9" customHeight="1">
      <c r="B84" s="115"/>
      <c r="D84" s="116" t="s">
        <v>71</v>
      </c>
      <c r="E84" s="125" t="s">
        <v>1774</v>
      </c>
      <c r="F84" s="125" t="s">
        <v>1775</v>
      </c>
      <c r="I84" s="118"/>
      <c r="J84" s="126">
        <f>BK84</f>
        <v>0</v>
      </c>
      <c r="L84" s="115"/>
      <c r="M84" s="120"/>
      <c r="P84" s="121">
        <f>SUM(P85:P129)</f>
        <v>0</v>
      </c>
      <c r="R84" s="121">
        <f>SUM(R85:R129)</f>
        <v>0.21110000000000001</v>
      </c>
      <c r="T84" s="122">
        <f>SUM(T85:T129)</f>
        <v>0</v>
      </c>
      <c r="AR84" s="116" t="s">
        <v>82</v>
      </c>
      <c r="AT84" s="123" t="s">
        <v>71</v>
      </c>
      <c r="AU84" s="123" t="s">
        <v>80</v>
      </c>
      <c r="AY84" s="116" t="s">
        <v>130</v>
      </c>
      <c r="BK84" s="124">
        <f>SUM(BK85:BK129)</f>
        <v>0</v>
      </c>
    </row>
    <row r="85" spans="2:65" s="1" customFormat="1" ht="16.5" customHeight="1">
      <c r="B85" s="32"/>
      <c r="C85" s="127" t="s">
        <v>80</v>
      </c>
      <c r="D85" s="127" t="s">
        <v>133</v>
      </c>
      <c r="E85" s="128" t="s">
        <v>1776</v>
      </c>
      <c r="F85" s="129" t="s">
        <v>1777</v>
      </c>
      <c r="G85" s="130" t="s">
        <v>169</v>
      </c>
      <c r="H85" s="131">
        <v>2</v>
      </c>
      <c r="I85" s="132"/>
      <c r="J85" s="133">
        <f>ROUND(I85*H85,2)</f>
        <v>0</v>
      </c>
      <c r="K85" s="129" t="s">
        <v>137</v>
      </c>
      <c r="L85" s="32"/>
      <c r="M85" s="134" t="s">
        <v>19</v>
      </c>
      <c r="N85" s="135" t="s">
        <v>43</v>
      </c>
      <c r="P85" s="136">
        <f>O85*H85</f>
        <v>0</v>
      </c>
      <c r="Q85" s="136">
        <v>0</v>
      </c>
      <c r="R85" s="136">
        <f>Q85*H85</f>
        <v>0</v>
      </c>
      <c r="S85" s="136">
        <v>0</v>
      </c>
      <c r="T85" s="137">
        <f>S85*H85</f>
        <v>0</v>
      </c>
      <c r="AR85" s="138" t="s">
        <v>311</v>
      </c>
      <c r="AT85" s="138" t="s">
        <v>133</v>
      </c>
      <c r="AU85" s="138" t="s">
        <v>82</v>
      </c>
      <c r="AY85" s="17" t="s">
        <v>130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7" t="s">
        <v>80</v>
      </c>
      <c r="BK85" s="139">
        <f>ROUND(I85*H85,2)</f>
        <v>0</v>
      </c>
      <c r="BL85" s="17" t="s">
        <v>311</v>
      </c>
      <c r="BM85" s="138" t="s">
        <v>1778</v>
      </c>
    </row>
    <row r="86" spans="2:65" s="1" customFormat="1" ht="11.25">
      <c r="B86" s="32"/>
      <c r="D86" s="140" t="s">
        <v>140</v>
      </c>
      <c r="F86" s="141" t="s">
        <v>1779</v>
      </c>
      <c r="I86" s="142"/>
      <c r="L86" s="32"/>
      <c r="M86" s="143"/>
      <c r="T86" s="53"/>
      <c r="AT86" s="17" t="s">
        <v>140</v>
      </c>
      <c r="AU86" s="17" t="s">
        <v>82</v>
      </c>
    </row>
    <row r="87" spans="2:65" s="1" customFormat="1" ht="11.25">
      <c r="B87" s="32"/>
      <c r="D87" s="144" t="s">
        <v>141</v>
      </c>
      <c r="F87" s="145" t="s">
        <v>1780</v>
      </c>
      <c r="I87" s="142"/>
      <c r="L87" s="32"/>
      <c r="M87" s="143"/>
      <c r="T87" s="53"/>
      <c r="AT87" s="17" t="s">
        <v>141</v>
      </c>
      <c r="AU87" s="17" t="s">
        <v>82</v>
      </c>
    </row>
    <row r="88" spans="2:65" s="1" customFormat="1" ht="16.5" customHeight="1">
      <c r="B88" s="32"/>
      <c r="C88" s="166" t="s">
        <v>82</v>
      </c>
      <c r="D88" s="166" t="s">
        <v>166</v>
      </c>
      <c r="E88" s="167" t="s">
        <v>1781</v>
      </c>
      <c r="F88" s="168" t="s">
        <v>1782</v>
      </c>
      <c r="G88" s="169" t="s">
        <v>169</v>
      </c>
      <c r="H88" s="170">
        <v>1</v>
      </c>
      <c r="I88" s="171"/>
      <c r="J88" s="172">
        <f>ROUND(I88*H88,2)</f>
        <v>0</v>
      </c>
      <c r="K88" s="168" t="s">
        <v>137</v>
      </c>
      <c r="L88" s="173"/>
      <c r="M88" s="174" t="s">
        <v>19</v>
      </c>
      <c r="N88" s="175" t="s">
        <v>43</v>
      </c>
      <c r="P88" s="136">
        <f>O88*H88</f>
        <v>0</v>
      </c>
      <c r="Q88" s="136">
        <v>5.6999999999999998E-4</v>
      </c>
      <c r="R88" s="136">
        <f>Q88*H88</f>
        <v>5.6999999999999998E-4</v>
      </c>
      <c r="S88" s="136">
        <v>0</v>
      </c>
      <c r="T88" s="137">
        <f>S88*H88</f>
        <v>0</v>
      </c>
      <c r="AR88" s="138" t="s">
        <v>425</v>
      </c>
      <c r="AT88" s="138" t="s">
        <v>166</v>
      </c>
      <c r="AU88" s="138" t="s">
        <v>82</v>
      </c>
      <c r="AY88" s="17" t="s">
        <v>130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80</v>
      </c>
      <c r="BK88" s="139">
        <f>ROUND(I88*H88,2)</f>
        <v>0</v>
      </c>
      <c r="BL88" s="17" t="s">
        <v>311</v>
      </c>
      <c r="BM88" s="138" t="s">
        <v>1783</v>
      </c>
    </row>
    <row r="89" spans="2:65" s="1" customFormat="1" ht="11.25">
      <c r="B89" s="32"/>
      <c r="D89" s="140" t="s">
        <v>140</v>
      </c>
      <c r="F89" s="141" t="s">
        <v>1782</v>
      </c>
      <c r="I89" s="142"/>
      <c r="L89" s="32"/>
      <c r="M89" s="143"/>
      <c r="T89" s="53"/>
      <c r="AT89" s="17" t="s">
        <v>140</v>
      </c>
      <c r="AU89" s="17" t="s">
        <v>82</v>
      </c>
    </row>
    <row r="90" spans="2:65" s="1" customFormat="1" ht="16.5" customHeight="1">
      <c r="B90" s="32"/>
      <c r="C90" s="166" t="s">
        <v>151</v>
      </c>
      <c r="D90" s="166" t="s">
        <v>166</v>
      </c>
      <c r="E90" s="167" t="s">
        <v>1784</v>
      </c>
      <c r="F90" s="168" t="s">
        <v>1785</v>
      </c>
      <c r="G90" s="169" t="s">
        <v>169</v>
      </c>
      <c r="H90" s="170">
        <v>1</v>
      </c>
      <c r="I90" s="171"/>
      <c r="J90" s="172">
        <f>ROUND(I90*H90,2)</f>
        <v>0</v>
      </c>
      <c r="K90" s="168" t="s">
        <v>137</v>
      </c>
      <c r="L90" s="173"/>
      <c r="M90" s="174" t="s">
        <v>19</v>
      </c>
      <c r="N90" s="175" t="s">
        <v>43</v>
      </c>
      <c r="P90" s="136">
        <f>O90*H90</f>
        <v>0</v>
      </c>
      <c r="Q90" s="136">
        <v>7.6999999999999996E-4</v>
      </c>
      <c r="R90" s="136">
        <f>Q90*H90</f>
        <v>7.6999999999999996E-4</v>
      </c>
      <c r="S90" s="136">
        <v>0</v>
      </c>
      <c r="T90" s="137">
        <f>S90*H90</f>
        <v>0</v>
      </c>
      <c r="AR90" s="138" t="s">
        <v>425</v>
      </c>
      <c r="AT90" s="138" t="s">
        <v>166</v>
      </c>
      <c r="AU90" s="138" t="s">
        <v>82</v>
      </c>
      <c r="AY90" s="17" t="s">
        <v>130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311</v>
      </c>
      <c r="BM90" s="138" t="s">
        <v>1786</v>
      </c>
    </row>
    <row r="91" spans="2:65" s="1" customFormat="1" ht="11.25">
      <c r="B91" s="32"/>
      <c r="D91" s="140" t="s">
        <v>140</v>
      </c>
      <c r="F91" s="141" t="s">
        <v>1785</v>
      </c>
      <c r="I91" s="142"/>
      <c r="L91" s="32"/>
      <c r="M91" s="143"/>
      <c r="T91" s="53"/>
      <c r="AT91" s="17" t="s">
        <v>140</v>
      </c>
      <c r="AU91" s="17" t="s">
        <v>82</v>
      </c>
    </row>
    <row r="92" spans="2:65" s="1" customFormat="1" ht="16.5" customHeight="1">
      <c r="B92" s="32"/>
      <c r="C92" s="127" t="s">
        <v>157</v>
      </c>
      <c r="D92" s="127" t="s">
        <v>133</v>
      </c>
      <c r="E92" s="128" t="s">
        <v>1787</v>
      </c>
      <c r="F92" s="129" t="s">
        <v>1788</v>
      </c>
      <c r="G92" s="130" t="s">
        <v>169</v>
      </c>
      <c r="H92" s="131">
        <v>4</v>
      </c>
      <c r="I92" s="132"/>
      <c r="J92" s="133">
        <f>ROUND(I92*H92,2)</f>
        <v>0</v>
      </c>
      <c r="K92" s="129" t="s">
        <v>137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311</v>
      </c>
      <c r="AT92" s="138" t="s">
        <v>133</v>
      </c>
      <c r="AU92" s="138" t="s">
        <v>82</v>
      </c>
      <c r="AY92" s="17" t="s">
        <v>130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311</v>
      </c>
      <c r="BM92" s="138" t="s">
        <v>1789</v>
      </c>
    </row>
    <row r="93" spans="2:65" s="1" customFormat="1" ht="11.25">
      <c r="B93" s="32"/>
      <c r="D93" s="140" t="s">
        <v>140</v>
      </c>
      <c r="F93" s="141" t="s">
        <v>1790</v>
      </c>
      <c r="I93" s="142"/>
      <c r="L93" s="32"/>
      <c r="M93" s="143"/>
      <c r="T93" s="53"/>
      <c r="AT93" s="17" t="s">
        <v>140</v>
      </c>
      <c r="AU93" s="17" t="s">
        <v>82</v>
      </c>
    </row>
    <row r="94" spans="2:65" s="1" customFormat="1" ht="11.25">
      <c r="B94" s="32"/>
      <c r="D94" s="144" t="s">
        <v>141</v>
      </c>
      <c r="F94" s="145" t="s">
        <v>1791</v>
      </c>
      <c r="I94" s="142"/>
      <c r="L94" s="32"/>
      <c r="M94" s="143"/>
      <c r="T94" s="53"/>
      <c r="AT94" s="17" t="s">
        <v>141</v>
      </c>
      <c r="AU94" s="17" t="s">
        <v>82</v>
      </c>
    </row>
    <row r="95" spans="2:65" s="1" customFormat="1" ht="16.5" customHeight="1">
      <c r="B95" s="32"/>
      <c r="C95" s="166" t="s">
        <v>129</v>
      </c>
      <c r="D95" s="166" t="s">
        <v>166</v>
      </c>
      <c r="E95" s="167" t="s">
        <v>1792</v>
      </c>
      <c r="F95" s="168" t="s">
        <v>1793</v>
      </c>
      <c r="G95" s="169" t="s">
        <v>169</v>
      </c>
      <c r="H95" s="170">
        <v>4</v>
      </c>
      <c r="I95" s="171"/>
      <c r="J95" s="172">
        <f>ROUND(I95*H95,2)</f>
        <v>0</v>
      </c>
      <c r="K95" s="168" t="s">
        <v>137</v>
      </c>
      <c r="L95" s="173"/>
      <c r="M95" s="174" t="s">
        <v>19</v>
      </c>
      <c r="N95" s="175" t="s">
        <v>43</v>
      </c>
      <c r="P95" s="136">
        <f>O95*H95</f>
        <v>0</v>
      </c>
      <c r="Q95" s="136">
        <v>2.0000000000000001E-4</v>
      </c>
      <c r="R95" s="136">
        <f>Q95*H95</f>
        <v>8.0000000000000004E-4</v>
      </c>
      <c r="S95" s="136">
        <v>0</v>
      </c>
      <c r="T95" s="137">
        <f>S95*H95</f>
        <v>0</v>
      </c>
      <c r="AR95" s="138" t="s">
        <v>425</v>
      </c>
      <c r="AT95" s="138" t="s">
        <v>166</v>
      </c>
      <c r="AU95" s="138" t="s">
        <v>82</v>
      </c>
      <c r="AY95" s="17" t="s">
        <v>130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80</v>
      </c>
      <c r="BK95" s="139">
        <f>ROUND(I95*H95,2)</f>
        <v>0</v>
      </c>
      <c r="BL95" s="17" t="s">
        <v>311</v>
      </c>
      <c r="BM95" s="138" t="s">
        <v>1794</v>
      </c>
    </row>
    <row r="96" spans="2:65" s="1" customFormat="1" ht="11.25">
      <c r="B96" s="32"/>
      <c r="D96" s="140" t="s">
        <v>140</v>
      </c>
      <c r="F96" s="141" t="s">
        <v>1793</v>
      </c>
      <c r="I96" s="142"/>
      <c r="L96" s="32"/>
      <c r="M96" s="143"/>
      <c r="T96" s="53"/>
      <c r="AT96" s="17" t="s">
        <v>140</v>
      </c>
      <c r="AU96" s="17" t="s">
        <v>82</v>
      </c>
    </row>
    <row r="97" spans="2:65" s="1" customFormat="1" ht="16.5" customHeight="1">
      <c r="B97" s="32"/>
      <c r="C97" s="127" t="s">
        <v>234</v>
      </c>
      <c r="D97" s="127" t="s">
        <v>133</v>
      </c>
      <c r="E97" s="128" t="s">
        <v>1795</v>
      </c>
      <c r="F97" s="129" t="s">
        <v>1796</v>
      </c>
      <c r="G97" s="130" t="s">
        <v>169</v>
      </c>
      <c r="H97" s="131">
        <v>8</v>
      </c>
      <c r="I97" s="132"/>
      <c r="J97" s="133">
        <f>ROUND(I97*H97,2)</f>
        <v>0</v>
      </c>
      <c r="K97" s="129" t="s">
        <v>137</v>
      </c>
      <c r="L97" s="32"/>
      <c r="M97" s="134" t="s">
        <v>19</v>
      </c>
      <c r="N97" s="135" t="s">
        <v>43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311</v>
      </c>
      <c r="AT97" s="138" t="s">
        <v>133</v>
      </c>
      <c r="AU97" s="138" t="s">
        <v>82</v>
      </c>
      <c r="AY97" s="17" t="s">
        <v>130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80</v>
      </c>
      <c r="BK97" s="139">
        <f>ROUND(I97*H97,2)</f>
        <v>0</v>
      </c>
      <c r="BL97" s="17" t="s">
        <v>311</v>
      </c>
      <c r="BM97" s="138" t="s">
        <v>1797</v>
      </c>
    </row>
    <row r="98" spans="2:65" s="1" customFormat="1" ht="11.25">
      <c r="B98" s="32"/>
      <c r="D98" s="140" t="s">
        <v>140</v>
      </c>
      <c r="F98" s="141" t="s">
        <v>1798</v>
      </c>
      <c r="I98" s="142"/>
      <c r="L98" s="32"/>
      <c r="M98" s="143"/>
      <c r="T98" s="53"/>
      <c r="AT98" s="17" t="s">
        <v>140</v>
      </c>
      <c r="AU98" s="17" t="s">
        <v>82</v>
      </c>
    </row>
    <row r="99" spans="2:65" s="1" customFormat="1" ht="11.25">
      <c r="B99" s="32"/>
      <c r="D99" s="144" t="s">
        <v>141</v>
      </c>
      <c r="F99" s="145" t="s">
        <v>1799</v>
      </c>
      <c r="I99" s="142"/>
      <c r="L99" s="32"/>
      <c r="M99" s="143"/>
      <c r="T99" s="53"/>
      <c r="AT99" s="17" t="s">
        <v>141</v>
      </c>
      <c r="AU99" s="17" t="s">
        <v>82</v>
      </c>
    </row>
    <row r="100" spans="2:65" s="1" customFormat="1" ht="16.5" customHeight="1">
      <c r="B100" s="32"/>
      <c r="C100" s="166" t="s">
        <v>240</v>
      </c>
      <c r="D100" s="166" t="s">
        <v>166</v>
      </c>
      <c r="E100" s="167" t="s">
        <v>1800</v>
      </c>
      <c r="F100" s="168" t="s">
        <v>1801</v>
      </c>
      <c r="G100" s="169" t="s">
        <v>169</v>
      </c>
      <c r="H100" s="170">
        <v>8</v>
      </c>
      <c r="I100" s="171"/>
      <c r="J100" s="172">
        <f>ROUND(I100*H100,2)</f>
        <v>0</v>
      </c>
      <c r="K100" s="168" t="s">
        <v>137</v>
      </c>
      <c r="L100" s="173"/>
      <c r="M100" s="174" t="s">
        <v>19</v>
      </c>
      <c r="N100" s="175" t="s">
        <v>43</v>
      </c>
      <c r="P100" s="136">
        <f>O100*H100</f>
        <v>0</v>
      </c>
      <c r="Q100" s="136">
        <v>2.9999999999999997E-4</v>
      </c>
      <c r="R100" s="136">
        <f>Q100*H100</f>
        <v>2.3999999999999998E-3</v>
      </c>
      <c r="S100" s="136">
        <v>0</v>
      </c>
      <c r="T100" s="137">
        <f>S100*H100</f>
        <v>0</v>
      </c>
      <c r="AR100" s="138" t="s">
        <v>425</v>
      </c>
      <c r="AT100" s="138" t="s">
        <v>166</v>
      </c>
      <c r="AU100" s="138" t="s">
        <v>82</v>
      </c>
      <c r="AY100" s="17" t="s">
        <v>130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80</v>
      </c>
      <c r="BK100" s="139">
        <f>ROUND(I100*H100,2)</f>
        <v>0</v>
      </c>
      <c r="BL100" s="17" t="s">
        <v>311</v>
      </c>
      <c r="BM100" s="138" t="s">
        <v>1802</v>
      </c>
    </row>
    <row r="101" spans="2:65" s="1" customFormat="1" ht="11.25">
      <c r="B101" s="32"/>
      <c r="D101" s="140" t="s">
        <v>140</v>
      </c>
      <c r="F101" s="141" t="s">
        <v>1801</v>
      </c>
      <c r="I101" s="142"/>
      <c r="L101" s="32"/>
      <c r="M101" s="143"/>
      <c r="T101" s="53"/>
      <c r="AT101" s="17" t="s">
        <v>140</v>
      </c>
      <c r="AU101" s="17" t="s">
        <v>82</v>
      </c>
    </row>
    <row r="102" spans="2:65" s="1" customFormat="1" ht="16.5" customHeight="1">
      <c r="B102" s="32"/>
      <c r="C102" s="127" t="s">
        <v>249</v>
      </c>
      <c r="D102" s="127" t="s">
        <v>133</v>
      </c>
      <c r="E102" s="128" t="s">
        <v>1803</v>
      </c>
      <c r="F102" s="129" t="s">
        <v>1804</v>
      </c>
      <c r="G102" s="130" t="s">
        <v>169</v>
      </c>
      <c r="H102" s="131">
        <v>2</v>
      </c>
      <c r="I102" s="132"/>
      <c r="J102" s="133">
        <f>ROUND(I102*H102,2)</f>
        <v>0</v>
      </c>
      <c r="K102" s="129" t="s">
        <v>137</v>
      </c>
      <c r="L102" s="32"/>
      <c r="M102" s="134" t="s">
        <v>19</v>
      </c>
      <c r="N102" s="135" t="s">
        <v>43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311</v>
      </c>
      <c r="AT102" s="138" t="s">
        <v>133</v>
      </c>
      <c r="AU102" s="138" t="s">
        <v>82</v>
      </c>
      <c r="AY102" s="17" t="s">
        <v>130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80</v>
      </c>
      <c r="BK102" s="139">
        <f>ROUND(I102*H102,2)</f>
        <v>0</v>
      </c>
      <c r="BL102" s="17" t="s">
        <v>311</v>
      </c>
      <c r="BM102" s="138" t="s">
        <v>1805</v>
      </c>
    </row>
    <row r="103" spans="2:65" s="1" customFormat="1" ht="11.25">
      <c r="B103" s="32"/>
      <c r="D103" s="140" t="s">
        <v>140</v>
      </c>
      <c r="F103" s="141" t="s">
        <v>1806</v>
      </c>
      <c r="I103" s="142"/>
      <c r="L103" s="32"/>
      <c r="M103" s="143"/>
      <c r="T103" s="53"/>
      <c r="AT103" s="17" t="s">
        <v>140</v>
      </c>
      <c r="AU103" s="17" t="s">
        <v>82</v>
      </c>
    </row>
    <row r="104" spans="2:65" s="1" customFormat="1" ht="11.25">
      <c r="B104" s="32"/>
      <c r="D104" s="144" t="s">
        <v>141</v>
      </c>
      <c r="F104" s="145" t="s">
        <v>1807</v>
      </c>
      <c r="I104" s="142"/>
      <c r="L104" s="32"/>
      <c r="M104" s="143"/>
      <c r="T104" s="53"/>
      <c r="AT104" s="17" t="s">
        <v>141</v>
      </c>
      <c r="AU104" s="17" t="s">
        <v>82</v>
      </c>
    </row>
    <row r="105" spans="2:65" s="1" customFormat="1" ht="16.5" customHeight="1">
      <c r="B105" s="32"/>
      <c r="C105" s="166" t="s">
        <v>260</v>
      </c>
      <c r="D105" s="166" t="s">
        <v>166</v>
      </c>
      <c r="E105" s="167" t="s">
        <v>1808</v>
      </c>
      <c r="F105" s="168" t="s">
        <v>1809</v>
      </c>
      <c r="G105" s="169" t="s">
        <v>169</v>
      </c>
      <c r="H105" s="170">
        <v>2</v>
      </c>
      <c r="I105" s="171"/>
      <c r="J105" s="172">
        <f>ROUND(I105*H105,2)</f>
        <v>0</v>
      </c>
      <c r="K105" s="168" t="s">
        <v>137</v>
      </c>
      <c r="L105" s="173"/>
      <c r="M105" s="174" t="s">
        <v>19</v>
      </c>
      <c r="N105" s="175" t="s">
        <v>43</v>
      </c>
      <c r="P105" s="136">
        <f>O105*H105</f>
        <v>0</v>
      </c>
      <c r="Q105" s="136">
        <v>5.9999999999999995E-4</v>
      </c>
      <c r="R105" s="136">
        <f>Q105*H105</f>
        <v>1.1999999999999999E-3</v>
      </c>
      <c r="S105" s="136">
        <v>0</v>
      </c>
      <c r="T105" s="137">
        <f>S105*H105</f>
        <v>0</v>
      </c>
      <c r="AR105" s="138" t="s">
        <v>425</v>
      </c>
      <c r="AT105" s="138" t="s">
        <v>166</v>
      </c>
      <c r="AU105" s="138" t="s">
        <v>82</v>
      </c>
      <c r="AY105" s="17" t="s">
        <v>130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80</v>
      </c>
      <c r="BK105" s="139">
        <f>ROUND(I105*H105,2)</f>
        <v>0</v>
      </c>
      <c r="BL105" s="17" t="s">
        <v>311</v>
      </c>
      <c r="BM105" s="138" t="s">
        <v>1810</v>
      </c>
    </row>
    <row r="106" spans="2:65" s="1" customFormat="1" ht="11.25">
      <c r="B106" s="32"/>
      <c r="D106" s="140" t="s">
        <v>140</v>
      </c>
      <c r="F106" s="141" t="s">
        <v>1809</v>
      </c>
      <c r="I106" s="142"/>
      <c r="L106" s="32"/>
      <c r="M106" s="143"/>
      <c r="T106" s="53"/>
      <c r="AT106" s="17" t="s">
        <v>140</v>
      </c>
      <c r="AU106" s="17" t="s">
        <v>82</v>
      </c>
    </row>
    <row r="107" spans="2:65" s="1" customFormat="1" ht="16.5" customHeight="1">
      <c r="B107" s="32"/>
      <c r="C107" s="127" t="s">
        <v>83</v>
      </c>
      <c r="D107" s="127" t="s">
        <v>133</v>
      </c>
      <c r="E107" s="128" t="s">
        <v>1811</v>
      </c>
      <c r="F107" s="129" t="s">
        <v>1812</v>
      </c>
      <c r="G107" s="130" t="s">
        <v>169</v>
      </c>
      <c r="H107" s="131">
        <v>4</v>
      </c>
      <c r="I107" s="132"/>
      <c r="J107" s="133">
        <f>ROUND(I107*H107,2)</f>
        <v>0</v>
      </c>
      <c r="K107" s="129" t="s">
        <v>137</v>
      </c>
      <c r="L107" s="32"/>
      <c r="M107" s="134" t="s">
        <v>19</v>
      </c>
      <c r="N107" s="135" t="s">
        <v>43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311</v>
      </c>
      <c r="AT107" s="138" t="s">
        <v>133</v>
      </c>
      <c r="AU107" s="138" t="s">
        <v>82</v>
      </c>
      <c r="AY107" s="17" t="s">
        <v>130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80</v>
      </c>
      <c r="BK107" s="139">
        <f>ROUND(I107*H107,2)</f>
        <v>0</v>
      </c>
      <c r="BL107" s="17" t="s">
        <v>311</v>
      </c>
      <c r="BM107" s="138" t="s">
        <v>1813</v>
      </c>
    </row>
    <row r="108" spans="2:65" s="1" customFormat="1" ht="11.25">
      <c r="B108" s="32"/>
      <c r="D108" s="140" t="s">
        <v>140</v>
      </c>
      <c r="F108" s="141" t="s">
        <v>1814</v>
      </c>
      <c r="I108" s="142"/>
      <c r="L108" s="32"/>
      <c r="M108" s="143"/>
      <c r="T108" s="53"/>
      <c r="AT108" s="17" t="s">
        <v>140</v>
      </c>
      <c r="AU108" s="17" t="s">
        <v>82</v>
      </c>
    </row>
    <row r="109" spans="2:65" s="1" customFormat="1" ht="11.25">
      <c r="B109" s="32"/>
      <c r="D109" s="144" t="s">
        <v>141</v>
      </c>
      <c r="F109" s="145" t="s">
        <v>1815</v>
      </c>
      <c r="I109" s="142"/>
      <c r="L109" s="32"/>
      <c r="M109" s="143"/>
      <c r="T109" s="53"/>
      <c r="AT109" s="17" t="s">
        <v>141</v>
      </c>
      <c r="AU109" s="17" t="s">
        <v>82</v>
      </c>
    </row>
    <row r="110" spans="2:65" s="1" customFormat="1" ht="16.5" customHeight="1">
      <c r="B110" s="32"/>
      <c r="C110" s="166" t="s">
        <v>276</v>
      </c>
      <c r="D110" s="166" t="s">
        <v>166</v>
      </c>
      <c r="E110" s="167" t="s">
        <v>1816</v>
      </c>
      <c r="F110" s="168" t="s">
        <v>1817</v>
      </c>
      <c r="G110" s="169" t="s">
        <v>169</v>
      </c>
      <c r="H110" s="170">
        <v>3</v>
      </c>
      <c r="I110" s="171"/>
      <c r="J110" s="172">
        <f>ROUND(I110*H110,2)</f>
        <v>0</v>
      </c>
      <c r="K110" s="168" t="s">
        <v>137</v>
      </c>
      <c r="L110" s="173"/>
      <c r="M110" s="174" t="s">
        <v>19</v>
      </c>
      <c r="N110" s="175" t="s">
        <v>43</v>
      </c>
      <c r="P110" s="136">
        <f>O110*H110</f>
        <v>0</v>
      </c>
      <c r="Q110" s="136">
        <v>4.0000000000000002E-4</v>
      </c>
      <c r="R110" s="136">
        <f>Q110*H110</f>
        <v>1.2000000000000001E-3</v>
      </c>
      <c r="S110" s="136">
        <v>0</v>
      </c>
      <c r="T110" s="137">
        <f>S110*H110</f>
        <v>0</v>
      </c>
      <c r="AR110" s="138" t="s">
        <v>425</v>
      </c>
      <c r="AT110" s="138" t="s">
        <v>166</v>
      </c>
      <c r="AU110" s="138" t="s">
        <v>82</v>
      </c>
      <c r="AY110" s="17" t="s">
        <v>130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311</v>
      </c>
      <c r="BM110" s="138" t="s">
        <v>1818</v>
      </c>
    </row>
    <row r="111" spans="2:65" s="1" customFormat="1" ht="11.25">
      <c r="B111" s="32"/>
      <c r="D111" s="140" t="s">
        <v>140</v>
      </c>
      <c r="F111" s="141" t="s">
        <v>1817</v>
      </c>
      <c r="I111" s="142"/>
      <c r="L111" s="32"/>
      <c r="M111" s="143"/>
      <c r="T111" s="53"/>
      <c r="AT111" s="17" t="s">
        <v>140</v>
      </c>
      <c r="AU111" s="17" t="s">
        <v>82</v>
      </c>
    </row>
    <row r="112" spans="2:65" s="1" customFormat="1" ht="16.5" customHeight="1">
      <c r="B112" s="32"/>
      <c r="C112" s="166" t="s">
        <v>285</v>
      </c>
      <c r="D112" s="166" t="s">
        <v>166</v>
      </c>
      <c r="E112" s="167" t="s">
        <v>1819</v>
      </c>
      <c r="F112" s="168" t="s">
        <v>1820</v>
      </c>
      <c r="G112" s="169" t="s">
        <v>169</v>
      </c>
      <c r="H112" s="170">
        <v>1</v>
      </c>
      <c r="I112" s="171"/>
      <c r="J112" s="172">
        <f>ROUND(I112*H112,2)</f>
        <v>0</v>
      </c>
      <c r="K112" s="168" t="s">
        <v>137</v>
      </c>
      <c r="L112" s="173"/>
      <c r="M112" s="174" t="s">
        <v>19</v>
      </c>
      <c r="N112" s="175" t="s">
        <v>43</v>
      </c>
      <c r="P112" s="136">
        <f>O112*H112</f>
        <v>0</v>
      </c>
      <c r="Q112" s="136">
        <v>1.1000000000000001E-3</v>
      </c>
      <c r="R112" s="136">
        <f>Q112*H112</f>
        <v>1.1000000000000001E-3</v>
      </c>
      <c r="S112" s="136">
        <v>0</v>
      </c>
      <c r="T112" s="137">
        <f>S112*H112</f>
        <v>0</v>
      </c>
      <c r="AR112" s="138" t="s">
        <v>425</v>
      </c>
      <c r="AT112" s="138" t="s">
        <v>166</v>
      </c>
      <c r="AU112" s="138" t="s">
        <v>82</v>
      </c>
      <c r="AY112" s="17" t="s">
        <v>130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80</v>
      </c>
      <c r="BK112" s="139">
        <f>ROUND(I112*H112,2)</f>
        <v>0</v>
      </c>
      <c r="BL112" s="17" t="s">
        <v>311</v>
      </c>
      <c r="BM112" s="138" t="s">
        <v>1821</v>
      </c>
    </row>
    <row r="113" spans="2:65" s="1" customFormat="1" ht="11.25">
      <c r="B113" s="32"/>
      <c r="D113" s="140" t="s">
        <v>140</v>
      </c>
      <c r="F113" s="141" t="s">
        <v>1820</v>
      </c>
      <c r="I113" s="142"/>
      <c r="L113" s="32"/>
      <c r="M113" s="143"/>
      <c r="T113" s="53"/>
      <c r="AT113" s="17" t="s">
        <v>140</v>
      </c>
      <c r="AU113" s="17" t="s">
        <v>82</v>
      </c>
    </row>
    <row r="114" spans="2:65" s="1" customFormat="1" ht="21.75" customHeight="1">
      <c r="B114" s="32"/>
      <c r="C114" s="127" t="s">
        <v>291</v>
      </c>
      <c r="D114" s="127" t="s">
        <v>133</v>
      </c>
      <c r="E114" s="128" t="s">
        <v>1822</v>
      </c>
      <c r="F114" s="129" t="s">
        <v>1823</v>
      </c>
      <c r="G114" s="130" t="s">
        <v>302</v>
      </c>
      <c r="H114" s="131">
        <v>7</v>
      </c>
      <c r="I114" s="132"/>
      <c r="J114" s="133">
        <f>ROUND(I114*H114,2)</f>
        <v>0</v>
      </c>
      <c r="K114" s="129" t="s">
        <v>137</v>
      </c>
      <c r="L114" s="32"/>
      <c r="M114" s="134" t="s">
        <v>19</v>
      </c>
      <c r="N114" s="135" t="s">
        <v>43</v>
      </c>
      <c r="P114" s="136">
        <f>O114*H114</f>
        <v>0</v>
      </c>
      <c r="Q114" s="136">
        <v>1.665E-3</v>
      </c>
      <c r="R114" s="136">
        <f>Q114*H114</f>
        <v>1.1655E-2</v>
      </c>
      <c r="S114" s="136">
        <v>0</v>
      </c>
      <c r="T114" s="137">
        <f>S114*H114</f>
        <v>0</v>
      </c>
      <c r="AR114" s="138" t="s">
        <v>311</v>
      </c>
      <c r="AT114" s="138" t="s">
        <v>133</v>
      </c>
      <c r="AU114" s="138" t="s">
        <v>82</v>
      </c>
      <c r="AY114" s="17" t="s">
        <v>130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80</v>
      </c>
      <c r="BK114" s="139">
        <f>ROUND(I114*H114,2)</f>
        <v>0</v>
      </c>
      <c r="BL114" s="17" t="s">
        <v>311</v>
      </c>
      <c r="BM114" s="138" t="s">
        <v>1824</v>
      </c>
    </row>
    <row r="115" spans="2:65" s="1" customFormat="1" ht="11.25">
      <c r="B115" s="32"/>
      <c r="D115" s="140" t="s">
        <v>140</v>
      </c>
      <c r="F115" s="141" t="s">
        <v>1825</v>
      </c>
      <c r="I115" s="142"/>
      <c r="L115" s="32"/>
      <c r="M115" s="143"/>
      <c r="T115" s="53"/>
      <c r="AT115" s="17" t="s">
        <v>140</v>
      </c>
      <c r="AU115" s="17" t="s">
        <v>82</v>
      </c>
    </row>
    <row r="116" spans="2:65" s="1" customFormat="1" ht="11.25">
      <c r="B116" s="32"/>
      <c r="D116" s="144" t="s">
        <v>141</v>
      </c>
      <c r="F116" s="145" t="s">
        <v>1826</v>
      </c>
      <c r="I116" s="142"/>
      <c r="L116" s="32"/>
      <c r="M116" s="143"/>
      <c r="T116" s="53"/>
      <c r="AT116" s="17" t="s">
        <v>141</v>
      </c>
      <c r="AU116" s="17" t="s">
        <v>82</v>
      </c>
    </row>
    <row r="117" spans="2:65" s="1" customFormat="1" ht="24.2" customHeight="1">
      <c r="B117" s="32"/>
      <c r="C117" s="127" t="s">
        <v>299</v>
      </c>
      <c r="D117" s="127" t="s">
        <v>133</v>
      </c>
      <c r="E117" s="128" t="s">
        <v>1827</v>
      </c>
      <c r="F117" s="129" t="s">
        <v>1828</v>
      </c>
      <c r="G117" s="130" t="s">
        <v>302</v>
      </c>
      <c r="H117" s="131">
        <v>35</v>
      </c>
      <c r="I117" s="132"/>
      <c r="J117" s="133">
        <f>ROUND(I117*H117,2)</f>
        <v>0</v>
      </c>
      <c r="K117" s="129" t="s">
        <v>137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3.4429999999999999E-3</v>
      </c>
      <c r="R117" s="136">
        <f>Q117*H117</f>
        <v>0.120505</v>
      </c>
      <c r="S117" s="136">
        <v>0</v>
      </c>
      <c r="T117" s="137">
        <f>S117*H117</f>
        <v>0</v>
      </c>
      <c r="AR117" s="138" t="s">
        <v>311</v>
      </c>
      <c r="AT117" s="138" t="s">
        <v>133</v>
      </c>
      <c r="AU117" s="138" t="s">
        <v>82</v>
      </c>
      <c r="AY117" s="17" t="s">
        <v>130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311</v>
      </c>
      <c r="BM117" s="138" t="s">
        <v>1829</v>
      </c>
    </row>
    <row r="118" spans="2:65" s="1" customFormat="1" ht="11.25">
      <c r="B118" s="32"/>
      <c r="D118" s="140" t="s">
        <v>140</v>
      </c>
      <c r="F118" s="141" t="s">
        <v>1830</v>
      </c>
      <c r="I118" s="142"/>
      <c r="L118" s="32"/>
      <c r="M118" s="143"/>
      <c r="T118" s="53"/>
      <c r="AT118" s="17" t="s">
        <v>140</v>
      </c>
      <c r="AU118" s="17" t="s">
        <v>82</v>
      </c>
    </row>
    <row r="119" spans="2:65" s="1" customFormat="1" ht="11.25">
      <c r="B119" s="32"/>
      <c r="D119" s="144" t="s">
        <v>141</v>
      </c>
      <c r="F119" s="145" t="s">
        <v>1831</v>
      </c>
      <c r="I119" s="142"/>
      <c r="L119" s="32"/>
      <c r="M119" s="143"/>
      <c r="T119" s="53"/>
      <c r="AT119" s="17" t="s">
        <v>141</v>
      </c>
      <c r="AU119" s="17" t="s">
        <v>82</v>
      </c>
    </row>
    <row r="120" spans="2:65" s="1" customFormat="1" ht="24.2" customHeight="1">
      <c r="B120" s="32"/>
      <c r="C120" s="127" t="s">
        <v>8</v>
      </c>
      <c r="D120" s="127" t="s">
        <v>133</v>
      </c>
      <c r="E120" s="128" t="s">
        <v>1832</v>
      </c>
      <c r="F120" s="129" t="s">
        <v>1833</v>
      </c>
      <c r="G120" s="130" t="s">
        <v>169</v>
      </c>
      <c r="H120" s="131">
        <v>1</v>
      </c>
      <c r="I120" s="132"/>
      <c r="J120" s="133">
        <f>ROUND(I120*H120,2)</f>
        <v>0</v>
      </c>
      <c r="K120" s="129" t="s">
        <v>137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311</v>
      </c>
      <c r="AT120" s="138" t="s">
        <v>133</v>
      </c>
      <c r="AU120" s="138" t="s">
        <v>82</v>
      </c>
      <c r="AY120" s="17" t="s">
        <v>130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311</v>
      </c>
      <c r="BM120" s="138" t="s">
        <v>1834</v>
      </c>
    </row>
    <row r="121" spans="2:65" s="1" customFormat="1" ht="11.25">
      <c r="B121" s="32"/>
      <c r="D121" s="140" t="s">
        <v>140</v>
      </c>
      <c r="F121" s="141" t="s">
        <v>1835</v>
      </c>
      <c r="I121" s="142"/>
      <c r="L121" s="32"/>
      <c r="M121" s="143"/>
      <c r="T121" s="53"/>
      <c r="AT121" s="17" t="s">
        <v>140</v>
      </c>
      <c r="AU121" s="17" t="s">
        <v>82</v>
      </c>
    </row>
    <row r="122" spans="2:65" s="1" customFormat="1" ht="11.25">
      <c r="B122" s="32"/>
      <c r="D122" s="144" t="s">
        <v>141</v>
      </c>
      <c r="F122" s="145" t="s">
        <v>1836</v>
      </c>
      <c r="I122" s="142"/>
      <c r="L122" s="32"/>
      <c r="M122" s="143"/>
      <c r="T122" s="53"/>
      <c r="AT122" s="17" t="s">
        <v>141</v>
      </c>
      <c r="AU122" s="17" t="s">
        <v>82</v>
      </c>
    </row>
    <row r="123" spans="2:65" s="1" customFormat="1" ht="16.5" customHeight="1">
      <c r="B123" s="32"/>
      <c r="C123" s="166" t="s">
        <v>311</v>
      </c>
      <c r="D123" s="166" t="s">
        <v>166</v>
      </c>
      <c r="E123" s="167" t="s">
        <v>1837</v>
      </c>
      <c r="F123" s="168" t="s">
        <v>1838</v>
      </c>
      <c r="G123" s="169" t="s">
        <v>169</v>
      </c>
      <c r="H123" s="170">
        <v>1</v>
      </c>
      <c r="I123" s="171"/>
      <c r="J123" s="172">
        <f>ROUND(I123*H123,2)</f>
        <v>0</v>
      </c>
      <c r="K123" s="168" t="s">
        <v>137</v>
      </c>
      <c r="L123" s="173"/>
      <c r="M123" s="174" t="s">
        <v>19</v>
      </c>
      <c r="N123" s="175" t="s">
        <v>43</v>
      </c>
      <c r="P123" s="136">
        <f>O123*H123</f>
        <v>0</v>
      </c>
      <c r="Q123" s="136">
        <v>8.9999999999999998E-4</v>
      </c>
      <c r="R123" s="136">
        <f>Q123*H123</f>
        <v>8.9999999999999998E-4</v>
      </c>
      <c r="S123" s="136">
        <v>0</v>
      </c>
      <c r="T123" s="137">
        <f>S123*H123</f>
        <v>0</v>
      </c>
      <c r="AR123" s="138" t="s">
        <v>425</v>
      </c>
      <c r="AT123" s="138" t="s">
        <v>166</v>
      </c>
      <c r="AU123" s="138" t="s">
        <v>82</v>
      </c>
      <c r="AY123" s="17" t="s">
        <v>130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80</v>
      </c>
      <c r="BK123" s="139">
        <f>ROUND(I123*H123,2)</f>
        <v>0</v>
      </c>
      <c r="BL123" s="17" t="s">
        <v>311</v>
      </c>
      <c r="BM123" s="138" t="s">
        <v>1839</v>
      </c>
    </row>
    <row r="124" spans="2:65" s="1" customFormat="1" ht="11.25">
      <c r="B124" s="32"/>
      <c r="D124" s="140" t="s">
        <v>140</v>
      </c>
      <c r="F124" s="141" t="s">
        <v>1838</v>
      </c>
      <c r="I124" s="142"/>
      <c r="L124" s="32"/>
      <c r="M124" s="143"/>
      <c r="T124" s="53"/>
      <c r="AT124" s="17" t="s">
        <v>140</v>
      </c>
      <c r="AU124" s="17" t="s">
        <v>82</v>
      </c>
    </row>
    <row r="125" spans="2:65" s="1" customFormat="1" ht="24.2" customHeight="1">
      <c r="B125" s="32"/>
      <c r="C125" s="127" t="s">
        <v>322</v>
      </c>
      <c r="D125" s="127" t="s">
        <v>133</v>
      </c>
      <c r="E125" s="128" t="s">
        <v>1840</v>
      </c>
      <c r="F125" s="129" t="s">
        <v>1841</v>
      </c>
      <c r="G125" s="130" t="s">
        <v>169</v>
      </c>
      <c r="H125" s="131">
        <v>1</v>
      </c>
      <c r="I125" s="132"/>
      <c r="J125" s="133">
        <f>ROUND(I125*H125,2)</f>
        <v>0</v>
      </c>
      <c r="K125" s="129" t="s">
        <v>137</v>
      </c>
      <c r="L125" s="32"/>
      <c r="M125" s="134" t="s">
        <v>19</v>
      </c>
      <c r="N125" s="135" t="s">
        <v>43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311</v>
      </c>
      <c r="AT125" s="138" t="s">
        <v>133</v>
      </c>
      <c r="AU125" s="138" t="s">
        <v>82</v>
      </c>
      <c r="AY125" s="17" t="s">
        <v>130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80</v>
      </c>
      <c r="BK125" s="139">
        <f>ROUND(I125*H125,2)</f>
        <v>0</v>
      </c>
      <c r="BL125" s="17" t="s">
        <v>311</v>
      </c>
      <c r="BM125" s="138" t="s">
        <v>1842</v>
      </c>
    </row>
    <row r="126" spans="2:65" s="1" customFormat="1" ht="11.25">
      <c r="B126" s="32"/>
      <c r="D126" s="140" t="s">
        <v>140</v>
      </c>
      <c r="F126" s="141" t="s">
        <v>1843</v>
      </c>
      <c r="I126" s="142"/>
      <c r="L126" s="32"/>
      <c r="M126" s="143"/>
      <c r="T126" s="53"/>
      <c r="AT126" s="17" t="s">
        <v>140</v>
      </c>
      <c r="AU126" s="17" t="s">
        <v>82</v>
      </c>
    </row>
    <row r="127" spans="2:65" s="1" customFormat="1" ht="11.25">
      <c r="B127" s="32"/>
      <c r="D127" s="144" t="s">
        <v>141</v>
      </c>
      <c r="F127" s="145" t="s">
        <v>1844</v>
      </c>
      <c r="I127" s="142"/>
      <c r="L127" s="32"/>
      <c r="M127" s="143"/>
      <c r="T127" s="53"/>
      <c r="AT127" s="17" t="s">
        <v>141</v>
      </c>
      <c r="AU127" s="17" t="s">
        <v>82</v>
      </c>
    </row>
    <row r="128" spans="2:65" s="1" customFormat="1" ht="16.5" customHeight="1">
      <c r="B128" s="32"/>
      <c r="C128" s="166" t="s">
        <v>336</v>
      </c>
      <c r="D128" s="166" t="s">
        <v>166</v>
      </c>
      <c r="E128" s="167" t="s">
        <v>1845</v>
      </c>
      <c r="F128" s="168" t="s">
        <v>1846</v>
      </c>
      <c r="G128" s="169" t="s">
        <v>169</v>
      </c>
      <c r="H128" s="170">
        <v>1</v>
      </c>
      <c r="I128" s="171"/>
      <c r="J128" s="172">
        <f>ROUND(I128*H128,2)</f>
        <v>0</v>
      </c>
      <c r="K128" s="168" t="s">
        <v>137</v>
      </c>
      <c r="L128" s="173"/>
      <c r="M128" s="174" t="s">
        <v>19</v>
      </c>
      <c r="N128" s="175" t="s">
        <v>43</v>
      </c>
      <c r="P128" s="136">
        <f>O128*H128</f>
        <v>0</v>
      </c>
      <c r="Q128" s="136">
        <v>7.0000000000000007E-2</v>
      </c>
      <c r="R128" s="136">
        <f>Q128*H128</f>
        <v>7.0000000000000007E-2</v>
      </c>
      <c r="S128" s="136">
        <v>0</v>
      </c>
      <c r="T128" s="137">
        <f>S128*H128</f>
        <v>0</v>
      </c>
      <c r="AR128" s="138" t="s">
        <v>425</v>
      </c>
      <c r="AT128" s="138" t="s">
        <v>166</v>
      </c>
      <c r="AU128" s="138" t="s">
        <v>82</v>
      </c>
      <c r="AY128" s="17" t="s">
        <v>130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80</v>
      </c>
      <c r="BK128" s="139">
        <f>ROUND(I128*H128,2)</f>
        <v>0</v>
      </c>
      <c r="BL128" s="17" t="s">
        <v>311</v>
      </c>
      <c r="BM128" s="138" t="s">
        <v>1847</v>
      </c>
    </row>
    <row r="129" spans="2:65" s="1" customFormat="1" ht="11.25">
      <c r="B129" s="32"/>
      <c r="D129" s="140" t="s">
        <v>140</v>
      </c>
      <c r="F129" s="141" t="s">
        <v>1846</v>
      </c>
      <c r="I129" s="142"/>
      <c r="L129" s="32"/>
      <c r="M129" s="143"/>
      <c r="T129" s="53"/>
      <c r="AT129" s="17" t="s">
        <v>140</v>
      </c>
      <c r="AU129" s="17" t="s">
        <v>82</v>
      </c>
    </row>
    <row r="130" spans="2:65" s="11" customFormat="1" ht="25.9" customHeight="1">
      <c r="B130" s="115"/>
      <c r="D130" s="116" t="s">
        <v>71</v>
      </c>
      <c r="E130" s="117" t="s">
        <v>1763</v>
      </c>
      <c r="F130" s="117" t="s">
        <v>1764</v>
      </c>
      <c r="I130" s="118"/>
      <c r="J130" s="119">
        <f>BK130</f>
        <v>0</v>
      </c>
      <c r="L130" s="115"/>
      <c r="M130" s="120"/>
      <c r="P130" s="121">
        <f>SUM(P131:P138)</f>
        <v>0</v>
      </c>
      <c r="R130" s="121">
        <f>SUM(R131:R138)</f>
        <v>0</v>
      </c>
      <c r="T130" s="122">
        <f>SUM(T131:T138)</f>
        <v>0</v>
      </c>
      <c r="AR130" s="116" t="s">
        <v>157</v>
      </c>
      <c r="AT130" s="123" t="s">
        <v>71</v>
      </c>
      <c r="AU130" s="123" t="s">
        <v>72</v>
      </c>
      <c r="AY130" s="116" t="s">
        <v>130</v>
      </c>
      <c r="BK130" s="124">
        <f>SUM(BK131:BK138)</f>
        <v>0</v>
      </c>
    </row>
    <row r="131" spans="2:65" s="1" customFormat="1" ht="16.5" customHeight="1">
      <c r="B131" s="32"/>
      <c r="C131" s="127" t="s">
        <v>343</v>
      </c>
      <c r="D131" s="127" t="s">
        <v>133</v>
      </c>
      <c r="E131" s="128" t="s">
        <v>1848</v>
      </c>
      <c r="F131" s="129" t="s">
        <v>1849</v>
      </c>
      <c r="G131" s="130" t="s">
        <v>1767</v>
      </c>
      <c r="H131" s="131">
        <v>20</v>
      </c>
      <c r="I131" s="132"/>
      <c r="J131" s="133">
        <f>ROUND(I131*H131,2)</f>
        <v>0</v>
      </c>
      <c r="K131" s="129" t="s">
        <v>137</v>
      </c>
      <c r="L131" s="32"/>
      <c r="M131" s="134" t="s">
        <v>19</v>
      </c>
      <c r="N131" s="135" t="s">
        <v>43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170</v>
      </c>
      <c r="AT131" s="138" t="s">
        <v>133</v>
      </c>
      <c r="AU131" s="138" t="s">
        <v>80</v>
      </c>
      <c r="AY131" s="17" t="s">
        <v>130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80</v>
      </c>
      <c r="BK131" s="139">
        <f>ROUND(I131*H131,2)</f>
        <v>0</v>
      </c>
      <c r="BL131" s="17" t="s">
        <v>170</v>
      </c>
      <c r="BM131" s="138" t="s">
        <v>1850</v>
      </c>
    </row>
    <row r="132" spans="2:65" s="1" customFormat="1" ht="11.25">
      <c r="B132" s="32"/>
      <c r="D132" s="140" t="s">
        <v>140</v>
      </c>
      <c r="F132" s="141" t="s">
        <v>1851</v>
      </c>
      <c r="I132" s="142"/>
      <c r="L132" s="32"/>
      <c r="M132" s="143"/>
      <c r="T132" s="53"/>
      <c r="AT132" s="17" t="s">
        <v>140</v>
      </c>
      <c r="AU132" s="17" t="s">
        <v>80</v>
      </c>
    </row>
    <row r="133" spans="2:65" s="1" customFormat="1" ht="11.25">
      <c r="B133" s="32"/>
      <c r="D133" s="144" t="s">
        <v>141</v>
      </c>
      <c r="F133" s="145" t="s">
        <v>1852</v>
      </c>
      <c r="I133" s="142"/>
      <c r="L133" s="32"/>
      <c r="M133" s="143"/>
      <c r="T133" s="53"/>
      <c r="AT133" s="17" t="s">
        <v>141</v>
      </c>
      <c r="AU133" s="17" t="s">
        <v>80</v>
      </c>
    </row>
    <row r="134" spans="2:65" s="12" customFormat="1" ht="11.25">
      <c r="B134" s="146"/>
      <c r="D134" s="140" t="s">
        <v>147</v>
      </c>
      <c r="E134" s="147" t="s">
        <v>19</v>
      </c>
      <c r="F134" s="148" t="s">
        <v>1853</v>
      </c>
      <c r="H134" s="149">
        <v>20</v>
      </c>
      <c r="I134" s="150"/>
      <c r="L134" s="146"/>
      <c r="M134" s="151"/>
      <c r="T134" s="152"/>
      <c r="AT134" s="147" t="s">
        <v>147</v>
      </c>
      <c r="AU134" s="147" t="s">
        <v>80</v>
      </c>
      <c r="AV134" s="12" t="s">
        <v>82</v>
      </c>
      <c r="AW134" s="12" t="s">
        <v>33</v>
      </c>
      <c r="AX134" s="12" t="s">
        <v>80</v>
      </c>
      <c r="AY134" s="147" t="s">
        <v>130</v>
      </c>
    </row>
    <row r="135" spans="2:65" s="1" customFormat="1" ht="16.5" customHeight="1">
      <c r="B135" s="32"/>
      <c r="C135" s="127" t="s">
        <v>86</v>
      </c>
      <c r="D135" s="127" t="s">
        <v>133</v>
      </c>
      <c r="E135" s="128" t="s">
        <v>1854</v>
      </c>
      <c r="F135" s="129" t="s">
        <v>1855</v>
      </c>
      <c r="G135" s="130" t="s">
        <v>1767</v>
      </c>
      <c r="H135" s="131">
        <v>8</v>
      </c>
      <c r="I135" s="132"/>
      <c r="J135" s="133">
        <f>ROUND(I135*H135,2)</f>
        <v>0</v>
      </c>
      <c r="K135" s="129" t="s">
        <v>137</v>
      </c>
      <c r="L135" s="32"/>
      <c r="M135" s="134" t="s">
        <v>19</v>
      </c>
      <c r="N135" s="135" t="s">
        <v>43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170</v>
      </c>
      <c r="AT135" s="138" t="s">
        <v>133</v>
      </c>
      <c r="AU135" s="138" t="s">
        <v>80</v>
      </c>
      <c r="AY135" s="17" t="s">
        <v>130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80</v>
      </c>
      <c r="BK135" s="139">
        <f>ROUND(I135*H135,2)</f>
        <v>0</v>
      </c>
      <c r="BL135" s="17" t="s">
        <v>170</v>
      </c>
      <c r="BM135" s="138" t="s">
        <v>1856</v>
      </c>
    </row>
    <row r="136" spans="2:65" s="1" customFormat="1" ht="11.25">
      <c r="B136" s="32"/>
      <c r="D136" s="140" t="s">
        <v>140</v>
      </c>
      <c r="F136" s="141" t="s">
        <v>1857</v>
      </c>
      <c r="I136" s="142"/>
      <c r="L136" s="32"/>
      <c r="M136" s="143"/>
      <c r="T136" s="53"/>
      <c r="AT136" s="17" t="s">
        <v>140</v>
      </c>
      <c r="AU136" s="17" t="s">
        <v>80</v>
      </c>
    </row>
    <row r="137" spans="2:65" s="1" customFormat="1" ht="11.25">
      <c r="B137" s="32"/>
      <c r="D137" s="144" t="s">
        <v>141</v>
      </c>
      <c r="F137" s="145" t="s">
        <v>1858</v>
      </c>
      <c r="I137" s="142"/>
      <c r="L137" s="32"/>
      <c r="M137" s="143"/>
      <c r="T137" s="53"/>
      <c r="AT137" s="17" t="s">
        <v>141</v>
      </c>
      <c r="AU137" s="17" t="s">
        <v>80</v>
      </c>
    </row>
    <row r="138" spans="2:65" s="12" customFormat="1" ht="11.25">
      <c r="B138" s="146"/>
      <c r="D138" s="140" t="s">
        <v>147</v>
      </c>
      <c r="E138" s="147" t="s">
        <v>19</v>
      </c>
      <c r="F138" s="148" t="s">
        <v>1859</v>
      </c>
      <c r="H138" s="149">
        <v>8</v>
      </c>
      <c r="I138" s="150"/>
      <c r="L138" s="146"/>
      <c r="M138" s="180"/>
      <c r="N138" s="181"/>
      <c r="O138" s="181"/>
      <c r="P138" s="181"/>
      <c r="Q138" s="181"/>
      <c r="R138" s="181"/>
      <c r="S138" s="181"/>
      <c r="T138" s="182"/>
      <c r="AT138" s="147" t="s">
        <v>147</v>
      </c>
      <c r="AU138" s="147" t="s">
        <v>80</v>
      </c>
      <c r="AV138" s="12" t="s">
        <v>82</v>
      </c>
      <c r="AW138" s="12" t="s">
        <v>33</v>
      </c>
      <c r="AX138" s="12" t="s">
        <v>80</v>
      </c>
      <c r="AY138" s="147" t="s">
        <v>130</v>
      </c>
    </row>
    <row r="139" spans="2:65" s="1" customFormat="1" ht="6.95" customHeight="1"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32"/>
    </row>
  </sheetData>
  <sheetProtection algorithmName="SHA-512" hashValue="jYVCZGw3l/wZShzxTpwm8mbN6eH8+y/EcP+la5G/c0sGWI1QRZ95sTCer34sueWzfjVxc8qRalhMFG6IY9i67Q==" saltValue="XgP5QlVD/6cNvUU10LX1dBOeS0ABYVeUS6auIX4UZgNZuqIoK2xkVqj71RUMzRucnpUq9qXKrL1McPGF9nVMQw==" spinCount="100000" sheet="1" objects="1" scenarios="1" formatColumns="0" formatRows="0" autoFilter="0"/>
  <autoFilter ref="C81:K138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400-000000000000}"/>
    <hyperlink ref="F94" r:id="rId2" xr:uid="{00000000-0004-0000-0400-000001000000}"/>
    <hyperlink ref="F99" r:id="rId3" xr:uid="{00000000-0004-0000-0400-000002000000}"/>
    <hyperlink ref="F104" r:id="rId4" xr:uid="{00000000-0004-0000-0400-000003000000}"/>
    <hyperlink ref="F109" r:id="rId5" xr:uid="{00000000-0004-0000-0400-000004000000}"/>
    <hyperlink ref="F116" r:id="rId6" xr:uid="{00000000-0004-0000-0400-000005000000}"/>
    <hyperlink ref="F119" r:id="rId7" xr:uid="{00000000-0004-0000-0400-000006000000}"/>
    <hyperlink ref="F122" r:id="rId8" xr:uid="{00000000-0004-0000-0400-000007000000}"/>
    <hyperlink ref="F127" r:id="rId9" xr:uid="{00000000-0004-0000-0400-000008000000}"/>
    <hyperlink ref="F133" r:id="rId10" xr:uid="{00000000-0004-0000-0400-000009000000}"/>
    <hyperlink ref="F137" r:id="rId11" xr:uid="{00000000-0004-0000-04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Zázemí pro dětskou skupinu - Kynšperk</v>
      </c>
      <c r="F7" s="309"/>
      <c r="G7" s="309"/>
      <c r="H7" s="309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71" t="s">
        <v>1860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28. 1. 2024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7" t="s">
        <v>19</v>
      </c>
      <c r="F27" s="297"/>
      <c r="G27" s="297"/>
      <c r="H27" s="29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ROUND(J86,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ROUND((SUM(BE86:BE194)),  2)</f>
        <v>0</v>
      </c>
      <c r="I33" s="89">
        <v>0.21</v>
      </c>
      <c r="J33" s="88">
        <f>ROUND(((SUM(BE86:BE194))*I33),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ROUND((SUM(BF86:BF194)),  2)</f>
        <v>0</v>
      </c>
      <c r="I34" s="89">
        <v>0.15</v>
      </c>
      <c r="J34" s="88">
        <f>ROUND(((SUM(BF86:BF194))*I34),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ROUND((SUM(BG86:BG194)),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ROUND((SUM(BH86:BH194)),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ROUND((SUM(BI86:BI194)),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107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Zázemí pro dětskou skupinu - Kynšperk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271" t="str">
        <f>E9</f>
        <v>40 - UT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Kynšperk nad Ohří</v>
      </c>
      <c r="I52" s="27" t="s">
        <v>23</v>
      </c>
      <c r="J52" s="49" t="str">
        <f>IF(J12="","",J12)</f>
        <v>28. 1. 2024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 Kynšperk nad Ohří</v>
      </c>
      <c r="I54" s="27" t="s">
        <v>31</v>
      </c>
      <c r="J54" s="30" t="str">
        <f>E21</f>
        <v>Nováček Jiří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Milan Hájek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108</v>
      </c>
      <c r="D57" s="90"/>
      <c r="E57" s="90"/>
      <c r="F57" s="90"/>
      <c r="G57" s="90"/>
      <c r="H57" s="90"/>
      <c r="I57" s="90"/>
      <c r="J57" s="97" t="s">
        <v>109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J86</f>
        <v>0</v>
      </c>
      <c r="L59" s="32"/>
      <c r="AU59" s="17" t="s">
        <v>110</v>
      </c>
    </row>
    <row r="60" spans="2:47" s="8" customFormat="1" ht="24.95" customHeight="1">
      <c r="B60" s="99"/>
      <c r="D60" s="100" t="s">
        <v>183</v>
      </c>
      <c r="E60" s="101"/>
      <c r="F60" s="101"/>
      <c r="G60" s="101"/>
      <c r="H60" s="101"/>
      <c r="I60" s="101"/>
      <c r="J60" s="102">
        <f>J87</f>
        <v>0</v>
      </c>
      <c r="L60" s="99"/>
    </row>
    <row r="61" spans="2:47" s="9" customFormat="1" ht="19.899999999999999" customHeight="1">
      <c r="B61" s="103"/>
      <c r="D61" s="104" t="s">
        <v>186</v>
      </c>
      <c r="E61" s="105"/>
      <c r="F61" s="105"/>
      <c r="G61" s="105"/>
      <c r="H61" s="105"/>
      <c r="I61" s="105"/>
      <c r="J61" s="106">
        <f>J88</f>
        <v>0</v>
      </c>
      <c r="L61" s="103"/>
    </row>
    <row r="62" spans="2:47" s="9" customFormat="1" ht="19.899999999999999" customHeight="1">
      <c r="B62" s="103"/>
      <c r="D62" s="104" t="s">
        <v>1415</v>
      </c>
      <c r="E62" s="105"/>
      <c r="F62" s="105"/>
      <c r="G62" s="105"/>
      <c r="H62" s="105"/>
      <c r="I62" s="105"/>
      <c r="J62" s="106">
        <f>J98</f>
        <v>0</v>
      </c>
      <c r="L62" s="103"/>
    </row>
    <row r="63" spans="2:47" s="9" customFormat="1" ht="19.899999999999999" customHeight="1">
      <c r="B63" s="103"/>
      <c r="D63" s="104" t="s">
        <v>1861</v>
      </c>
      <c r="E63" s="105"/>
      <c r="F63" s="105"/>
      <c r="G63" s="105"/>
      <c r="H63" s="105"/>
      <c r="I63" s="105"/>
      <c r="J63" s="106">
        <f>J105</f>
        <v>0</v>
      </c>
      <c r="L63" s="103"/>
    </row>
    <row r="64" spans="2:47" s="9" customFormat="1" ht="19.899999999999999" customHeight="1">
      <c r="B64" s="103"/>
      <c r="D64" s="104" t="s">
        <v>1862</v>
      </c>
      <c r="E64" s="105"/>
      <c r="F64" s="105"/>
      <c r="G64" s="105"/>
      <c r="H64" s="105"/>
      <c r="I64" s="105"/>
      <c r="J64" s="106">
        <f>J125</f>
        <v>0</v>
      </c>
      <c r="L64" s="103"/>
    </row>
    <row r="65" spans="2:12" s="9" customFormat="1" ht="19.899999999999999" customHeight="1">
      <c r="B65" s="103"/>
      <c r="D65" s="104" t="s">
        <v>1863</v>
      </c>
      <c r="E65" s="105"/>
      <c r="F65" s="105"/>
      <c r="G65" s="105"/>
      <c r="H65" s="105"/>
      <c r="I65" s="105"/>
      <c r="J65" s="106">
        <f>J135</f>
        <v>0</v>
      </c>
      <c r="L65" s="103"/>
    </row>
    <row r="66" spans="2:12" s="8" customFormat="1" ht="24.95" customHeight="1">
      <c r="B66" s="99"/>
      <c r="D66" s="100" t="s">
        <v>1416</v>
      </c>
      <c r="E66" s="101"/>
      <c r="F66" s="101"/>
      <c r="G66" s="101"/>
      <c r="H66" s="101"/>
      <c r="I66" s="101"/>
      <c r="J66" s="102">
        <f>J184</f>
        <v>0</v>
      </c>
      <c r="L66" s="99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115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16.5" customHeight="1">
      <c r="B76" s="32"/>
      <c r="E76" s="308" t="str">
        <f>E7</f>
        <v>Zázemí pro dětskou skupinu - Kynšperk</v>
      </c>
      <c r="F76" s="309"/>
      <c r="G76" s="309"/>
      <c r="H76" s="309"/>
      <c r="L76" s="32"/>
    </row>
    <row r="77" spans="2:12" s="1" customFormat="1" ht="12" customHeight="1">
      <c r="B77" s="32"/>
      <c r="C77" s="27" t="s">
        <v>105</v>
      </c>
      <c r="L77" s="32"/>
    </row>
    <row r="78" spans="2:12" s="1" customFormat="1" ht="16.5" customHeight="1">
      <c r="B78" s="32"/>
      <c r="E78" s="271" t="str">
        <f>E9</f>
        <v>40 - UT</v>
      </c>
      <c r="F78" s="310"/>
      <c r="G78" s="310"/>
      <c r="H78" s="310"/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F12</f>
        <v>Kynšperk nad Ohří</v>
      </c>
      <c r="I80" s="27" t="s">
        <v>23</v>
      </c>
      <c r="J80" s="49" t="str">
        <f>IF(J12="","",J12)</f>
        <v>28. 1. 2024</v>
      </c>
      <c r="L80" s="32"/>
    </row>
    <row r="81" spans="2:65" s="1" customFormat="1" ht="6.95" customHeight="1">
      <c r="B81" s="32"/>
      <c r="L81" s="32"/>
    </row>
    <row r="82" spans="2:65" s="1" customFormat="1" ht="15.2" customHeight="1">
      <c r="B82" s="32"/>
      <c r="C82" s="27" t="s">
        <v>25</v>
      </c>
      <c r="F82" s="25" t="str">
        <f>E15</f>
        <v>Měst Kynšperk nad Ohří</v>
      </c>
      <c r="I82" s="27" t="s">
        <v>31</v>
      </c>
      <c r="J82" s="30" t="str">
        <f>E21</f>
        <v>Nováček Jiří</v>
      </c>
      <c r="L82" s="32"/>
    </row>
    <row r="83" spans="2:65" s="1" customFormat="1" ht="15.2" customHeight="1">
      <c r="B83" s="32"/>
      <c r="C83" s="27" t="s">
        <v>29</v>
      </c>
      <c r="F83" s="25" t="str">
        <f>IF(E18="","",E18)</f>
        <v>Vyplň údaj</v>
      </c>
      <c r="I83" s="27" t="s">
        <v>34</v>
      </c>
      <c r="J83" s="30" t="str">
        <f>E24</f>
        <v>Milan Hájek</v>
      </c>
      <c r="L83" s="32"/>
    </row>
    <row r="84" spans="2:65" s="1" customFormat="1" ht="10.35" customHeight="1">
      <c r="B84" s="32"/>
      <c r="L84" s="32"/>
    </row>
    <row r="85" spans="2:65" s="10" customFormat="1" ht="29.25" customHeight="1">
      <c r="B85" s="107"/>
      <c r="C85" s="108" t="s">
        <v>116</v>
      </c>
      <c r="D85" s="109" t="s">
        <v>57</v>
      </c>
      <c r="E85" s="109" t="s">
        <v>53</v>
      </c>
      <c r="F85" s="109" t="s">
        <v>54</v>
      </c>
      <c r="G85" s="109" t="s">
        <v>117</v>
      </c>
      <c r="H85" s="109" t="s">
        <v>118</v>
      </c>
      <c r="I85" s="109" t="s">
        <v>119</v>
      </c>
      <c r="J85" s="109" t="s">
        <v>109</v>
      </c>
      <c r="K85" s="110" t="s">
        <v>120</v>
      </c>
      <c r="L85" s="107"/>
      <c r="M85" s="56" t="s">
        <v>19</v>
      </c>
      <c r="N85" s="57" t="s">
        <v>42</v>
      </c>
      <c r="O85" s="57" t="s">
        <v>121</v>
      </c>
      <c r="P85" s="57" t="s">
        <v>122</v>
      </c>
      <c r="Q85" s="57" t="s">
        <v>123</v>
      </c>
      <c r="R85" s="57" t="s">
        <v>124</v>
      </c>
      <c r="S85" s="57" t="s">
        <v>125</v>
      </c>
      <c r="T85" s="58" t="s">
        <v>126</v>
      </c>
    </row>
    <row r="86" spans="2:65" s="1" customFormat="1" ht="22.9" customHeight="1">
      <c r="B86" s="32"/>
      <c r="C86" s="61" t="s">
        <v>127</v>
      </c>
      <c r="J86" s="111">
        <f>BK86</f>
        <v>0</v>
      </c>
      <c r="L86" s="32"/>
      <c r="M86" s="59"/>
      <c r="N86" s="50"/>
      <c r="O86" s="50"/>
      <c r="P86" s="112">
        <f>P87+P184</f>
        <v>0</v>
      </c>
      <c r="Q86" s="50"/>
      <c r="R86" s="112">
        <f>R87+R184</f>
        <v>0.47400262439999996</v>
      </c>
      <c r="S86" s="50"/>
      <c r="T86" s="113">
        <f>T87+T184</f>
        <v>0</v>
      </c>
      <c r="AT86" s="17" t="s">
        <v>71</v>
      </c>
      <c r="AU86" s="17" t="s">
        <v>110</v>
      </c>
      <c r="BK86" s="114">
        <f>BK87+BK184</f>
        <v>0</v>
      </c>
    </row>
    <row r="87" spans="2:65" s="11" customFormat="1" ht="25.9" customHeight="1">
      <c r="B87" s="115"/>
      <c r="D87" s="116" t="s">
        <v>71</v>
      </c>
      <c r="E87" s="117" t="s">
        <v>795</v>
      </c>
      <c r="F87" s="117" t="s">
        <v>796</v>
      </c>
      <c r="I87" s="118"/>
      <c r="J87" s="119">
        <f>BK87</f>
        <v>0</v>
      </c>
      <c r="L87" s="115"/>
      <c r="M87" s="120"/>
      <c r="P87" s="121">
        <f>P88+P98+P105+P125+P135</f>
        <v>0</v>
      </c>
      <c r="R87" s="121">
        <f>R88+R98+R105+R125+R135</f>
        <v>0.47400262439999996</v>
      </c>
      <c r="T87" s="122">
        <f>T88+T98+T105+T125+T135</f>
        <v>0</v>
      </c>
      <c r="AR87" s="116" t="s">
        <v>82</v>
      </c>
      <c r="AT87" s="123" t="s">
        <v>71</v>
      </c>
      <c r="AU87" s="123" t="s">
        <v>72</v>
      </c>
      <c r="AY87" s="116" t="s">
        <v>130</v>
      </c>
      <c r="BK87" s="124">
        <f>BK88+BK98+BK105+BK125+BK135</f>
        <v>0</v>
      </c>
    </row>
    <row r="88" spans="2:65" s="11" customFormat="1" ht="22.9" customHeight="1">
      <c r="B88" s="115"/>
      <c r="D88" s="116" t="s">
        <v>71</v>
      </c>
      <c r="E88" s="125" t="s">
        <v>923</v>
      </c>
      <c r="F88" s="125" t="s">
        <v>924</v>
      </c>
      <c r="I88" s="118"/>
      <c r="J88" s="126">
        <f>BK88</f>
        <v>0</v>
      </c>
      <c r="L88" s="115"/>
      <c r="M88" s="120"/>
      <c r="P88" s="121">
        <f>SUM(P89:P97)</f>
        <v>0</v>
      </c>
      <c r="R88" s="121">
        <f>SUM(R89:R97)</f>
        <v>2.436E-2</v>
      </c>
      <c r="T88" s="122">
        <f>SUM(T89:T97)</f>
        <v>0</v>
      </c>
      <c r="AR88" s="116" t="s">
        <v>82</v>
      </c>
      <c r="AT88" s="123" t="s">
        <v>71</v>
      </c>
      <c r="AU88" s="123" t="s">
        <v>80</v>
      </c>
      <c r="AY88" s="116" t="s">
        <v>130</v>
      </c>
      <c r="BK88" s="124">
        <f>SUM(BK89:BK97)</f>
        <v>0</v>
      </c>
    </row>
    <row r="89" spans="2:65" s="1" customFormat="1" ht="16.5" customHeight="1">
      <c r="B89" s="32"/>
      <c r="C89" s="127" t="s">
        <v>80</v>
      </c>
      <c r="D89" s="127" t="s">
        <v>133</v>
      </c>
      <c r="E89" s="128" t="s">
        <v>1864</v>
      </c>
      <c r="F89" s="129" t="s">
        <v>1865</v>
      </c>
      <c r="G89" s="130" t="s">
        <v>302</v>
      </c>
      <c r="H89" s="131">
        <v>80</v>
      </c>
      <c r="I89" s="132"/>
      <c r="J89" s="133">
        <f>ROUND(I89*H89,2)</f>
        <v>0</v>
      </c>
      <c r="K89" s="129" t="s">
        <v>137</v>
      </c>
      <c r="L89" s="32"/>
      <c r="M89" s="134" t="s">
        <v>19</v>
      </c>
      <c r="N89" s="135" t="s">
        <v>43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311</v>
      </c>
      <c r="AT89" s="138" t="s">
        <v>133</v>
      </c>
      <c r="AU89" s="138" t="s">
        <v>82</v>
      </c>
      <c r="AY89" s="17" t="s">
        <v>130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80</v>
      </c>
      <c r="BK89" s="139">
        <f>ROUND(I89*H89,2)</f>
        <v>0</v>
      </c>
      <c r="BL89" s="17" t="s">
        <v>311</v>
      </c>
      <c r="BM89" s="138" t="s">
        <v>1866</v>
      </c>
    </row>
    <row r="90" spans="2:65" s="1" customFormat="1" ht="11.25">
      <c r="B90" s="32"/>
      <c r="D90" s="140" t="s">
        <v>140</v>
      </c>
      <c r="F90" s="141" t="s">
        <v>1867</v>
      </c>
      <c r="I90" s="142"/>
      <c r="L90" s="32"/>
      <c r="M90" s="143"/>
      <c r="T90" s="53"/>
      <c r="AT90" s="17" t="s">
        <v>140</v>
      </c>
      <c r="AU90" s="17" t="s">
        <v>82</v>
      </c>
    </row>
    <row r="91" spans="2:65" s="1" customFormat="1" ht="11.25">
      <c r="B91" s="32"/>
      <c r="D91" s="144" t="s">
        <v>141</v>
      </c>
      <c r="F91" s="145" t="s">
        <v>1868</v>
      </c>
      <c r="I91" s="142"/>
      <c r="L91" s="32"/>
      <c r="M91" s="143"/>
      <c r="T91" s="53"/>
      <c r="AT91" s="17" t="s">
        <v>141</v>
      </c>
      <c r="AU91" s="17" t="s">
        <v>82</v>
      </c>
    </row>
    <row r="92" spans="2:65" s="1" customFormat="1" ht="16.5" customHeight="1">
      <c r="B92" s="32"/>
      <c r="C92" s="166" t="s">
        <v>82</v>
      </c>
      <c r="D92" s="166" t="s">
        <v>166</v>
      </c>
      <c r="E92" s="167" t="s">
        <v>1869</v>
      </c>
      <c r="F92" s="168" t="s">
        <v>1870</v>
      </c>
      <c r="G92" s="169" t="s">
        <v>302</v>
      </c>
      <c r="H92" s="170">
        <v>84</v>
      </c>
      <c r="I92" s="171"/>
      <c r="J92" s="172">
        <f>ROUND(I92*H92,2)</f>
        <v>0</v>
      </c>
      <c r="K92" s="168" t="s">
        <v>137</v>
      </c>
      <c r="L92" s="173"/>
      <c r="M92" s="174" t="s">
        <v>19</v>
      </c>
      <c r="N92" s="175" t="s">
        <v>43</v>
      </c>
      <c r="P92" s="136">
        <f>O92*H92</f>
        <v>0</v>
      </c>
      <c r="Q92" s="136">
        <v>2.9E-4</v>
      </c>
      <c r="R92" s="136">
        <f>Q92*H92</f>
        <v>2.436E-2</v>
      </c>
      <c r="S92" s="136">
        <v>0</v>
      </c>
      <c r="T92" s="137">
        <f>S92*H92</f>
        <v>0</v>
      </c>
      <c r="AR92" s="138" t="s">
        <v>425</v>
      </c>
      <c r="AT92" s="138" t="s">
        <v>166</v>
      </c>
      <c r="AU92" s="138" t="s">
        <v>82</v>
      </c>
      <c r="AY92" s="17" t="s">
        <v>130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311</v>
      </c>
      <c r="BM92" s="138" t="s">
        <v>1871</v>
      </c>
    </row>
    <row r="93" spans="2:65" s="1" customFormat="1" ht="11.25">
      <c r="B93" s="32"/>
      <c r="D93" s="140" t="s">
        <v>140</v>
      </c>
      <c r="F93" s="141" t="s">
        <v>1870</v>
      </c>
      <c r="I93" s="142"/>
      <c r="L93" s="32"/>
      <c r="M93" s="143"/>
      <c r="T93" s="53"/>
      <c r="AT93" s="17" t="s">
        <v>140</v>
      </c>
      <c r="AU93" s="17" t="s">
        <v>82</v>
      </c>
    </row>
    <row r="94" spans="2:65" s="12" customFormat="1" ht="11.25">
      <c r="B94" s="146"/>
      <c r="D94" s="140" t="s">
        <v>147</v>
      </c>
      <c r="E94" s="147" t="s">
        <v>19</v>
      </c>
      <c r="F94" s="148" t="s">
        <v>1872</v>
      </c>
      <c r="H94" s="149">
        <v>84</v>
      </c>
      <c r="I94" s="150"/>
      <c r="L94" s="146"/>
      <c r="M94" s="151"/>
      <c r="T94" s="152"/>
      <c r="AT94" s="147" t="s">
        <v>147</v>
      </c>
      <c r="AU94" s="147" t="s">
        <v>82</v>
      </c>
      <c r="AV94" s="12" t="s">
        <v>82</v>
      </c>
      <c r="AW94" s="12" t="s">
        <v>33</v>
      </c>
      <c r="AX94" s="12" t="s">
        <v>80</v>
      </c>
      <c r="AY94" s="147" t="s">
        <v>130</v>
      </c>
    </row>
    <row r="95" spans="2:65" s="1" customFormat="1" ht="16.5" customHeight="1">
      <c r="B95" s="32"/>
      <c r="C95" s="127" t="s">
        <v>151</v>
      </c>
      <c r="D95" s="127" t="s">
        <v>133</v>
      </c>
      <c r="E95" s="128" t="s">
        <v>1023</v>
      </c>
      <c r="F95" s="129" t="s">
        <v>1024</v>
      </c>
      <c r="G95" s="130" t="s">
        <v>827</v>
      </c>
      <c r="H95" s="179"/>
      <c r="I95" s="132"/>
      <c r="J95" s="133">
        <f>ROUND(I95*H95,2)</f>
        <v>0</v>
      </c>
      <c r="K95" s="129" t="s">
        <v>137</v>
      </c>
      <c r="L95" s="32"/>
      <c r="M95" s="134" t="s">
        <v>19</v>
      </c>
      <c r="N95" s="135" t="s">
        <v>43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311</v>
      </c>
      <c r="AT95" s="138" t="s">
        <v>133</v>
      </c>
      <c r="AU95" s="138" t="s">
        <v>82</v>
      </c>
      <c r="AY95" s="17" t="s">
        <v>130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80</v>
      </c>
      <c r="BK95" s="139">
        <f>ROUND(I95*H95,2)</f>
        <v>0</v>
      </c>
      <c r="BL95" s="17" t="s">
        <v>311</v>
      </c>
      <c r="BM95" s="138" t="s">
        <v>1873</v>
      </c>
    </row>
    <row r="96" spans="2:65" s="1" customFormat="1" ht="19.5">
      <c r="B96" s="32"/>
      <c r="D96" s="140" t="s">
        <v>140</v>
      </c>
      <c r="F96" s="141" t="s">
        <v>1026</v>
      </c>
      <c r="I96" s="142"/>
      <c r="L96" s="32"/>
      <c r="M96" s="143"/>
      <c r="T96" s="53"/>
      <c r="AT96" s="17" t="s">
        <v>140</v>
      </c>
      <c r="AU96" s="17" t="s">
        <v>82</v>
      </c>
    </row>
    <row r="97" spans="2:65" s="1" customFormat="1" ht="11.25">
      <c r="B97" s="32"/>
      <c r="D97" s="144" t="s">
        <v>141</v>
      </c>
      <c r="F97" s="145" t="s">
        <v>1027</v>
      </c>
      <c r="I97" s="142"/>
      <c r="L97" s="32"/>
      <c r="M97" s="143"/>
      <c r="T97" s="53"/>
      <c r="AT97" s="17" t="s">
        <v>141</v>
      </c>
      <c r="AU97" s="17" t="s">
        <v>82</v>
      </c>
    </row>
    <row r="98" spans="2:65" s="11" customFormat="1" ht="22.9" customHeight="1">
      <c r="B98" s="115"/>
      <c r="D98" s="116" t="s">
        <v>71</v>
      </c>
      <c r="E98" s="125" t="s">
        <v>1751</v>
      </c>
      <c r="F98" s="125" t="s">
        <v>1752</v>
      </c>
      <c r="I98" s="118"/>
      <c r="J98" s="126">
        <f>BK98</f>
        <v>0</v>
      </c>
      <c r="L98" s="115"/>
      <c r="M98" s="120"/>
      <c r="P98" s="121">
        <f>SUM(P99:P104)</f>
        <v>0</v>
      </c>
      <c r="R98" s="121">
        <f>SUM(R99:R104)</f>
        <v>1.8843582000000001E-3</v>
      </c>
      <c r="T98" s="122">
        <f>SUM(T99:T104)</f>
        <v>0</v>
      </c>
      <c r="AR98" s="116" t="s">
        <v>82</v>
      </c>
      <c r="AT98" s="123" t="s">
        <v>71</v>
      </c>
      <c r="AU98" s="123" t="s">
        <v>80</v>
      </c>
      <c r="AY98" s="116" t="s">
        <v>130</v>
      </c>
      <c r="BK98" s="124">
        <f>SUM(BK99:BK104)</f>
        <v>0</v>
      </c>
    </row>
    <row r="99" spans="2:65" s="1" customFormat="1" ht="21.75" customHeight="1">
      <c r="B99" s="32"/>
      <c r="C99" s="127" t="s">
        <v>157</v>
      </c>
      <c r="D99" s="127" t="s">
        <v>133</v>
      </c>
      <c r="E99" s="128" t="s">
        <v>1753</v>
      </c>
      <c r="F99" s="129" t="s">
        <v>1754</v>
      </c>
      <c r="G99" s="130" t="s">
        <v>1665</v>
      </c>
      <c r="H99" s="131">
        <v>1</v>
      </c>
      <c r="I99" s="132"/>
      <c r="J99" s="133">
        <f>ROUND(I99*H99,2)</f>
        <v>0</v>
      </c>
      <c r="K99" s="129" t="s">
        <v>137</v>
      </c>
      <c r="L99" s="32"/>
      <c r="M99" s="134" t="s">
        <v>19</v>
      </c>
      <c r="N99" s="135" t="s">
        <v>43</v>
      </c>
      <c r="P99" s="136">
        <f>O99*H99</f>
        <v>0</v>
      </c>
      <c r="Q99" s="136">
        <v>1.8843582000000001E-3</v>
      </c>
      <c r="R99" s="136">
        <f>Q99*H99</f>
        <v>1.8843582000000001E-3</v>
      </c>
      <c r="S99" s="136">
        <v>0</v>
      </c>
      <c r="T99" s="137">
        <f>S99*H99</f>
        <v>0</v>
      </c>
      <c r="AR99" s="138" t="s">
        <v>311</v>
      </c>
      <c r="AT99" s="138" t="s">
        <v>133</v>
      </c>
      <c r="AU99" s="138" t="s">
        <v>82</v>
      </c>
      <c r="AY99" s="17" t="s">
        <v>130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311</v>
      </c>
      <c r="BM99" s="138" t="s">
        <v>1874</v>
      </c>
    </row>
    <row r="100" spans="2:65" s="1" customFormat="1" ht="19.5">
      <c r="B100" s="32"/>
      <c r="D100" s="140" t="s">
        <v>140</v>
      </c>
      <c r="F100" s="141" t="s">
        <v>1756</v>
      </c>
      <c r="I100" s="142"/>
      <c r="L100" s="32"/>
      <c r="M100" s="143"/>
      <c r="T100" s="53"/>
      <c r="AT100" s="17" t="s">
        <v>140</v>
      </c>
      <c r="AU100" s="17" t="s">
        <v>82</v>
      </c>
    </row>
    <row r="101" spans="2:65" s="1" customFormat="1" ht="11.25">
      <c r="B101" s="32"/>
      <c r="D101" s="144" t="s">
        <v>141</v>
      </c>
      <c r="F101" s="145" t="s">
        <v>1757</v>
      </c>
      <c r="I101" s="142"/>
      <c r="L101" s="32"/>
      <c r="M101" s="143"/>
      <c r="T101" s="53"/>
      <c r="AT101" s="17" t="s">
        <v>141</v>
      </c>
      <c r="AU101" s="17" t="s">
        <v>82</v>
      </c>
    </row>
    <row r="102" spans="2:65" s="1" customFormat="1" ht="16.5" customHeight="1">
      <c r="B102" s="32"/>
      <c r="C102" s="127" t="s">
        <v>129</v>
      </c>
      <c r="D102" s="127" t="s">
        <v>133</v>
      </c>
      <c r="E102" s="128" t="s">
        <v>1758</v>
      </c>
      <c r="F102" s="129" t="s">
        <v>1759</v>
      </c>
      <c r="G102" s="130" t="s">
        <v>827</v>
      </c>
      <c r="H102" s="179"/>
      <c r="I102" s="132"/>
      <c r="J102" s="133">
        <f>ROUND(I102*H102,2)</f>
        <v>0</v>
      </c>
      <c r="K102" s="129" t="s">
        <v>137</v>
      </c>
      <c r="L102" s="32"/>
      <c r="M102" s="134" t="s">
        <v>19</v>
      </c>
      <c r="N102" s="135" t="s">
        <v>43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311</v>
      </c>
      <c r="AT102" s="138" t="s">
        <v>133</v>
      </c>
      <c r="AU102" s="138" t="s">
        <v>82</v>
      </c>
      <c r="AY102" s="17" t="s">
        <v>130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80</v>
      </c>
      <c r="BK102" s="139">
        <f>ROUND(I102*H102,2)</f>
        <v>0</v>
      </c>
      <c r="BL102" s="17" t="s">
        <v>311</v>
      </c>
      <c r="BM102" s="138" t="s">
        <v>1875</v>
      </c>
    </row>
    <row r="103" spans="2:65" s="1" customFormat="1" ht="19.5">
      <c r="B103" s="32"/>
      <c r="D103" s="140" t="s">
        <v>140</v>
      </c>
      <c r="F103" s="141" t="s">
        <v>1761</v>
      </c>
      <c r="I103" s="142"/>
      <c r="L103" s="32"/>
      <c r="M103" s="143"/>
      <c r="T103" s="53"/>
      <c r="AT103" s="17" t="s">
        <v>140</v>
      </c>
      <c r="AU103" s="17" t="s">
        <v>82</v>
      </c>
    </row>
    <row r="104" spans="2:65" s="1" customFormat="1" ht="11.25">
      <c r="B104" s="32"/>
      <c r="D104" s="144" t="s">
        <v>141</v>
      </c>
      <c r="F104" s="145" t="s">
        <v>1762</v>
      </c>
      <c r="I104" s="142"/>
      <c r="L104" s="32"/>
      <c r="M104" s="143"/>
      <c r="T104" s="53"/>
      <c r="AT104" s="17" t="s">
        <v>141</v>
      </c>
      <c r="AU104" s="17" t="s">
        <v>82</v>
      </c>
    </row>
    <row r="105" spans="2:65" s="11" customFormat="1" ht="22.9" customHeight="1">
      <c r="B105" s="115"/>
      <c r="D105" s="116" t="s">
        <v>71</v>
      </c>
      <c r="E105" s="125" t="s">
        <v>1876</v>
      </c>
      <c r="F105" s="125" t="s">
        <v>1877</v>
      </c>
      <c r="I105" s="118"/>
      <c r="J105" s="126">
        <f>BK105</f>
        <v>0</v>
      </c>
      <c r="L105" s="115"/>
      <c r="M105" s="120"/>
      <c r="P105" s="121">
        <f>SUM(P106:P124)</f>
        <v>0</v>
      </c>
      <c r="R105" s="121">
        <f>SUM(R106:R124)</f>
        <v>0.13334400000000002</v>
      </c>
      <c r="T105" s="122">
        <f>SUM(T106:T124)</f>
        <v>0</v>
      </c>
      <c r="AR105" s="116" t="s">
        <v>82</v>
      </c>
      <c r="AT105" s="123" t="s">
        <v>71</v>
      </c>
      <c r="AU105" s="123" t="s">
        <v>80</v>
      </c>
      <c r="AY105" s="116" t="s">
        <v>130</v>
      </c>
      <c r="BK105" s="124">
        <f>SUM(BK106:BK124)</f>
        <v>0</v>
      </c>
    </row>
    <row r="106" spans="2:65" s="1" customFormat="1" ht="16.5" customHeight="1">
      <c r="B106" s="32"/>
      <c r="C106" s="127" t="s">
        <v>234</v>
      </c>
      <c r="D106" s="127" t="s">
        <v>133</v>
      </c>
      <c r="E106" s="128" t="s">
        <v>1878</v>
      </c>
      <c r="F106" s="129" t="s">
        <v>1879</v>
      </c>
      <c r="G106" s="130" t="s">
        <v>302</v>
      </c>
      <c r="H106" s="131">
        <v>80</v>
      </c>
      <c r="I106" s="132"/>
      <c r="J106" s="133">
        <f>ROUND(I106*H106,2)</f>
        <v>0</v>
      </c>
      <c r="K106" s="129" t="s">
        <v>137</v>
      </c>
      <c r="L106" s="32"/>
      <c r="M106" s="134" t="s">
        <v>19</v>
      </c>
      <c r="N106" s="135" t="s">
        <v>43</v>
      </c>
      <c r="P106" s="136">
        <f>O106*H106</f>
        <v>0</v>
      </c>
      <c r="Q106" s="136">
        <v>1.2694200000000001E-3</v>
      </c>
      <c r="R106" s="136">
        <f>Q106*H106</f>
        <v>0.10155360000000001</v>
      </c>
      <c r="S106" s="136">
        <v>0</v>
      </c>
      <c r="T106" s="137">
        <f>S106*H106</f>
        <v>0</v>
      </c>
      <c r="AR106" s="138" t="s">
        <v>311</v>
      </c>
      <c r="AT106" s="138" t="s">
        <v>133</v>
      </c>
      <c r="AU106" s="138" t="s">
        <v>82</v>
      </c>
      <c r="AY106" s="17" t="s">
        <v>130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80</v>
      </c>
      <c r="BK106" s="139">
        <f>ROUND(I106*H106,2)</f>
        <v>0</v>
      </c>
      <c r="BL106" s="17" t="s">
        <v>311</v>
      </c>
      <c r="BM106" s="138" t="s">
        <v>1880</v>
      </c>
    </row>
    <row r="107" spans="2:65" s="1" customFormat="1" ht="11.25">
      <c r="B107" s="32"/>
      <c r="D107" s="140" t="s">
        <v>140</v>
      </c>
      <c r="F107" s="141" t="s">
        <v>1881</v>
      </c>
      <c r="I107" s="142"/>
      <c r="L107" s="32"/>
      <c r="M107" s="143"/>
      <c r="T107" s="53"/>
      <c r="AT107" s="17" t="s">
        <v>140</v>
      </c>
      <c r="AU107" s="17" t="s">
        <v>82</v>
      </c>
    </row>
    <row r="108" spans="2:65" s="1" customFormat="1" ht="11.25">
      <c r="B108" s="32"/>
      <c r="D108" s="144" t="s">
        <v>141</v>
      </c>
      <c r="F108" s="145" t="s">
        <v>1882</v>
      </c>
      <c r="I108" s="142"/>
      <c r="L108" s="32"/>
      <c r="M108" s="143"/>
      <c r="T108" s="53"/>
      <c r="AT108" s="17" t="s">
        <v>141</v>
      </c>
      <c r="AU108" s="17" t="s">
        <v>82</v>
      </c>
    </row>
    <row r="109" spans="2:65" s="1" customFormat="1" ht="16.5" customHeight="1">
      <c r="B109" s="32"/>
      <c r="C109" s="127" t="s">
        <v>240</v>
      </c>
      <c r="D109" s="127" t="s">
        <v>133</v>
      </c>
      <c r="E109" s="128" t="s">
        <v>1883</v>
      </c>
      <c r="F109" s="129" t="s">
        <v>1884</v>
      </c>
      <c r="G109" s="130" t="s">
        <v>302</v>
      </c>
      <c r="H109" s="131">
        <v>80</v>
      </c>
      <c r="I109" s="132"/>
      <c r="J109" s="133">
        <f>ROUND(I109*H109,2)</f>
        <v>0</v>
      </c>
      <c r="K109" s="129" t="s">
        <v>137</v>
      </c>
      <c r="L109" s="32"/>
      <c r="M109" s="134" t="s">
        <v>19</v>
      </c>
      <c r="N109" s="135" t="s">
        <v>43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311</v>
      </c>
      <c r="AT109" s="138" t="s">
        <v>133</v>
      </c>
      <c r="AU109" s="138" t="s">
        <v>82</v>
      </c>
      <c r="AY109" s="17" t="s">
        <v>130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80</v>
      </c>
      <c r="BK109" s="139">
        <f>ROUND(I109*H109,2)</f>
        <v>0</v>
      </c>
      <c r="BL109" s="17" t="s">
        <v>311</v>
      </c>
      <c r="BM109" s="138" t="s">
        <v>1885</v>
      </c>
    </row>
    <row r="110" spans="2:65" s="1" customFormat="1" ht="11.25">
      <c r="B110" s="32"/>
      <c r="D110" s="140" t="s">
        <v>140</v>
      </c>
      <c r="F110" s="141" t="s">
        <v>1886</v>
      </c>
      <c r="I110" s="142"/>
      <c r="L110" s="32"/>
      <c r="M110" s="143"/>
      <c r="T110" s="53"/>
      <c r="AT110" s="17" t="s">
        <v>140</v>
      </c>
      <c r="AU110" s="17" t="s">
        <v>82</v>
      </c>
    </row>
    <row r="111" spans="2:65" s="1" customFormat="1" ht="11.25">
      <c r="B111" s="32"/>
      <c r="D111" s="144" t="s">
        <v>141</v>
      </c>
      <c r="F111" s="145" t="s">
        <v>1887</v>
      </c>
      <c r="I111" s="142"/>
      <c r="L111" s="32"/>
      <c r="M111" s="143"/>
      <c r="T111" s="53"/>
      <c r="AT111" s="17" t="s">
        <v>141</v>
      </c>
      <c r="AU111" s="17" t="s">
        <v>82</v>
      </c>
    </row>
    <row r="112" spans="2:65" s="1" customFormat="1" ht="16.5" customHeight="1">
      <c r="B112" s="32"/>
      <c r="C112" s="127" t="s">
        <v>249</v>
      </c>
      <c r="D112" s="127" t="s">
        <v>133</v>
      </c>
      <c r="E112" s="128" t="s">
        <v>1888</v>
      </c>
      <c r="F112" s="129" t="s">
        <v>1889</v>
      </c>
      <c r="G112" s="130" t="s">
        <v>302</v>
      </c>
      <c r="H112" s="131">
        <v>120</v>
      </c>
      <c r="I112" s="132"/>
      <c r="J112" s="133">
        <f>ROUND(I112*H112,2)</f>
        <v>0</v>
      </c>
      <c r="K112" s="129" t="s">
        <v>137</v>
      </c>
      <c r="L112" s="32"/>
      <c r="M112" s="134" t="s">
        <v>19</v>
      </c>
      <c r="N112" s="135" t="s">
        <v>43</v>
      </c>
      <c r="P112" s="136">
        <f>O112*H112</f>
        <v>0</v>
      </c>
      <c r="Q112" s="136">
        <v>2.2285999999999999E-4</v>
      </c>
      <c r="R112" s="136">
        <f>Q112*H112</f>
        <v>2.6743199999999998E-2</v>
      </c>
      <c r="S112" s="136">
        <v>0</v>
      </c>
      <c r="T112" s="137">
        <f>S112*H112</f>
        <v>0</v>
      </c>
      <c r="AR112" s="138" t="s">
        <v>311</v>
      </c>
      <c r="AT112" s="138" t="s">
        <v>133</v>
      </c>
      <c r="AU112" s="138" t="s">
        <v>82</v>
      </c>
      <c r="AY112" s="17" t="s">
        <v>130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80</v>
      </c>
      <c r="BK112" s="139">
        <f>ROUND(I112*H112,2)</f>
        <v>0</v>
      </c>
      <c r="BL112" s="17" t="s">
        <v>311</v>
      </c>
      <c r="BM112" s="138" t="s">
        <v>1890</v>
      </c>
    </row>
    <row r="113" spans="2:65" s="1" customFormat="1" ht="11.25">
      <c r="B113" s="32"/>
      <c r="D113" s="140" t="s">
        <v>140</v>
      </c>
      <c r="F113" s="141" t="s">
        <v>1891</v>
      </c>
      <c r="I113" s="142"/>
      <c r="L113" s="32"/>
      <c r="M113" s="143"/>
      <c r="T113" s="53"/>
      <c r="AT113" s="17" t="s">
        <v>140</v>
      </c>
      <c r="AU113" s="17" t="s">
        <v>82</v>
      </c>
    </row>
    <row r="114" spans="2:65" s="1" customFormat="1" ht="11.25">
      <c r="B114" s="32"/>
      <c r="D114" s="144" t="s">
        <v>141</v>
      </c>
      <c r="F114" s="145" t="s">
        <v>1892</v>
      </c>
      <c r="I114" s="142"/>
      <c r="L114" s="32"/>
      <c r="M114" s="143"/>
      <c r="T114" s="53"/>
      <c r="AT114" s="17" t="s">
        <v>141</v>
      </c>
      <c r="AU114" s="17" t="s">
        <v>82</v>
      </c>
    </row>
    <row r="115" spans="2:65" s="1" customFormat="1" ht="16.5" customHeight="1">
      <c r="B115" s="32"/>
      <c r="C115" s="127" t="s">
        <v>260</v>
      </c>
      <c r="D115" s="127" t="s">
        <v>133</v>
      </c>
      <c r="E115" s="128" t="s">
        <v>1893</v>
      </c>
      <c r="F115" s="129" t="s">
        <v>1894</v>
      </c>
      <c r="G115" s="130" t="s">
        <v>302</v>
      </c>
      <c r="H115" s="131">
        <v>710</v>
      </c>
      <c r="I115" s="132"/>
      <c r="J115" s="133">
        <f>ROUND(I115*H115,2)</f>
        <v>0</v>
      </c>
      <c r="K115" s="129" t="s">
        <v>137</v>
      </c>
      <c r="L115" s="32"/>
      <c r="M115" s="134" t="s">
        <v>19</v>
      </c>
      <c r="N115" s="135" t="s">
        <v>43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311</v>
      </c>
      <c r="AT115" s="138" t="s">
        <v>133</v>
      </c>
      <c r="AU115" s="138" t="s">
        <v>82</v>
      </c>
      <c r="AY115" s="17" t="s">
        <v>130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80</v>
      </c>
      <c r="BK115" s="139">
        <f>ROUND(I115*H115,2)</f>
        <v>0</v>
      </c>
      <c r="BL115" s="17" t="s">
        <v>311</v>
      </c>
      <c r="BM115" s="138" t="s">
        <v>1895</v>
      </c>
    </row>
    <row r="116" spans="2:65" s="1" customFormat="1" ht="11.25">
      <c r="B116" s="32"/>
      <c r="D116" s="140" t="s">
        <v>140</v>
      </c>
      <c r="F116" s="141" t="s">
        <v>1896</v>
      </c>
      <c r="I116" s="142"/>
      <c r="L116" s="32"/>
      <c r="M116" s="143"/>
      <c r="T116" s="53"/>
      <c r="AT116" s="17" t="s">
        <v>140</v>
      </c>
      <c r="AU116" s="17" t="s">
        <v>82</v>
      </c>
    </row>
    <row r="117" spans="2:65" s="1" customFormat="1" ht="11.25">
      <c r="B117" s="32"/>
      <c r="D117" s="144" t="s">
        <v>141</v>
      </c>
      <c r="F117" s="145" t="s">
        <v>1897</v>
      </c>
      <c r="I117" s="142"/>
      <c r="L117" s="32"/>
      <c r="M117" s="143"/>
      <c r="T117" s="53"/>
      <c r="AT117" s="17" t="s">
        <v>141</v>
      </c>
      <c r="AU117" s="17" t="s">
        <v>82</v>
      </c>
    </row>
    <row r="118" spans="2:65" s="12" customFormat="1" ht="11.25">
      <c r="B118" s="146"/>
      <c r="D118" s="140" t="s">
        <v>147</v>
      </c>
      <c r="E118" s="147" t="s">
        <v>19</v>
      </c>
      <c r="F118" s="148" t="s">
        <v>1898</v>
      </c>
      <c r="H118" s="149">
        <v>710</v>
      </c>
      <c r="I118" s="150"/>
      <c r="L118" s="146"/>
      <c r="M118" s="151"/>
      <c r="T118" s="152"/>
      <c r="AT118" s="147" t="s">
        <v>147</v>
      </c>
      <c r="AU118" s="147" t="s">
        <v>82</v>
      </c>
      <c r="AV118" s="12" t="s">
        <v>82</v>
      </c>
      <c r="AW118" s="12" t="s">
        <v>33</v>
      </c>
      <c r="AX118" s="12" t="s">
        <v>80</v>
      </c>
      <c r="AY118" s="147" t="s">
        <v>130</v>
      </c>
    </row>
    <row r="119" spans="2:65" s="1" customFormat="1" ht="16.5" customHeight="1">
      <c r="B119" s="32"/>
      <c r="C119" s="127" t="s">
        <v>83</v>
      </c>
      <c r="D119" s="127" t="s">
        <v>133</v>
      </c>
      <c r="E119" s="128" t="s">
        <v>1899</v>
      </c>
      <c r="F119" s="129" t="s">
        <v>1900</v>
      </c>
      <c r="G119" s="130" t="s">
        <v>302</v>
      </c>
      <c r="H119" s="131">
        <v>120</v>
      </c>
      <c r="I119" s="132"/>
      <c r="J119" s="133">
        <f>ROUND(I119*H119,2)</f>
        <v>0</v>
      </c>
      <c r="K119" s="129" t="s">
        <v>137</v>
      </c>
      <c r="L119" s="32"/>
      <c r="M119" s="134" t="s">
        <v>19</v>
      </c>
      <c r="N119" s="135" t="s">
        <v>43</v>
      </c>
      <c r="P119" s="136">
        <f>O119*H119</f>
        <v>0</v>
      </c>
      <c r="Q119" s="136">
        <v>4.206E-5</v>
      </c>
      <c r="R119" s="136">
        <f>Q119*H119</f>
        <v>5.0472E-3</v>
      </c>
      <c r="S119" s="136">
        <v>0</v>
      </c>
      <c r="T119" s="137">
        <f>S119*H119</f>
        <v>0</v>
      </c>
      <c r="AR119" s="138" t="s">
        <v>311</v>
      </c>
      <c r="AT119" s="138" t="s">
        <v>133</v>
      </c>
      <c r="AU119" s="138" t="s">
        <v>82</v>
      </c>
      <c r="AY119" s="17" t="s">
        <v>130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7" t="s">
        <v>80</v>
      </c>
      <c r="BK119" s="139">
        <f>ROUND(I119*H119,2)</f>
        <v>0</v>
      </c>
      <c r="BL119" s="17" t="s">
        <v>311</v>
      </c>
      <c r="BM119" s="138" t="s">
        <v>1901</v>
      </c>
    </row>
    <row r="120" spans="2:65" s="1" customFormat="1" ht="19.5">
      <c r="B120" s="32"/>
      <c r="D120" s="140" t="s">
        <v>140</v>
      </c>
      <c r="F120" s="141" t="s">
        <v>1902</v>
      </c>
      <c r="I120" s="142"/>
      <c r="L120" s="32"/>
      <c r="M120" s="143"/>
      <c r="T120" s="53"/>
      <c r="AT120" s="17" t="s">
        <v>140</v>
      </c>
      <c r="AU120" s="17" t="s">
        <v>82</v>
      </c>
    </row>
    <row r="121" spans="2:65" s="1" customFormat="1" ht="11.25">
      <c r="B121" s="32"/>
      <c r="D121" s="144" t="s">
        <v>141</v>
      </c>
      <c r="F121" s="145" t="s">
        <v>1903</v>
      </c>
      <c r="I121" s="142"/>
      <c r="L121" s="32"/>
      <c r="M121" s="143"/>
      <c r="T121" s="53"/>
      <c r="AT121" s="17" t="s">
        <v>141</v>
      </c>
      <c r="AU121" s="17" t="s">
        <v>82</v>
      </c>
    </row>
    <row r="122" spans="2:65" s="1" customFormat="1" ht="16.5" customHeight="1">
      <c r="B122" s="32"/>
      <c r="C122" s="127" t="s">
        <v>276</v>
      </c>
      <c r="D122" s="127" t="s">
        <v>133</v>
      </c>
      <c r="E122" s="128" t="s">
        <v>1904</v>
      </c>
      <c r="F122" s="129" t="s">
        <v>1905</v>
      </c>
      <c r="G122" s="130" t="s">
        <v>827</v>
      </c>
      <c r="H122" s="179"/>
      <c r="I122" s="132"/>
      <c r="J122" s="133">
        <f>ROUND(I122*H122,2)</f>
        <v>0</v>
      </c>
      <c r="K122" s="129" t="s">
        <v>137</v>
      </c>
      <c r="L122" s="32"/>
      <c r="M122" s="134" t="s">
        <v>19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311</v>
      </c>
      <c r="AT122" s="138" t="s">
        <v>133</v>
      </c>
      <c r="AU122" s="138" t="s">
        <v>82</v>
      </c>
      <c r="AY122" s="17" t="s">
        <v>130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80</v>
      </c>
      <c r="BK122" s="139">
        <f>ROUND(I122*H122,2)</f>
        <v>0</v>
      </c>
      <c r="BL122" s="17" t="s">
        <v>311</v>
      </c>
      <c r="BM122" s="138" t="s">
        <v>1906</v>
      </c>
    </row>
    <row r="123" spans="2:65" s="1" customFormat="1" ht="19.5">
      <c r="B123" s="32"/>
      <c r="D123" s="140" t="s">
        <v>140</v>
      </c>
      <c r="F123" s="141" t="s">
        <v>1907</v>
      </c>
      <c r="I123" s="142"/>
      <c r="L123" s="32"/>
      <c r="M123" s="143"/>
      <c r="T123" s="53"/>
      <c r="AT123" s="17" t="s">
        <v>140</v>
      </c>
      <c r="AU123" s="17" t="s">
        <v>82</v>
      </c>
    </row>
    <row r="124" spans="2:65" s="1" customFormat="1" ht="11.25">
      <c r="B124" s="32"/>
      <c r="D124" s="144" t="s">
        <v>141</v>
      </c>
      <c r="F124" s="145" t="s">
        <v>1908</v>
      </c>
      <c r="I124" s="142"/>
      <c r="L124" s="32"/>
      <c r="M124" s="143"/>
      <c r="T124" s="53"/>
      <c r="AT124" s="17" t="s">
        <v>141</v>
      </c>
      <c r="AU124" s="17" t="s">
        <v>82</v>
      </c>
    </row>
    <row r="125" spans="2:65" s="11" customFormat="1" ht="22.9" customHeight="1">
      <c r="B125" s="115"/>
      <c r="D125" s="116" t="s">
        <v>71</v>
      </c>
      <c r="E125" s="125" t="s">
        <v>1909</v>
      </c>
      <c r="F125" s="125" t="s">
        <v>1910</v>
      </c>
      <c r="I125" s="118"/>
      <c r="J125" s="126">
        <f>BK125</f>
        <v>0</v>
      </c>
      <c r="L125" s="115"/>
      <c r="M125" s="120"/>
      <c r="P125" s="121">
        <f>SUM(P126:P134)</f>
        <v>0</v>
      </c>
      <c r="R125" s="121">
        <f>SUM(R126:R134)</f>
        <v>2.4489161999999998E-3</v>
      </c>
      <c r="T125" s="122">
        <f>SUM(T126:T134)</f>
        <v>0</v>
      </c>
      <c r="AR125" s="116" t="s">
        <v>82</v>
      </c>
      <c r="AT125" s="123" t="s">
        <v>71</v>
      </c>
      <c r="AU125" s="123" t="s">
        <v>80</v>
      </c>
      <c r="AY125" s="116" t="s">
        <v>130</v>
      </c>
      <c r="BK125" s="124">
        <f>SUM(BK126:BK134)</f>
        <v>0</v>
      </c>
    </row>
    <row r="126" spans="2:65" s="1" customFormat="1" ht="16.5" customHeight="1">
      <c r="B126" s="32"/>
      <c r="C126" s="127" t="s">
        <v>285</v>
      </c>
      <c r="D126" s="127" t="s">
        <v>133</v>
      </c>
      <c r="E126" s="128" t="s">
        <v>1911</v>
      </c>
      <c r="F126" s="129" t="s">
        <v>1912</v>
      </c>
      <c r="G126" s="130" t="s">
        <v>169</v>
      </c>
      <c r="H126" s="131">
        <v>2</v>
      </c>
      <c r="I126" s="132"/>
      <c r="J126" s="133">
        <f>ROUND(I126*H126,2)</f>
        <v>0</v>
      </c>
      <c r="K126" s="129" t="s">
        <v>137</v>
      </c>
      <c r="L126" s="32"/>
      <c r="M126" s="134" t="s">
        <v>19</v>
      </c>
      <c r="N126" s="135" t="s">
        <v>43</v>
      </c>
      <c r="P126" s="136">
        <f>O126*H126</f>
        <v>0</v>
      </c>
      <c r="Q126" s="136">
        <v>4.9956999999999996E-4</v>
      </c>
      <c r="R126" s="136">
        <f>Q126*H126</f>
        <v>9.9913999999999992E-4</v>
      </c>
      <c r="S126" s="136">
        <v>0</v>
      </c>
      <c r="T126" s="137">
        <f>S126*H126</f>
        <v>0</v>
      </c>
      <c r="AR126" s="138" t="s">
        <v>311</v>
      </c>
      <c r="AT126" s="138" t="s">
        <v>133</v>
      </c>
      <c r="AU126" s="138" t="s">
        <v>82</v>
      </c>
      <c r="AY126" s="17" t="s">
        <v>130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80</v>
      </c>
      <c r="BK126" s="139">
        <f>ROUND(I126*H126,2)</f>
        <v>0</v>
      </c>
      <c r="BL126" s="17" t="s">
        <v>311</v>
      </c>
      <c r="BM126" s="138" t="s">
        <v>1913</v>
      </c>
    </row>
    <row r="127" spans="2:65" s="1" customFormat="1" ht="11.25">
      <c r="B127" s="32"/>
      <c r="D127" s="140" t="s">
        <v>140</v>
      </c>
      <c r="F127" s="141" t="s">
        <v>1914</v>
      </c>
      <c r="I127" s="142"/>
      <c r="L127" s="32"/>
      <c r="M127" s="143"/>
      <c r="T127" s="53"/>
      <c r="AT127" s="17" t="s">
        <v>140</v>
      </c>
      <c r="AU127" s="17" t="s">
        <v>82</v>
      </c>
    </row>
    <row r="128" spans="2:65" s="1" customFormat="1" ht="11.25">
      <c r="B128" s="32"/>
      <c r="D128" s="144" t="s">
        <v>141</v>
      </c>
      <c r="F128" s="145" t="s">
        <v>1915</v>
      </c>
      <c r="I128" s="142"/>
      <c r="L128" s="32"/>
      <c r="M128" s="143"/>
      <c r="T128" s="53"/>
      <c r="AT128" s="17" t="s">
        <v>141</v>
      </c>
      <c r="AU128" s="17" t="s">
        <v>82</v>
      </c>
    </row>
    <row r="129" spans="2:65" s="1" customFormat="1" ht="16.5" customHeight="1">
      <c r="B129" s="32"/>
      <c r="C129" s="127" t="s">
        <v>291</v>
      </c>
      <c r="D129" s="127" t="s">
        <v>133</v>
      </c>
      <c r="E129" s="128" t="s">
        <v>1916</v>
      </c>
      <c r="F129" s="129" t="s">
        <v>1917</v>
      </c>
      <c r="G129" s="130" t="s">
        <v>169</v>
      </c>
      <c r="H129" s="131">
        <v>1</v>
      </c>
      <c r="I129" s="132"/>
      <c r="J129" s="133">
        <f>ROUND(I129*H129,2)</f>
        <v>0</v>
      </c>
      <c r="K129" s="129" t="s">
        <v>137</v>
      </c>
      <c r="L129" s="32"/>
      <c r="M129" s="134" t="s">
        <v>19</v>
      </c>
      <c r="N129" s="135" t="s">
        <v>43</v>
      </c>
      <c r="P129" s="136">
        <f>O129*H129</f>
        <v>0</v>
      </c>
      <c r="Q129" s="136">
        <v>1.4497761999999999E-3</v>
      </c>
      <c r="R129" s="136">
        <f>Q129*H129</f>
        <v>1.4497761999999999E-3</v>
      </c>
      <c r="S129" s="136">
        <v>0</v>
      </c>
      <c r="T129" s="137">
        <f>S129*H129</f>
        <v>0</v>
      </c>
      <c r="AR129" s="138" t="s">
        <v>311</v>
      </c>
      <c r="AT129" s="138" t="s">
        <v>133</v>
      </c>
      <c r="AU129" s="138" t="s">
        <v>82</v>
      </c>
      <c r="AY129" s="17" t="s">
        <v>130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80</v>
      </c>
      <c r="BK129" s="139">
        <f>ROUND(I129*H129,2)</f>
        <v>0</v>
      </c>
      <c r="BL129" s="17" t="s">
        <v>311</v>
      </c>
      <c r="BM129" s="138" t="s">
        <v>1918</v>
      </c>
    </row>
    <row r="130" spans="2:65" s="1" customFormat="1" ht="11.25">
      <c r="B130" s="32"/>
      <c r="D130" s="140" t="s">
        <v>140</v>
      </c>
      <c r="F130" s="141" t="s">
        <v>1919</v>
      </c>
      <c r="I130" s="142"/>
      <c r="L130" s="32"/>
      <c r="M130" s="143"/>
      <c r="T130" s="53"/>
      <c r="AT130" s="17" t="s">
        <v>140</v>
      </c>
      <c r="AU130" s="17" t="s">
        <v>82</v>
      </c>
    </row>
    <row r="131" spans="2:65" s="1" customFormat="1" ht="11.25">
      <c r="B131" s="32"/>
      <c r="D131" s="144" t="s">
        <v>141</v>
      </c>
      <c r="F131" s="145" t="s">
        <v>1920</v>
      </c>
      <c r="I131" s="142"/>
      <c r="L131" s="32"/>
      <c r="M131" s="143"/>
      <c r="T131" s="53"/>
      <c r="AT131" s="17" t="s">
        <v>141</v>
      </c>
      <c r="AU131" s="17" t="s">
        <v>82</v>
      </c>
    </row>
    <row r="132" spans="2:65" s="1" customFormat="1" ht="16.5" customHeight="1">
      <c r="B132" s="32"/>
      <c r="C132" s="127" t="s">
        <v>299</v>
      </c>
      <c r="D132" s="127" t="s">
        <v>133</v>
      </c>
      <c r="E132" s="128" t="s">
        <v>1921</v>
      </c>
      <c r="F132" s="129" t="s">
        <v>1922</v>
      </c>
      <c r="G132" s="130" t="s">
        <v>827</v>
      </c>
      <c r="H132" s="179"/>
      <c r="I132" s="132"/>
      <c r="J132" s="133">
        <f>ROUND(I132*H132,2)</f>
        <v>0</v>
      </c>
      <c r="K132" s="129" t="s">
        <v>137</v>
      </c>
      <c r="L132" s="32"/>
      <c r="M132" s="134" t="s">
        <v>19</v>
      </c>
      <c r="N132" s="135" t="s">
        <v>43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311</v>
      </c>
      <c r="AT132" s="138" t="s">
        <v>133</v>
      </c>
      <c r="AU132" s="138" t="s">
        <v>82</v>
      </c>
      <c r="AY132" s="17" t="s">
        <v>130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80</v>
      </c>
      <c r="BK132" s="139">
        <f>ROUND(I132*H132,2)</f>
        <v>0</v>
      </c>
      <c r="BL132" s="17" t="s">
        <v>311</v>
      </c>
      <c r="BM132" s="138" t="s">
        <v>1923</v>
      </c>
    </row>
    <row r="133" spans="2:65" s="1" customFormat="1" ht="19.5">
      <c r="B133" s="32"/>
      <c r="D133" s="140" t="s">
        <v>140</v>
      </c>
      <c r="F133" s="141" t="s">
        <v>1924</v>
      </c>
      <c r="I133" s="142"/>
      <c r="L133" s="32"/>
      <c r="M133" s="143"/>
      <c r="T133" s="53"/>
      <c r="AT133" s="17" t="s">
        <v>140</v>
      </c>
      <c r="AU133" s="17" t="s">
        <v>82</v>
      </c>
    </row>
    <row r="134" spans="2:65" s="1" customFormat="1" ht="11.25">
      <c r="B134" s="32"/>
      <c r="D134" s="144" t="s">
        <v>141</v>
      </c>
      <c r="F134" s="145" t="s">
        <v>1925</v>
      </c>
      <c r="I134" s="142"/>
      <c r="L134" s="32"/>
      <c r="M134" s="143"/>
      <c r="T134" s="53"/>
      <c r="AT134" s="17" t="s">
        <v>141</v>
      </c>
      <c r="AU134" s="17" t="s">
        <v>82</v>
      </c>
    </row>
    <row r="135" spans="2:65" s="11" customFormat="1" ht="22.9" customHeight="1">
      <c r="B135" s="115"/>
      <c r="D135" s="116" t="s">
        <v>71</v>
      </c>
      <c r="E135" s="125" t="s">
        <v>1926</v>
      </c>
      <c r="F135" s="125" t="s">
        <v>1927</v>
      </c>
      <c r="I135" s="118"/>
      <c r="J135" s="126">
        <f>BK135</f>
        <v>0</v>
      </c>
      <c r="L135" s="115"/>
      <c r="M135" s="120"/>
      <c r="P135" s="121">
        <f>SUM(P136:P183)</f>
        <v>0</v>
      </c>
      <c r="R135" s="121">
        <f>SUM(R136:R183)</f>
        <v>0.31196534999999997</v>
      </c>
      <c r="T135" s="122">
        <f>SUM(T136:T183)</f>
        <v>0</v>
      </c>
      <c r="AR135" s="116" t="s">
        <v>82</v>
      </c>
      <c r="AT135" s="123" t="s">
        <v>71</v>
      </c>
      <c r="AU135" s="123" t="s">
        <v>80</v>
      </c>
      <c r="AY135" s="116" t="s">
        <v>130</v>
      </c>
      <c r="BK135" s="124">
        <f>SUM(BK136:BK183)</f>
        <v>0</v>
      </c>
    </row>
    <row r="136" spans="2:65" s="1" customFormat="1" ht="24.2" customHeight="1">
      <c r="B136" s="32"/>
      <c r="C136" s="127" t="s">
        <v>8</v>
      </c>
      <c r="D136" s="127" t="s">
        <v>133</v>
      </c>
      <c r="E136" s="128" t="s">
        <v>1928</v>
      </c>
      <c r="F136" s="129" t="s">
        <v>1929</v>
      </c>
      <c r="G136" s="130" t="s">
        <v>199</v>
      </c>
      <c r="H136" s="131">
        <v>94.5</v>
      </c>
      <c r="I136" s="132"/>
      <c r="J136" s="133">
        <f>ROUND(I136*H136,2)</f>
        <v>0</v>
      </c>
      <c r="K136" s="129" t="s">
        <v>137</v>
      </c>
      <c r="L136" s="32"/>
      <c r="M136" s="134" t="s">
        <v>19</v>
      </c>
      <c r="N136" s="135" t="s">
        <v>43</v>
      </c>
      <c r="P136" s="136">
        <f>O136*H136</f>
        <v>0</v>
      </c>
      <c r="Q136" s="136">
        <v>1.738E-3</v>
      </c>
      <c r="R136" s="136">
        <f>Q136*H136</f>
        <v>0.164241</v>
      </c>
      <c r="S136" s="136">
        <v>0</v>
      </c>
      <c r="T136" s="137">
        <f>S136*H136</f>
        <v>0</v>
      </c>
      <c r="AR136" s="138" t="s">
        <v>311</v>
      </c>
      <c r="AT136" s="138" t="s">
        <v>133</v>
      </c>
      <c r="AU136" s="138" t="s">
        <v>82</v>
      </c>
      <c r="AY136" s="17" t="s">
        <v>130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80</v>
      </c>
      <c r="BK136" s="139">
        <f>ROUND(I136*H136,2)</f>
        <v>0</v>
      </c>
      <c r="BL136" s="17" t="s">
        <v>311</v>
      </c>
      <c r="BM136" s="138" t="s">
        <v>1930</v>
      </c>
    </row>
    <row r="137" spans="2:65" s="1" customFormat="1" ht="11.25">
      <c r="B137" s="32"/>
      <c r="D137" s="140" t="s">
        <v>140</v>
      </c>
      <c r="F137" s="141" t="s">
        <v>1931</v>
      </c>
      <c r="I137" s="142"/>
      <c r="L137" s="32"/>
      <c r="M137" s="143"/>
      <c r="T137" s="53"/>
      <c r="AT137" s="17" t="s">
        <v>140</v>
      </c>
      <c r="AU137" s="17" t="s">
        <v>82</v>
      </c>
    </row>
    <row r="138" spans="2:65" s="1" customFormat="1" ht="11.25">
      <c r="B138" s="32"/>
      <c r="D138" s="144" t="s">
        <v>141</v>
      </c>
      <c r="F138" s="145" t="s">
        <v>1932</v>
      </c>
      <c r="I138" s="142"/>
      <c r="L138" s="32"/>
      <c r="M138" s="143"/>
      <c r="T138" s="53"/>
      <c r="AT138" s="17" t="s">
        <v>141</v>
      </c>
      <c r="AU138" s="17" t="s">
        <v>82</v>
      </c>
    </row>
    <row r="139" spans="2:65" s="12" customFormat="1" ht="11.25">
      <c r="B139" s="146"/>
      <c r="D139" s="140" t="s">
        <v>147</v>
      </c>
      <c r="E139" s="147" t="s">
        <v>19</v>
      </c>
      <c r="F139" s="148" t="s">
        <v>1933</v>
      </c>
      <c r="H139" s="149">
        <v>94.5</v>
      </c>
      <c r="I139" s="150"/>
      <c r="L139" s="146"/>
      <c r="M139" s="151"/>
      <c r="T139" s="152"/>
      <c r="AT139" s="147" t="s">
        <v>147</v>
      </c>
      <c r="AU139" s="147" t="s">
        <v>82</v>
      </c>
      <c r="AV139" s="12" t="s">
        <v>82</v>
      </c>
      <c r="AW139" s="12" t="s">
        <v>33</v>
      </c>
      <c r="AX139" s="12" t="s">
        <v>80</v>
      </c>
      <c r="AY139" s="147" t="s">
        <v>130</v>
      </c>
    </row>
    <row r="140" spans="2:65" s="1" customFormat="1" ht="21.75" customHeight="1">
      <c r="B140" s="32"/>
      <c r="C140" s="127" t="s">
        <v>311</v>
      </c>
      <c r="D140" s="127" t="s">
        <v>133</v>
      </c>
      <c r="E140" s="128" t="s">
        <v>1934</v>
      </c>
      <c r="F140" s="129" t="s">
        <v>1935</v>
      </c>
      <c r="G140" s="130" t="s">
        <v>302</v>
      </c>
      <c r="H140" s="131">
        <v>590</v>
      </c>
      <c r="I140" s="132"/>
      <c r="J140" s="133">
        <f>ROUND(I140*H140,2)</f>
        <v>0</v>
      </c>
      <c r="K140" s="129" t="s">
        <v>137</v>
      </c>
      <c r="L140" s="32"/>
      <c r="M140" s="134" t="s">
        <v>19</v>
      </c>
      <c r="N140" s="135" t="s">
        <v>43</v>
      </c>
      <c r="P140" s="136">
        <f>O140*H140</f>
        <v>0</v>
      </c>
      <c r="Q140" s="136">
        <v>1.1120000000000001E-4</v>
      </c>
      <c r="R140" s="136">
        <f>Q140*H140</f>
        <v>6.5608E-2</v>
      </c>
      <c r="S140" s="136">
        <v>0</v>
      </c>
      <c r="T140" s="137">
        <f>S140*H140</f>
        <v>0</v>
      </c>
      <c r="AR140" s="138" t="s">
        <v>311</v>
      </c>
      <c r="AT140" s="138" t="s">
        <v>133</v>
      </c>
      <c r="AU140" s="138" t="s">
        <v>82</v>
      </c>
      <c r="AY140" s="17" t="s">
        <v>130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80</v>
      </c>
      <c r="BK140" s="139">
        <f>ROUND(I140*H140,2)</f>
        <v>0</v>
      </c>
      <c r="BL140" s="17" t="s">
        <v>311</v>
      </c>
      <c r="BM140" s="138" t="s">
        <v>1936</v>
      </c>
    </row>
    <row r="141" spans="2:65" s="1" customFormat="1" ht="19.5">
      <c r="B141" s="32"/>
      <c r="D141" s="140" t="s">
        <v>140</v>
      </c>
      <c r="F141" s="141" t="s">
        <v>1937</v>
      </c>
      <c r="I141" s="142"/>
      <c r="L141" s="32"/>
      <c r="M141" s="143"/>
      <c r="T141" s="53"/>
      <c r="AT141" s="17" t="s">
        <v>140</v>
      </c>
      <c r="AU141" s="17" t="s">
        <v>82</v>
      </c>
    </row>
    <row r="142" spans="2:65" s="1" customFormat="1" ht="11.25">
      <c r="B142" s="32"/>
      <c r="D142" s="144" t="s">
        <v>141</v>
      </c>
      <c r="F142" s="145" t="s">
        <v>1938</v>
      </c>
      <c r="I142" s="142"/>
      <c r="L142" s="32"/>
      <c r="M142" s="143"/>
      <c r="T142" s="53"/>
      <c r="AT142" s="17" t="s">
        <v>141</v>
      </c>
      <c r="AU142" s="17" t="s">
        <v>82</v>
      </c>
    </row>
    <row r="143" spans="2:65" s="1" customFormat="1" ht="16.5" customHeight="1">
      <c r="B143" s="32"/>
      <c r="C143" s="127" t="s">
        <v>322</v>
      </c>
      <c r="D143" s="127" t="s">
        <v>133</v>
      </c>
      <c r="E143" s="128" t="s">
        <v>1939</v>
      </c>
      <c r="F143" s="129" t="s">
        <v>1940</v>
      </c>
      <c r="G143" s="130" t="s">
        <v>169</v>
      </c>
      <c r="H143" s="131">
        <v>200</v>
      </c>
      <c r="I143" s="132"/>
      <c r="J143" s="133">
        <f>ROUND(I143*H143,2)</f>
        <v>0</v>
      </c>
      <c r="K143" s="129" t="s">
        <v>137</v>
      </c>
      <c r="L143" s="32"/>
      <c r="M143" s="134" t="s">
        <v>19</v>
      </c>
      <c r="N143" s="135" t="s">
        <v>43</v>
      </c>
      <c r="P143" s="136">
        <f>O143*H143</f>
        <v>0</v>
      </c>
      <c r="Q143" s="136">
        <v>1.3999999999999999E-4</v>
      </c>
      <c r="R143" s="136">
        <f>Q143*H143</f>
        <v>2.7999999999999997E-2</v>
      </c>
      <c r="S143" s="136">
        <v>0</v>
      </c>
      <c r="T143" s="137">
        <f>S143*H143</f>
        <v>0</v>
      </c>
      <c r="AR143" s="138" t="s">
        <v>311</v>
      </c>
      <c r="AT143" s="138" t="s">
        <v>133</v>
      </c>
      <c r="AU143" s="138" t="s">
        <v>82</v>
      </c>
      <c r="AY143" s="17" t="s">
        <v>130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80</v>
      </c>
      <c r="BK143" s="139">
        <f>ROUND(I143*H143,2)</f>
        <v>0</v>
      </c>
      <c r="BL143" s="17" t="s">
        <v>311</v>
      </c>
      <c r="BM143" s="138" t="s">
        <v>1941</v>
      </c>
    </row>
    <row r="144" spans="2:65" s="1" customFormat="1" ht="11.25">
      <c r="B144" s="32"/>
      <c r="D144" s="140" t="s">
        <v>140</v>
      </c>
      <c r="F144" s="141" t="s">
        <v>1942</v>
      </c>
      <c r="I144" s="142"/>
      <c r="L144" s="32"/>
      <c r="M144" s="143"/>
      <c r="T144" s="53"/>
      <c r="AT144" s="17" t="s">
        <v>140</v>
      </c>
      <c r="AU144" s="17" t="s">
        <v>82</v>
      </c>
    </row>
    <row r="145" spans="2:65" s="1" customFormat="1" ht="11.25">
      <c r="B145" s="32"/>
      <c r="D145" s="144" t="s">
        <v>141</v>
      </c>
      <c r="F145" s="145" t="s">
        <v>1943</v>
      </c>
      <c r="I145" s="142"/>
      <c r="L145" s="32"/>
      <c r="M145" s="143"/>
      <c r="T145" s="53"/>
      <c r="AT145" s="17" t="s">
        <v>141</v>
      </c>
      <c r="AU145" s="17" t="s">
        <v>82</v>
      </c>
    </row>
    <row r="146" spans="2:65" s="1" customFormat="1" ht="16.5" customHeight="1">
      <c r="B146" s="32"/>
      <c r="C146" s="127" t="s">
        <v>336</v>
      </c>
      <c r="D146" s="127" t="s">
        <v>133</v>
      </c>
      <c r="E146" s="128" t="s">
        <v>1944</v>
      </c>
      <c r="F146" s="129" t="s">
        <v>1945</v>
      </c>
      <c r="G146" s="130" t="s">
        <v>199</v>
      </c>
      <c r="H146" s="131">
        <v>94.5</v>
      </c>
      <c r="I146" s="132"/>
      <c r="J146" s="133">
        <f>ROUND(I146*H146,2)</f>
        <v>0</v>
      </c>
      <c r="K146" s="129" t="s">
        <v>137</v>
      </c>
      <c r="L146" s="32"/>
      <c r="M146" s="134" t="s">
        <v>19</v>
      </c>
      <c r="N146" s="135" t="s">
        <v>43</v>
      </c>
      <c r="P146" s="136">
        <f>O146*H146</f>
        <v>0</v>
      </c>
      <c r="Q146" s="136">
        <v>2.52E-4</v>
      </c>
      <c r="R146" s="136">
        <f>Q146*H146</f>
        <v>2.3813999999999998E-2</v>
      </c>
      <c r="S146" s="136">
        <v>0</v>
      </c>
      <c r="T146" s="137">
        <f>S146*H146</f>
        <v>0</v>
      </c>
      <c r="AR146" s="138" t="s">
        <v>311</v>
      </c>
      <c r="AT146" s="138" t="s">
        <v>133</v>
      </c>
      <c r="AU146" s="138" t="s">
        <v>82</v>
      </c>
      <c r="AY146" s="17" t="s">
        <v>130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80</v>
      </c>
      <c r="BK146" s="139">
        <f>ROUND(I146*H146,2)</f>
        <v>0</v>
      </c>
      <c r="BL146" s="17" t="s">
        <v>311</v>
      </c>
      <c r="BM146" s="138" t="s">
        <v>1946</v>
      </c>
    </row>
    <row r="147" spans="2:65" s="1" customFormat="1" ht="11.25">
      <c r="B147" s="32"/>
      <c r="D147" s="140" t="s">
        <v>140</v>
      </c>
      <c r="F147" s="141" t="s">
        <v>1947</v>
      </c>
      <c r="I147" s="142"/>
      <c r="L147" s="32"/>
      <c r="M147" s="143"/>
      <c r="T147" s="53"/>
      <c r="AT147" s="17" t="s">
        <v>140</v>
      </c>
      <c r="AU147" s="17" t="s">
        <v>82</v>
      </c>
    </row>
    <row r="148" spans="2:65" s="1" customFormat="1" ht="11.25">
      <c r="B148" s="32"/>
      <c r="D148" s="144" t="s">
        <v>141</v>
      </c>
      <c r="F148" s="145" t="s">
        <v>1948</v>
      </c>
      <c r="I148" s="142"/>
      <c r="L148" s="32"/>
      <c r="M148" s="143"/>
      <c r="T148" s="53"/>
      <c r="AT148" s="17" t="s">
        <v>141</v>
      </c>
      <c r="AU148" s="17" t="s">
        <v>82</v>
      </c>
    </row>
    <row r="149" spans="2:65" s="1" customFormat="1" ht="16.5" customHeight="1">
      <c r="B149" s="32"/>
      <c r="C149" s="127" t="s">
        <v>343</v>
      </c>
      <c r="D149" s="127" t="s">
        <v>133</v>
      </c>
      <c r="E149" s="128" t="s">
        <v>1949</v>
      </c>
      <c r="F149" s="129" t="s">
        <v>1950</v>
      </c>
      <c r="G149" s="130" t="s">
        <v>302</v>
      </c>
      <c r="H149" s="131">
        <v>136.77000000000001</v>
      </c>
      <c r="I149" s="132"/>
      <c r="J149" s="133">
        <f>ROUND(I149*H149,2)</f>
        <v>0</v>
      </c>
      <c r="K149" s="129" t="s">
        <v>137</v>
      </c>
      <c r="L149" s="32"/>
      <c r="M149" s="134" t="s">
        <v>19</v>
      </c>
      <c r="N149" s="135" t="s">
        <v>43</v>
      </c>
      <c r="P149" s="136">
        <f>O149*H149</f>
        <v>0</v>
      </c>
      <c r="Q149" s="136">
        <v>5.5000000000000002E-5</v>
      </c>
      <c r="R149" s="136">
        <f>Q149*H149</f>
        <v>7.5223500000000006E-3</v>
      </c>
      <c r="S149" s="136">
        <v>0</v>
      </c>
      <c r="T149" s="137">
        <f>S149*H149</f>
        <v>0</v>
      </c>
      <c r="AR149" s="138" t="s">
        <v>311</v>
      </c>
      <c r="AT149" s="138" t="s">
        <v>133</v>
      </c>
      <c r="AU149" s="138" t="s">
        <v>82</v>
      </c>
      <c r="AY149" s="17" t="s">
        <v>130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80</v>
      </c>
      <c r="BK149" s="139">
        <f>ROUND(I149*H149,2)</f>
        <v>0</v>
      </c>
      <c r="BL149" s="17" t="s">
        <v>311</v>
      </c>
      <c r="BM149" s="138" t="s">
        <v>1951</v>
      </c>
    </row>
    <row r="150" spans="2:65" s="1" customFormat="1" ht="11.25">
      <c r="B150" s="32"/>
      <c r="D150" s="140" t="s">
        <v>140</v>
      </c>
      <c r="F150" s="141" t="s">
        <v>1952</v>
      </c>
      <c r="I150" s="142"/>
      <c r="L150" s="32"/>
      <c r="M150" s="143"/>
      <c r="T150" s="53"/>
      <c r="AT150" s="17" t="s">
        <v>140</v>
      </c>
      <c r="AU150" s="17" t="s">
        <v>82</v>
      </c>
    </row>
    <row r="151" spans="2:65" s="1" customFormat="1" ht="11.25">
      <c r="B151" s="32"/>
      <c r="D151" s="144" t="s">
        <v>141</v>
      </c>
      <c r="F151" s="145" t="s">
        <v>1953</v>
      </c>
      <c r="I151" s="142"/>
      <c r="L151" s="32"/>
      <c r="M151" s="143"/>
      <c r="T151" s="53"/>
      <c r="AT151" s="17" t="s">
        <v>141</v>
      </c>
      <c r="AU151" s="17" t="s">
        <v>82</v>
      </c>
    </row>
    <row r="152" spans="2:65" s="12" customFormat="1" ht="11.25">
      <c r="B152" s="146"/>
      <c r="D152" s="140" t="s">
        <v>147</v>
      </c>
      <c r="E152" s="147" t="s">
        <v>19</v>
      </c>
      <c r="F152" s="148" t="s">
        <v>1954</v>
      </c>
      <c r="H152" s="149">
        <v>17.32</v>
      </c>
      <c r="I152" s="150"/>
      <c r="L152" s="146"/>
      <c r="M152" s="151"/>
      <c r="T152" s="152"/>
      <c r="AT152" s="147" t="s">
        <v>147</v>
      </c>
      <c r="AU152" s="147" t="s">
        <v>82</v>
      </c>
      <c r="AV152" s="12" t="s">
        <v>82</v>
      </c>
      <c r="AW152" s="12" t="s">
        <v>33</v>
      </c>
      <c r="AX152" s="12" t="s">
        <v>72</v>
      </c>
      <c r="AY152" s="147" t="s">
        <v>130</v>
      </c>
    </row>
    <row r="153" spans="2:65" s="12" customFormat="1" ht="11.25">
      <c r="B153" s="146"/>
      <c r="D153" s="140" t="s">
        <v>147</v>
      </c>
      <c r="E153" s="147" t="s">
        <v>19</v>
      </c>
      <c r="F153" s="148" t="s">
        <v>1955</v>
      </c>
      <c r="H153" s="149">
        <v>11.4</v>
      </c>
      <c r="I153" s="150"/>
      <c r="L153" s="146"/>
      <c r="M153" s="151"/>
      <c r="T153" s="152"/>
      <c r="AT153" s="147" t="s">
        <v>147</v>
      </c>
      <c r="AU153" s="147" t="s">
        <v>82</v>
      </c>
      <c r="AV153" s="12" t="s">
        <v>82</v>
      </c>
      <c r="AW153" s="12" t="s">
        <v>33</v>
      </c>
      <c r="AX153" s="12" t="s">
        <v>72</v>
      </c>
      <c r="AY153" s="147" t="s">
        <v>130</v>
      </c>
    </row>
    <row r="154" spans="2:65" s="12" customFormat="1" ht="11.25">
      <c r="B154" s="146"/>
      <c r="D154" s="140" t="s">
        <v>147</v>
      </c>
      <c r="E154" s="147" t="s">
        <v>19</v>
      </c>
      <c r="F154" s="148" t="s">
        <v>1956</v>
      </c>
      <c r="H154" s="149">
        <v>5.6</v>
      </c>
      <c r="I154" s="150"/>
      <c r="L154" s="146"/>
      <c r="M154" s="151"/>
      <c r="T154" s="152"/>
      <c r="AT154" s="147" t="s">
        <v>147</v>
      </c>
      <c r="AU154" s="147" t="s">
        <v>82</v>
      </c>
      <c r="AV154" s="12" t="s">
        <v>82</v>
      </c>
      <c r="AW154" s="12" t="s">
        <v>33</v>
      </c>
      <c r="AX154" s="12" t="s">
        <v>72</v>
      </c>
      <c r="AY154" s="147" t="s">
        <v>130</v>
      </c>
    </row>
    <row r="155" spans="2:65" s="12" customFormat="1" ht="11.25">
      <c r="B155" s="146"/>
      <c r="D155" s="140" t="s">
        <v>147</v>
      </c>
      <c r="E155" s="147" t="s">
        <v>19</v>
      </c>
      <c r="F155" s="148" t="s">
        <v>1957</v>
      </c>
      <c r="H155" s="149">
        <v>41.75</v>
      </c>
      <c r="I155" s="150"/>
      <c r="L155" s="146"/>
      <c r="M155" s="151"/>
      <c r="T155" s="152"/>
      <c r="AT155" s="147" t="s">
        <v>147</v>
      </c>
      <c r="AU155" s="147" t="s">
        <v>82</v>
      </c>
      <c r="AV155" s="12" t="s">
        <v>82</v>
      </c>
      <c r="AW155" s="12" t="s">
        <v>33</v>
      </c>
      <c r="AX155" s="12" t="s">
        <v>72</v>
      </c>
      <c r="AY155" s="147" t="s">
        <v>130</v>
      </c>
    </row>
    <row r="156" spans="2:65" s="12" customFormat="1" ht="11.25">
      <c r="B156" s="146"/>
      <c r="D156" s="140" t="s">
        <v>147</v>
      </c>
      <c r="E156" s="147" t="s">
        <v>19</v>
      </c>
      <c r="F156" s="148" t="s">
        <v>1958</v>
      </c>
      <c r="H156" s="149">
        <v>18</v>
      </c>
      <c r="I156" s="150"/>
      <c r="L156" s="146"/>
      <c r="M156" s="151"/>
      <c r="T156" s="152"/>
      <c r="AT156" s="147" t="s">
        <v>147</v>
      </c>
      <c r="AU156" s="147" t="s">
        <v>82</v>
      </c>
      <c r="AV156" s="12" t="s">
        <v>82</v>
      </c>
      <c r="AW156" s="12" t="s">
        <v>33</v>
      </c>
      <c r="AX156" s="12" t="s">
        <v>72</v>
      </c>
      <c r="AY156" s="147" t="s">
        <v>130</v>
      </c>
    </row>
    <row r="157" spans="2:65" s="12" customFormat="1" ht="11.25">
      <c r="B157" s="146"/>
      <c r="D157" s="140" t="s">
        <v>147</v>
      </c>
      <c r="E157" s="147" t="s">
        <v>19</v>
      </c>
      <c r="F157" s="148" t="s">
        <v>1959</v>
      </c>
      <c r="H157" s="149">
        <v>17.399999999999999</v>
      </c>
      <c r="I157" s="150"/>
      <c r="L157" s="146"/>
      <c r="M157" s="151"/>
      <c r="T157" s="152"/>
      <c r="AT157" s="147" t="s">
        <v>147</v>
      </c>
      <c r="AU157" s="147" t="s">
        <v>82</v>
      </c>
      <c r="AV157" s="12" t="s">
        <v>82</v>
      </c>
      <c r="AW157" s="12" t="s">
        <v>33</v>
      </c>
      <c r="AX157" s="12" t="s">
        <v>72</v>
      </c>
      <c r="AY157" s="147" t="s">
        <v>130</v>
      </c>
    </row>
    <row r="158" spans="2:65" s="12" customFormat="1" ht="11.25">
      <c r="B158" s="146"/>
      <c r="D158" s="140" t="s">
        <v>147</v>
      </c>
      <c r="E158" s="147" t="s">
        <v>19</v>
      </c>
      <c r="F158" s="148" t="s">
        <v>1960</v>
      </c>
      <c r="H158" s="149">
        <v>7.5</v>
      </c>
      <c r="I158" s="150"/>
      <c r="L158" s="146"/>
      <c r="M158" s="151"/>
      <c r="T158" s="152"/>
      <c r="AT158" s="147" t="s">
        <v>147</v>
      </c>
      <c r="AU158" s="147" t="s">
        <v>82</v>
      </c>
      <c r="AV158" s="12" t="s">
        <v>82</v>
      </c>
      <c r="AW158" s="12" t="s">
        <v>33</v>
      </c>
      <c r="AX158" s="12" t="s">
        <v>72</v>
      </c>
      <c r="AY158" s="147" t="s">
        <v>130</v>
      </c>
    </row>
    <row r="159" spans="2:65" s="12" customFormat="1" ht="11.25">
      <c r="B159" s="146"/>
      <c r="D159" s="140" t="s">
        <v>147</v>
      </c>
      <c r="E159" s="147" t="s">
        <v>19</v>
      </c>
      <c r="F159" s="148" t="s">
        <v>1961</v>
      </c>
      <c r="H159" s="149">
        <v>7.5</v>
      </c>
      <c r="I159" s="150"/>
      <c r="L159" s="146"/>
      <c r="M159" s="151"/>
      <c r="T159" s="152"/>
      <c r="AT159" s="147" t="s">
        <v>147</v>
      </c>
      <c r="AU159" s="147" t="s">
        <v>82</v>
      </c>
      <c r="AV159" s="12" t="s">
        <v>82</v>
      </c>
      <c r="AW159" s="12" t="s">
        <v>33</v>
      </c>
      <c r="AX159" s="12" t="s">
        <v>72</v>
      </c>
      <c r="AY159" s="147" t="s">
        <v>130</v>
      </c>
    </row>
    <row r="160" spans="2:65" s="12" customFormat="1" ht="11.25">
      <c r="B160" s="146"/>
      <c r="D160" s="140" t="s">
        <v>147</v>
      </c>
      <c r="E160" s="147" t="s">
        <v>19</v>
      </c>
      <c r="F160" s="148" t="s">
        <v>1962</v>
      </c>
      <c r="H160" s="149">
        <v>5.5</v>
      </c>
      <c r="I160" s="150"/>
      <c r="L160" s="146"/>
      <c r="M160" s="151"/>
      <c r="T160" s="152"/>
      <c r="AT160" s="147" t="s">
        <v>147</v>
      </c>
      <c r="AU160" s="147" t="s">
        <v>82</v>
      </c>
      <c r="AV160" s="12" t="s">
        <v>82</v>
      </c>
      <c r="AW160" s="12" t="s">
        <v>33</v>
      </c>
      <c r="AX160" s="12" t="s">
        <v>72</v>
      </c>
      <c r="AY160" s="147" t="s">
        <v>130</v>
      </c>
    </row>
    <row r="161" spans="2:65" s="12" customFormat="1" ht="11.25">
      <c r="B161" s="146"/>
      <c r="D161" s="140" t="s">
        <v>147</v>
      </c>
      <c r="E161" s="147" t="s">
        <v>19</v>
      </c>
      <c r="F161" s="148" t="s">
        <v>1963</v>
      </c>
      <c r="H161" s="149">
        <v>4.8</v>
      </c>
      <c r="I161" s="150"/>
      <c r="L161" s="146"/>
      <c r="M161" s="151"/>
      <c r="T161" s="152"/>
      <c r="AT161" s="147" t="s">
        <v>147</v>
      </c>
      <c r="AU161" s="147" t="s">
        <v>82</v>
      </c>
      <c r="AV161" s="12" t="s">
        <v>82</v>
      </c>
      <c r="AW161" s="12" t="s">
        <v>33</v>
      </c>
      <c r="AX161" s="12" t="s">
        <v>72</v>
      </c>
      <c r="AY161" s="147" t="s">
        <v>130</v>
      </c>
    </row>
    <row r="162" spans="2:65" s="14" customFormat="1" ht="11.25">
      <c r="B162" s="159"/>
      <c r="D162" s="140" t="s">
        <v>147</v>
      </c>
      <c r="E162" s="160" t="s">
        <v>19</v>
      </c>
      <c r="F162" s="161" t="s">
        <v>165</v>
      </c>
      <c r="H162" s="162">
        <v>136.77000000000001</v>
      </c>
      <c r="I162" s="163"/>
      <c r="L162" s="159"/>
      <c r="M162" s="164"/>
      <c r="T162" s="165"/>
      <c r="AT162" s="160" t="s">
        <v>147</v>
      </c>
      <c r="AU162" s="160" t="s">
        <v>82</v>
      </c>
      <c r="AV162" s="14" t="s">
        <v>157</v>
      </c>
      <c r="AW162" s="14" t="s">
        <v>4</v>
      </c>
      <c r="AX162" s="14" t="s">
        <v>80</v>
      </c>
      <c r="AY162" s="160" t="s">
        <v>130</v>
      </c>
    </row>
    <row r="163" spans="2:65" s="1" customFormat="1" ht="16.5" customHeight="1">
      <c r="B163" s="32"/>
      <c r="C163" s="127" t="s">
        <v>86</v>
      </c>
      <c r="D163" s="127" t="s">
        <v>133</v>
      </c>
      <c r="E163" s="128" t="s">
        <v>1964</v>
      </c>
      <c r="F163" s="129" t="s">
        <v>1965</v>
      </c>
      <c r="G163" s="130" t="s">
        <v>302</v>
      </c>
      <c r="H163" s="131">
        <v>50</v>
      </c>
      <c r="I163" s="132"/>
      <c r="J163" s="133">
        <f>ROUND(I163*H163,2)</f>
        <v>0</v>
      </c>
      <c r="K163" s="129" t="s">
        <v>137</v>
      </c>
      <c r="L163" s="32"/>
      <c r="M163" s="134" t="s">
        <v>19</v>
      </c>
      <c r="N163" s="135" t="s">
        <v>43</v>
      </c>
      <c r="P163" s="136">
        <f>O163*H163</f>
        <v>0</v>
      </c>
      <c r="Q163" s="136">
        <v>9.8999999999999994E-5</v>
      </c>
      <c r="R163" s="136">
        <f>Q163*H163</f>
        <v>4.9499999999999995E-3</v>
      </c>
      <c r="S163" s="136">
        <v>0</v>
      </c>
      <c r="T163" s="137">
        <f>S163*H163</f>
        <v>0</v>
      </c>
      <c r="AR163" s="138" t="s">
        <v>311</v>
      </c>
      <c r="AT163" s="138" t="s">
        <v>133</v>
      </c>
      <c r="AU163" s="138" t="s">
        <v>82</v>
      </c>
      <c r="AY163" s="17" t="s">
        <v>130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80</v>
      </c>
      <c r="BK163" s="139">
        <f>ROUND(I163*H163,2)</f>
        <v>0</v>
      </c>
      <c r="BL163" s="17" t="s">
        <v>311</v>
      </c>
      <c r="BM163" s="138" t="s">
        <v>1966</v>
      </c>
    </row>
    <row r="164" spans="2:65" s="1" customFormat="1" ht="11.25">
      <c r="B164" s="32"/>
      <c r="D164" s="140" t="s">
        <v>140</v>
      </c>
      <c r="F164" s="141" t="s">
        <v>1967</v>
      </c>
      <c r="I164" s="142"/>
      <c r="L164" s="32"/>
      <c r="M164" s="143"/>
      <c r="T164" s="53"/>
      <c r="AT164" s="17" t="s">
        <v>140</v>
      </c>
      <c r="AU164" s="17" t="s">
        <v>82</v>
      </c>
    </row>
    <row r="165" spans="2:65" s="1" customFormat="1" ht="11.25">
      <c r="B165" s="32"/>
      <c r="D165" s="144" t="s">
        <v>141</v>
      </c>
      <c r="F165" s="145" t="s">
        <v>1968</v>
      </c>
      <c r="I165" s="142"/>
      <c r="L165" s="32"/>
      <c r="M165" s="143"/>
      <c r="T165" s="53"/>
      <c r="AT165" s="17" t="s">
        <v>141</v>
      </c>
      <c r="AU165" s="17" t="s">
        <v>82</v>
      </c>
    </row>
    <row r="166" spans="2:65" s="1" customFormat="1" ht="16.5" customHeight="1">
      <c r="B166" s="32"/>
      <c r="C166" s="127" t="s">
        <v>7</v>
      </c>
      <c r="D166" s="127" t="s">
        <v>133</v>
      </c>
      <c r="E166" s="128" t="s">
        <v>1969</v>
      </c>
      <c r="F166" s="129" t="s">
        <v>1970</v>
      </c>
      <c r="G166" s="130" t="s">
        <v>169</v>
      </c>
      <c r="H166" s="131">
        <v>1</v>
      </c>
      <c r="I166" s="132"/>
      <c r="J166" s="133">
        <f>ROUND(I166*H166,2)</f>
        <v>0</v>
      </c>
      <c r="K166" s="129" t="s">
        <v>137</v>
      </c>
      <c r="L166" s="32"/>
      <c r="M166" s="134" t="s">
        <v>19</v>
      </c>
      <c r="N166" s="135" t="s">
        <v>43</v>
      </c>
      <c r="P166" s="136">
        <f>O166*H166</f>
        <v>0</v>
      </c>
      <c r="Q166" s="136">
        <v>1.0699999999999999E-2</v>
      </c>
      <c r="R166" s="136">
        <f>Q166*H166</f>
        <v>1.0699999999999999E-2</v>
      </c>
      <c r="S166" s="136">
        <v>0</v>
      </c>
      <c r="T166" s="137">
        <f>S166*H166</f>
        <v>0</v>
      </c>
      <c r="AR166" s="138" t="s">
        <v>311</v>
      </c>
      <c r="AT166" s="138" t="s">
        <v>133</v>
      </c>
      <c r="AU166" s="138" t="s">
        <v>82</v>
      </c>
      <c r="AY166" s="17" t="s">
        <v>130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80</v>
      </c>
      <c r="BK166" s="139">
        <f>ROUND(I166*H166,2)</f>
        <v>0</v>
      </c>
      <c r="BL166" s="17" t="s">
        <v>311</v>
      </c>
      <c r="BM166" s="138" t="s">
        <v>1971</v>
      </c>
    </row>
    <row r="167" spans="2:65" s="1" customFormat="1" ht="11.25">
      <c r="B167" s="32"/>
      <c r="D167" s="140" t="s">
        <v>140</v>
      </c>
      <c r="F167" s="141" t="s">
        <v>1972</v>
      </c>
      <c r="I167" s="142"/>
      <c r="L167" s="32"/>
      <c r="M167" s="143"/>
      <c r="T167" s="53"/>
      <c r="AT167" s="17" t="s">
        <v>140</v>
      </c>
      <c r="AU167" s="17" t="s">
        <v>82</v>
      </c>
    </row>
    <row r="168" spans="2:65" s="1" customFormat="1" ht="11.25">
      <c r="B168" s="32"/>
      <c r="D168" s="144" t="s">
        <v>141</v>
      </c>
      <c r="F168" s="145" t="s">
        <v>1973</v>
      </c>
      <c r="I168" s="142"/>
      <c r="L168" s="32"/>
      <c r="M168" s="143"/>
      <c r="T168" s="53"/>
      <c r="AT168" s="17" t="s">
        <v>141</v>
      </c>
      <c r="AU168" s="17" t="s">
        <v>82</v>
      </c>
    </row>
    <row r="169" spans="2:65" s="1" customFormat="1" ht="21.75" customHeight="1">
      <c r="B169" s="32"/>
      <c r="C169" s="127" t="s">
        <v>360</v>
      </c>
      <c r="D169" s="127" t="s">
        <v>133</v>
      </c>
      <c r="E169" s="128" t="s">
        <v>1974</v>
      </c>
      <c r="F169" s="129" t="s">
        <v>1975</v>
      </c>
      <c r="G169" s="130" t="s">
        <v>169</v>
      </c>
      <c r="H169" s="131">
        <v>14</v>
      </c>
      <c r="I169" s="132"/>
      <c r="J169" s="133">
        <f>ROUND(I169*H169,2)</f>
        <v>0</v>
      </c>
      <c r="K169" s="129" t="s">
        <v>137</v>
      </c>
      <c r="L169" s="32"/>
      <c r="M169" s="134" t="s">
        <v>19</v>
      </c>
      <c r="N169" s="135" t="s">
        <v>43</v>
      </c>
      <c r="P169" s="136">
        <f>O169*H169</f>
        <v>0</v>
      </c>
      <c r="Q169" s="136">
        <v>6.9999999999999994E-5</v>
      </c>
      <c r="R169" s="136">
        <f>Q169*H169</f>
        <v>9.7999999999999997E-4</v>
      </c>
      <c r="S169" s="136">
        <v>0</v>
      </c>
      <c r="T169" s="137">
        <f>S169*H169</f>
        <v>0</v>
      </c>
      <c r="AR169" s="138" t="s">
        <v>311</v>
      </c>
      <c r="AT169" s="138" t="s">
        <v>133</v>
      </c>
      <c r="AU169" s="138" t="s">
        <v>82</v>
      </c>
      <c r="AY169" s="17" t="s">
        <v>130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80</v>
      </c>
      <c r="BK169" s="139">
        <f>ROUND(I169*H169,2)</f>
        <v>0</v>
      </c>
      <c r="BL169" s="17" t="s">
        <v>311</v>
      </c>
      <c r="BM169" s="138" t="s">
        <v>1976</v>
      </c>
    </row>
    <row r="170" spans="2:65" s="1" customFormat="1" ht="11.25">
      <c r="B170" s="32"/>
      <c r="D170" s="140" t="s">
        <v>140</v>
      </c>
      <c r="F170" s="141" t="s">
        <v>1977</v>
      </c>
      <c r="I170" s="142"/>
      <c r="L170" s="32"/>
      <c r="M170" s="143"/>
      <c r="T170" s="53"/>
      <c r="AT170" s="17" t="s">
        <v>140</v>
      </c>
      <c r="AU170" s="17" t="s">
        <v>82</v>
      </c>
    </row>
    <row r="171" spans="2:65" s="1" customFormat="1" ht="11.25">
      <c r="B171" s="32"/>
      <c r="D171" s="144" t="s">
        <v>141</v>
      </c>
      <c r="F171" s="145" t="s">
        <v>1978</v>
      </c>
      <c r="I171" s="142"/>
      <c r="L171" s="32"/>
      <c r="M171" s="143"/>
      <c r="T171" s="53"/>
      <c r="AT171" s="17" t="s">
        <v>141</v>
      </c>
      <c r="AU171" s="17" t="s">
        <v>82</v>
      </c>
    </row>
    <row r="172" spans="2:65" s="1" customFormat="1" ht="16.5" customHeight="1">
      <c r="B172" s="32"/>
      <c r="C172" s="127" t="s">
        <v>366</v>
      </c>
      <c r="D172" s="127" t="s">
        <v>133</v>
      </c>
      <c r="E172" s="128" t="s">
        <v>1979</v>
      </c>
      <c r="F172" s="129" t="s">
        <v>1980</v>
      </c>
      <c r="G172" s="130" t="s">
        <v>169</v>
      </c>
      <c r="H172" s="131">
        <v>1</v>
      </c>
      <c r="I172" s="132"/>
      <c r="J172" s="133">
        <f>ROUND(I172*H172,2)</f>
        <v>0</v>
      </c>
      <c r="K172" s="129" t="s">
        <v>137</v>
      </c>
      <c r="L172" s="32"/>
      <c r="M172" s="134" t="s">
        <v>19</v>
      </c>
      <c r="N172" s="135" t="s">
        <v>43</v>
      </c>
      <c r="P172" s="136">
        <f>O172*H172</f>
        <v>0</v>
      </c>
      <c r="Q172" s="136">
        <v>1.4999999999999999E-4</v>
      </c>
      <c r="R172" s="136">
        <f>Q172*H172</f>
        <v>1.4999999999999999E-4</v>
      </c>
      <c r="S172" s="136">
        <v>0</v>
      </c>
      <c r="T172" s="137">
        <f>S172*H172</f>
        <v>0</v>
      </c>
      <c r="AR172" s="138" t="s">
        <v>311</v>
      </c>
      <c r="AT172" s="138" t="s">
        <v>133</v>
      </c>
      <c r="AU172" s="138" t="s">
        <v>82</v>
      </c>
      <c r="AY172" s="17" t="s">
        <v>130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80</v>
      </c>
      <c r="BK172" s="139">
        <f>ROUND(I172*H172,2)</f>
        <v>0</v>
      </c>
      <c r="BL172" s="17" t="s">
        <v>311</v>
      </c>
      <c r="BM172" s="138" t="s">
        <v>1981</v>
      </c>
    </row>
    <row r="173" spans="2:65" s="1" customFormat="1" ht="11.25">
      <c r="B173" s="32"/>
      <c r="D173" s="140" t="s">
        <v>140</v>
      </c>
      <c r="F173" s="141" t="s">
        <v>1982</v>
      </c>
      <c r="I173" s="142"/>
      <c r="L173" s="32"/>
      <c r="M173" s="143"/>
      <c r="T173" s="53"/>
      <c r="AT173" s="17" t="s">
        <v>140</v>
      </c>
      <c r="AU173" s="17" t="s">
        <v>82</v>
      </c>
    </row>
    <row r="174" spans="2:65" s="1" customFormat="1" ht="11.25">
      <c r="B174" s="32"/>
      <c r="D174" s="144" t="s">
        <v>141</v>
      </c>
      <c r="F174" s="145" t="s">
        <v>1983</v>
      </c>
      <c r="I174" s="142"/>
      <c r="L174" s="32"/>
      <c r="M174" s="143"/>
      <c r="T174" s="53"/>
      <c r="AT174" s="17" t="s">
        <v>141</v>
      </c>
      <c r="AU174" s="17" t="s">
        <v>82</v>
      </c>
    </row>
    <row r="175" spans="2:65" s="1" customFormat="1" ht="16.5" customHeight="1">
      <c r="B175" s="32"/>
      <c r="C175" s="127" t="s">
        <v>372</v>
      </c>
      <c r="D175" s="127" t="s">
        <v>133</v>
      </c>
      <c r="E175" s="128" t="s">
        <v>1984</v>
      </c>
      <c r="F175" s="129" t="s">
        <v>1985</v>
      </c>
      <c r="G175" s="130" t="s">
        <v>169</v>
      </c>
      <c r="H175" s="131">
        <v>1</v>
      </c>
      <c r="I175" s="132"/>
      <c r="J175" s="133">
        <f>ROUND(I175*H175,2)</f>
        <v>0</v>
      </c>
      <c r="K175" s="129" t="s">
        <v>137</v>
      </c>
      <c r="L175" s="32"/>
      <c r="M175" s="134" t="s">
        <v>19</v>
      </c>
      <c r="N175" s="135" t="s">
        <v>43</v>
      </c>
      <c r="P175" s="136">
        <f>O175*H175</f>
        <v>0</v>
      </c>
      <c r="Q175" s="136">
        <v>1.2E-4</v>
      </c>
      <c r="R175" s="136">
        <f>Q175*H175</f>
        <v>1.2E-4</v>
      </c>
      <c r="S175" s="136">
        <v>0</v>
      </c>
      <c r="T175" s="137">
        <f>S175*H175</f>
        <v>0</v>
      </c>
      <c r="AR175" s="138" t="s">
        <v>311</v>
      </c>
      <c r="AT175" s="138" t="s">
        <v>133</v>
      </c>
      <c r="AU175" s="138" t="s">
        <v>82</v>
      </c>
      <c r="AY175" s="17" t="s">
        <v>130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80</v>
      </c>
      <c r="BK175" s="139">
        <f>ROUND(I175*H175,2)</f>
        <v>0</v>
      </c>
      <c r="BL175" s="17" t="s">
        <v>311</v>
      </c>
      <c r="BM175" s="138" t="s">
        <v>1986</v>
      </c>
    </row>
    <row r="176" spans="2:65" s="1" customFormat="1" ht="11.25">
      <c r="B176" s="32"/>
      <c r="D176" s="140" t="s">
        <v>140</v>
      </c>
      <c r="F176" s="141" t="s">
        <v>1987</v>
      </c>
      <c r="I176" s="142"/>
      <c r="L176" s="32"/>
      <c r="M176" s="143"/>
      <c r="T176" s="53"/>
      <c r="AT176" s="17" t="s">
        <v>140</v>
      </c>
      <c r="AU176" s="17" t="s">
        <v>82</v>
      </c>
    </row>
    <row r="177" spans="2:65" s="1" customFormat="1" ht="11.25">
      <c r="B177" s="32"/>
      <c r="D177" s="144" t="s">
        <v>141</v>
      </c>
      <c r="F177" s="145" t="s">
        <v>1988</v>
      </c>
      <c r="I177" s="142"/>
      <c r="L177" s="32"/>
      <c r="M177" s="143"/>
      <c r="T177" s="53"/>
      <c r="AT177" s="17" t="s">
        <v>141</v>
      </c>
      <c r="AU177" s="17" t="s">
        <v>82</v>
      </c>
    </row>
    <row r="178" spans="2:65" s="1" customFormat="1" ht="16.5" customHeight="1">
      <c r="B178" s="32"/>
      <c r="C178" s="127" t="s">
        <v>379</v>
      </c>
      <c r="D178" s="127" t="s">
        <v>133</v>
      </c>
      <c r="E178" s="128" t="s">
        <v>1989</v>
      </c>
      <c r="F178" s="129" t="s">
        <v>1990</v>
      </c>
      <c r="G178" s="130" t="s">
        <v>169</v>
      </c>
      <c r="H178" s="131">
        <v>1</v>
      </c>
      <c r="I178" s="132"/>
      <c r="J178" s="133">
        <f>ROUND(I178*H178,2)</f>
        <v>0</v>
      </c>
      <c r="K178" s="129" t="s">
        <v>137</v>
      </c>
      <c r="L178" s="32"/>
      <c r="M178" s="134" t="s">
        <v>19</v>
      </c>
      <c r="N178" s="135" t="s">
        <v>43</v>
      </c>
      <c r="P178" s="136">
        <f>O178*H178</f>
        <v>0</v>
      </c>
      <c r="Q178" s="136">
        <v>5.8799999999999998E-3</v>
      </c>
      <c r="R178" s="136">
        <f>Q178*H178</f>
        <v>5.8799999999999998E-3</v>
      </c>
      <c r="S178" s="136">
        <v>0</v>
      </c>
      <c r="T178" s="137">
        <f>S178*H178</f>
        <v>0</v>
      </c>
      <c r="AR178" s="138" t="s">
        <v>311</v>
      </c>
      <c r="AT178" s="138" t="s">
        <v>133</v>
      </c>
      <c r="AU178" s="138" t="s">
        <v>82</v>
      </c>
      <c r="AY178" s="17" t="s">
        <v>130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80</v>
      </c>
      <c r="BK178" s="139">
        <f>ROUND(I178*H178,2)</f>
        <v>0</v>
      </c>
      <c r="BL178" s="17" t="s">
        <v>311</v>
      </c>
      <c r="BM178" s="138" t="s">
        <v>1991</v>
      </c>
    </row>
    <row r="179" spans="2:65" s="1" customFormat="1" ht="11.25">
      <c r="B179" s="32"/>
      <c r="D179" s="140" t="s">
        <v>140</v>
      </c>
      <c r="F179" s="141" t="s">
        <v>1992</v>
      </c>
      <c r="I179" s="142"/>
      <c r="L179" s="32"/>
      <c r="M179" s="143"/>
      <c r="T179" s="53"/>
      <c r="AT179" s="17" t="s">
        <v>140</v>
      </c>
      <c r="AU179" s="17" t="s">
        <v>82</v>
      </c>
    </row>
    <row r="180" spans="2:65" s="1" customFormat="1" ht="11.25">
      <c r="B180" s="32"/>
      <c r="D180" s="144" t="s">
        <v>141</v>
      </c>
      <c r="F180" s="145" t="s">
        <v>1993</v>
      </c>
      <c r="I180" s="142"/>
      <c r="L180" s="32"/>
      <c r="M180" s="143"/>
      <c r="T180" s="53"/>
      <c r="AT180" s="17" t="s">
        <v>141</v>
      </c>
      <c r="AU180" s="17" t="s">
        <v>82</v>
      </c>
    </row>
    <row r="181" spans="2:65" s="1" customFormat="1" ht="16.5" customHeight="1">
      <c r="B181" s="32"/>
      <c r="C181" s="127" t="s">
        <v>386</v>
      </c>
      <c r="D181" s="127" t="s">
        <v>133</v>
      </c>
      <c r="E181" s="128" t="s">
        <v>1994</v>
      </c>
      <c r="F181" s="129" t="s">
        <v>1995</v>
      </c>
      <c r="G181" s="130" t="s">
        <v>827</v>
      </c>
      <c r="H181" s="179"/>
      <c r="I181" s="132"/>
      <c r="J181" s="133">
        <f>ROUND(I181*H181,2)</f>
        <v>0</v>
      </c>
      <c r="K181" s="129" t="s">
        <v>137</v>
      </c>
      <c r="L181" s="32"/>
      <c r="M181" s="134" t="s">
        <v>19</v>
      </c>
      <c r="N181" s="135" t="s">
        <v>43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311</v>
      </c>
      <c r="AT181" s="138" t="s">
        <v>133</v>
      </c>
      <c r="AU181" s="138" t="s">
        <v>82</v>
      </c>
      <c r="AY181" s="17" t="s">
        <v>130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80</v>
      </c>
      <c r="BK181" s="139">
        <f>ROUND(I181*H181,2)</f>
        <v>0</v>
      </c>
      <c r="BL181" s="17" t="s">
        <v>311</v>
      </c>
      <c r="BM181" s="138" t="s">
        <v>1996</v>
      </c>
    </row>
    <row r="182" spans="2:65" s="1" customFormat="1" ht="19.5">
      <c r="B182" s="32"/>
      <c r="D182" s="140" t="s">
        <v>140</v>
      </c>
      <c r="F182" s="141" t="s">
        <v>1997</v>
      </c>
      <c r="I182" s="142"/>
      <c r="L182" s="32"/>
      <c r="M182" s="143"/>
      <c r="T182" s="53"/>
      <c r="AT182" s="17" t="s">
        <v>140</v>
      </c>
      <c r="AU182" s="17" t="s">
        <v>82</v>
      </c>
    </row>
    <row r="183" spans="2:65" s="1" customFormat="1" ht="11.25">
      <c r="B183" s="32"/>
      <c r="D183" s="144" t="s">
        <v>141</v>
      </c>
      <c r="F183" s="145" t="s">
        <v>1998</v>
      </c>
      <c r="I183" s="142"/>
      <c r="L183" s="32"/>
      <c r="M183" s="143"/>
      <c r="T183" s="53"/>
      <c r="AT183" s="17" t="s">
        <v>141</v>
      </c>
      <c r="AU183" s="17" t="s">
        <v>82</v>
      </c>
    </row>
    <row r="184" spans="2:65" s="11" customFormat="1" ht="25.9" customHeight="1">
      <c r="B184" s="115"/>
      <c r="D184" s="116" t="s">
        <v>71</v>
      </c>
      <c r="E184" s="117" t="s">
        <v>1763</v>
      </c>
      <c r="F184" s="117" t="s">
        <v>1764</v>
      </c>
      <c r="I184" s="118"/>
      <c r="J184" s="119">
        <f>BK184</f>
        <v>0</v>
      </c>
      <c r="L184" s="115"/>
      <c r="M184" s="120"/>
      <c r="P184" s="121">
        <f>SUM(P185:P194)</f>
        <v>0</v>
      </c>
      <c r="R184" s="121">
        <f>SUM(R185:R194)</f>
        <v>0</v>
      </c>
      <c r="T184" s="122">
        <f>SUM(T185:T194)</f>
        <v>0</v>
      </c>
      <c r="AR184" s="116" t="s">
        <v>157</v>
      </c>
      <c r="AT184" s="123" t="s">
        <v>71</v>
      </c>
      <c r="AU184" s="123" t="s">
        <v>72</v>
      </c>
      <c r="AY184" s="116" t="s">
        <v>130</v>
      </c>
      <c r="BK184" s="124">
        <f>SUM(BK185:BK194)</f>
        <v>0</v>
      </c>
    </row>
    <row r="185" spans="2:65" s="1" customFormat="1" ht="16.5" customHeight="1">
      <c r="B185" s="32"/>
      <c r="C185" s="127" t="s">
        <v>392</v>
      </c>
      <c r="D185" s="127" t="s">
        <v>133</v>
      </c>
      <c r="E185" s="128" t="s">
        <v>1999</v>
      </c>
      <c r="F185" s="129" t="s">
        <v>2000</v>
      </c>
      <c r="G185" s="130" t="s">
        <v>1767</v>
      </c>
      <c r="H185" s="131">
        <v>21</v>
      </c>
      <c r="I185" s="132"/>
      <c r="J185" s="133">
        <f>ROUND(I185*H185,2)</f>
        <v>0</v>
      </c>
      <c r="K185" s="129" t="s">
        <v>137</v>
      </c>
      <c r="L185" s="32"/>
      <c r="M185" s="134" t="s">
        <v>19</v>
      </c>
      <c r="N185" s="135" t="s">
        <v>43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170</v>
      </c>
      <c r="AT185" s="138" t="s">
        <v>133</v>
      </c>
      <c r="AU185" s="138" t="s">
        <v>80</v>
      </c>
      <c r="AY185" s="17" t="s">
        <v>130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80</v>
      </c>
      <c r="BK185" s="139">
        <f>ROUND(I185*H185,2)</f>
        <v>0</v>
      </c>
      <c r="BL185" s="17" t="s">
        <v>170</v>
      </c>
      <c r="BM185" s="138" t="s">
        <v>2001</v>
      </c>
    </row>
    <row r="186" spans="2:65" s="1" customFormat="1" ht="11.25">
      <c r="B186" s="32"/>
      <c r="D186" s="140" t="s">
        <v>140</v>
      </c>
      <c r="F186" s="141" t="s">
        <v>2002</v>
      </c>
      <c r="I186" s="142"/>
      <c r="L186" s="32"/>
      <c r="M186" s="143"/>
      <c r="T186" s="53"/>
      <c r="AT186" s="17" t="s">
        <v>140</v>
      </c>
      <c r="AU186" s="17" t="s">
        <v>80</v>
      </c>
    </row>
    <row r="187" spans="2:65" s="1" customFormat="1" ht="11.25">
      <c r="B187" s="32"/>
      <c r="D187" s="144" t="s">
        <v>141</v>
      </c>
      <c r="F187" s="145" t="s">
        <v>2003</v>
      </c>
      <c r="I187" s="142"/>
      <c r="L187" s="32"/>
      <c r="M187" s="143"/>
      <c r="T187" s="53"/>
      <c r="AT187" s="17" t="s">
        <v>141</v>
      </c>
      <c r="AU187" s="17" t="s">
        <v>80</v>
      </c>
    </row>
    <row r="188" spans="2:65" s="12" customFormat="1" ht="11.25">
      <c r="B188" s="146"/>
      <c r="D188" s="140" t="s">
        <v>147</v>
      </c>
      <c r="E188" s="147" t="s">
        <v>19</v>
      </c>
      <c r="F188" s="148" t="s">
        <v>2004</v>
      </c>
      <c r="H188" s="149">
        <v>5</v>
      </c>
      <c r="I188" s="150"/>
      <c r="L188" s="146"/>
      <c r="M188" s="151"/>
      <c r="T188" s="152"/>
      <c r="AT188" s="147" t="s">
        <v>147</v>
      </c>
      <c r="AU188" s="147" t="s">
        <v>80</v>
      </c>
      <c r="AV188" s="12" t="s">
        <v>82</v>
      </c>
      <c r="AW188" s="12" t="s">
        <v>33</v>
      </c>
      <c r="AX188" s="12" t="s">
        <v>72</v>
      </c>
      <c r="AY188" s="147" t="s">
        <v>130</v>
      </c>
    </row>
    <row r="189" spans="2:65" s="12" customFormat="1" ht="11.25">
      <c r="B189" s="146"/>
      <c r="D189" s="140" t="s">
        <v>147</v>
      </c>
      <c r="E189" s="147" t="s">
        <v>19</v>
      </c>
      <c r="F189" s="148" t="s">
        <v>2005</v>
      </c>
      <c r="H189" s="149">
        <v>16</v>
      </c>
      <c r="I189" s="150"/>
      <c r="L189" s="146"/>
      <c r="M189" s="151"/>
      <c r="T189" s="152"/>
      <c r="AT189" s="147" t="s">
        <v>147</v>
      </c>
      <c r="AU189" s="147" t="s">
        <v>80</v>
      </c>
      <c r="AV189" s="12" t="s">
        <v>82</v>
      </c>
      <c r="AW189" s="12" t="s">
        <v>33</v>
      </c>
      <c r="AX189" s="12" t="s">
        <v>72</v>
      </c>
      <c r="AY189" s="147" t="s">
        <v>130</v>
      </c>
    </row>
    <row r="190" spans="2:65" s="14" customFormat="1" ht="11.25">
      <c r="B190" s="159"/>
      <c r="D190" s="140" t="s">
        <v>147</v>
      </c>
      <c r="E190" s="160" t="s">
        <v>19</v>
      </c>
      <c r="F190" s="161" t="s">
        <v>165</v>
      </c>
      <c r="H190" s="162">
        <v>21</v>
      </c>
      <c r="I190" s="163"/>
      <c r="L190" s="159"/>
      <c r="M190" s="164"/>
      <c r="T190" s="165"/>
      <c r="AT190" s="160" t="s">
        <v>147</v>
      </c>
      <c r="AU190" s="160" t="s">
        <v>80</v>
      </c>
      <c r="AV190" s="14" t="s">
        <v>157</v>
      </c>
      <c r="AW190" s="14" t="s">
        <v>33</v>
      </c>
      <c r="AX190" s="14" t="s">
        <v>80</v>
      </c>
      <c r="AY190" s="160" t="s">
        <v>130</v>
      </c>
    </row>
    <row r="191" spans="2:65" s="1" customFormat="1" ht="16.5" customHeight="1">
      <c r="B191" s="32"/>
      <c r="C191" s="127" t="s">
        <v>399</v>
      </c>
      <c r="D191" s="127" t="s">
        <v>133</v>
      </c>
      <c r="E191" s="128" t="s">
        <v>1848</v>
      </c>
      <c r="F191" s="129" t="s">
        <v>1849</v>
      </c>
      <c r="G191" s="130" t="s">
        <v>1767</v>
      </c>
      <c r="H191" s="131">
        <v>20</v>
      </c>
      <c r="I191" s="132"/>
      <c r="J191" s="133">
        <f>ROUND(I191*H191,2)</f>
        <v>0</v>
      </c>
      <c r="K191" s="129" t="s">
        <v>137</v>
      </c>
      <c r="L191" s="32"/>
      <c r="M191" s="134" t="s">
        <v>19</v>
      </c>
      <c r="N191" s="135" t="s">
        <v>43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170</v>
      </c>
      <c r="AT191" s="138" t="s">
        <v>133</v>
      </c>
      <c r="AU191" s="138" t="s">
        <v>80</v>
      </c>
      <c r="AY191" s="17" t="s">
        <v>130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80</v>
      </c>
      <c r="BK191" s="139">
        <f>ROUND(I191*H191,2)</f>
        <v>0</v>
      </c>
      <c r="BL191" s="17" t="s">
        <v>170</v>
      </c>
      <c r="BM191" s="138" t="s">
        <v>2006</v>
      </c>
    </row>
    <row r="192" spans="2:65" s="1" customFormat="1" ht="11.25">
      <c r="B192" s="32"/>
      <c r="D192" s="140" t="s">
        <v>140</v>
      </c>
      <c r="F192" s="141" t="s">
        <v>1851</v>
      </c>
      <c r="I192" s="142"/>
      <c r="L192" s="32"/>
      <c r="M192" s="143"/>
      <c r="T192" s="53"/>
      <c r="AT192" s="17" t="s">
        <v>140</v>
      </c>
      <c r="AU192" s="17" t="s">
        <v>80</v>
      </c>
    </row>
    <row r="193" spans="2:51" s="1" customFormat="1" ht="11.25">
      <c r="B193" s="32"/>
      <c r="D193" s="144" t="s">
        <v>141</v>
      </c>
      <c r="F193" s="145" t="s">
        <v>1852</v>
      </c>
      <c r="I193" s="142"/>
      <c r="L193" s="32"/>
      <c r="M193" s="143"/>
      <c r="T193" s="53"/>
      <c r="AT193" s="17" t="s">
        <v>141</v>
      </c>
      <c r="AU193" s="17" t="s">
        <v>80</v>
      </c>
    </row>
    <row r="194" spans="2:51" s="12" customFormat="1" ht="11.25">
      <c r="B194" s="146"/>
      <c r="D194" s="140" t="s">
        <v>147</v>
      </c>
      <c r="E194" s="147" t="s">
        <v>19</v>
      </c>
      <c r="F194" s="148" t="s">
        <v>2007</v>
      </c>
      <c r="H194" s="149">
        <v>20</v>
      </c>
      <c r="I194" s="150"/>
      <c r="L194" s="146"/>
      <c r="M194" s="180"/>
      <c r="N194" s="181"/>
      <c r="O194" s="181"/>
      <c r="P194" s="181"/>
      <c r="Q194" s="181"/>
      <c r="R194" s="181"/>
      <c r="S194" s="181"/>
      <c r="T194" s="182"/>
      <c r="AT194" s="147" t="s">
        <v>147</v>
      </c>
      <c r="AU194" s="147" t="s">
        <v>80</v>
      </c>
      <c r="AV194" s="12" t="s">
        <v>82</v>
      </c>
      <c r="AW194" s="12" t="s">
        <v>33</v>
      </c>
      <c r="AX194" s="12" t="s">
        <v>80</v>
      </c>
      <c r="AY194" s="147" t="s">
        <v>130</v>
      </c>
    </row>
    <row r="195" spans="2:51" s="1" customFormat="1" ht="6.95" customHeight="1">
      <c r="B195" s="41"/>
      <c r="C195" s="42"/>
      <c r="D195" s="42"/>
      <c r="E195" s="42"/>
      <c r="F195" s="42"/>
      <c r="G195" s="42"/>
      <c r="H195" s="42"/>
      <c r="I195" s="42"/>
      <c r="J195" s="42"/>
      <c r="K195" s="42"/>
      <c r="L195" s="32"/>
    </row>
  </sheetData>
  <sheetProtection algorithmName="SHA-512" hashValue="ytqEiAVR2QW8wjF2cZZPrFduc8SzahBcGEa2dOffQ+FJ2DjhLRS/WUxziTlfgiRXHvTu0LifHuI8r2cpPoJUqA==" saltValue="0u4NPibePfWAHCPmm3DprSrZaSI+VDHehAJyyctWWRadBRNkaLrfZLuwweIU1s6tZoWKA+TNt9oWua3eH7Kb0g==" spinCount="100000" sheet="1" objects="1" scenarios="1" formatColumns="0" formatRows="0" autoFilter="0"/>
  <autoFilter ref="C85:K194" xr:uid="{00000000-0009-0000-0000-000005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500-000000000000}"/>
    <hyperlink ref="F97" r:id="rId2" xr:uid="{00000000-0004-0000-0500-000001000000}"/>
    <hyperlink ref="F101" r:id="rId3" xr:uid="{00000000-0004-0000-0500-000002000000}"/>
    <hyperlink ref="F104" r:id="rId4" xr:uid="{00000000-0004-0000-0500-000003000000}"/>
    <hyperlink ref="F108" r:id="rId5" xr:uid="{00000000-0004-0000-0500-000004000000}"/>
    <hyperlink ref="F111" r:id="rId6" xr:uid="{00000000-0004-0000-0500-000005000000}"/>
    <hyperlink ref="F114" r:id="rId7" xr:uid="{00000000-0004-0000-0500-000006000000}"/>
    <hyperlink ref="F117" r:id="rId8" xr:uid="{00000000-0004-0000-0500-000007000000}"/>
    <hyperlink ref="F121" r:id="rId9" xr:uid="{00000000-0004-0000-0500-000008000000}"/>
    <hyperlink ref="F124" r:id="rId10" xr:uid="{00000000-0004-0000-0500-000009000000}"/>
    <hyperlink ref="F128" r:id="rId11" xr:uid="{00000000-0004-0000-0500-00000A000000}"/>
    <hyperlink ref="F131" r:id="rId12" xr:uid="{00000000-0004-0000-0500-00000B000000}"/>
    <hyperlink ref="F134" r:id="rId13" xr:uid="{00000000-0004-0000-0500-00000C000000}"/>
    <hyperlink ref="F138" r:id="rId14" xr:uid="{00000000-0004-0000-0500-00000D000000}"/>
    <hyperlink ref="F142" r:id="rId15" xr:uid="{00000000-0004-0000-0500-00000E000000}"/>
    <hyperlink ref="F145" r:id="rId16" xr:uid="{00000000-0004-0000-0500-00000F000000}"/>
    <hyperlink ref="F148" r:id="rId17" xr:uid="{00000000-0004-0000-0500-000010000000}"/>
    <hyperlink ref="F151" r:id="rId18" xr:uid="{00000000-0004-0000-0500-000011000000}"/>
    <hyperlink ref="F165" r:id="rId19" xr:uid="{00000000-0004-0000-0500-000012000000}"/>
    <hyperlink ref="F168" r:id="rId20" xr:uid="{00000000-0004-0000-0500-000013000000}"/>
    <hyperlink ref="F171" r:id="rId21" xr:uid="{00000000-0004-0000-0500-000014000000}"/>
    <hyperlink ref="F174" r:id="rId22" xr:uid="{00000000-0004-0000-0500-000015000000}"/>
    <hyperlink ref="F177" r:id="rId23" xr:uid="{00000000-0004-0000-0500-000016000000}"/>
    <hyperlink ref="F180" r:id="rId24" xr:uid="{00000000-0004-0000-0500-000017000000}"/>
    <hyperlink ref="F183" r:id="rId25" xr:uid="{00000000-0004-0000-0500-000018000000}"/>
    <hyperlink ref="F187" r:id="rId26" xr:uid="{00000000-0004-0000-0500-000019000000}"/>
    <hyperlink ref="F193" r:id="rId27" xr:uid="{00000000-0004-0000-0500-00001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54"/>
  <sheetViews>
    <sheetView showGridLines="0" tabSelected="1" topLeftCell="A247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Zázemí pro dětskou skupinu - Kynšperk</v>
      </c>
      <c r="F7" s="309"/>
      <c r="G7" s="309"/>
      <c r="H7" s="309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71" t="s">
        <v>2008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28. 1. 2024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7" t="s">
        <v>19</v>
      </c>
      <c r="F27" s="297"/>
      <c r="G27" s="297"/>
      <c r="H27" s="29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ROUND(J89,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ROUND((SUM(BE89:BE353)),  2)</f>
        <v>0</v>
      </c>
      <c r="I33" s="89">
        <v>0.21</v>
      </c>
      <c r="J33" s="88">
        <f>ROUND(((SUM(BE89:BE353))*I33),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ROUND((SUM(BF89:BF353)),  2)</f>
        <v>0</v>
      </c>
      <c r="I34" s="89">
        <v>0.15</v>
      </c>
      <c r="J34" s="88">
        <f>ROUND(((SUM(BF89:BF353))*I34),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ROUND((SUM(BG89:BG353)),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ROUND((SUM(BH89:BH353)),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ROUND((SUM(BI89:BI353)),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107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Zázemí pro dětskou skupinu - Kynšperk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271" t="str">
        <f>E9</f>
        <v>50 - Elektroinstalace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Kynšperk nad Ohří</v>
      </c>
      <c r="I52" s="27" t="s">
        <v>23</v>
      </c>
      <c r="J52" s="49" t="str">
        <f>IF(J12="","",J12)</f>
        <v>28. 1. 2024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 Kynšperk nad Ohří</v>
      </c>
      <c r="I54" s="27" t="s">
        <v>31</v>
      </c>
      <c r="J54" s="30" t="str">
        <f>E21</f>
        <v>Nováček Jiří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Milan Hájek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108</v>
      </c>
      <c r="D57" s="90"/>
      <c r="E57" s="90"/>
      <c r="F57" s="90"/>
      <c r="G57" s="90"/>
      <c r="H57" s="90"/>
      <c r="I57" s="90"/>
      <c r="J57" s="97" t="s">
        <v>109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J89</f>
        <v>0</v>
      </c>
      <c r="L59" s="32"/>
      <c r="AU59" s="17" t="s">
        <v>110</v>
      </c>
    </row>
    <row r="60" spans="2:47" s="8" customFormat="1" ht="24.95" customHeight="1">
      <c r="B60" s="99"/>
      <c r="D60" s="100" t="s">
        <v>2009</v>
      </c>
      <c r="E60" s="101"/>
      <c r="F60" s="101"/>
      <c r="G60" s="101"/>
      <c r="H60" s="101"/>
      <c r="I60" s="101"/>
      <c r="J60" s="102">
        <f>J90</f>
        <v>0</v>
      </c>
      <c r="L60" s="99"/>
    </row>
    <row r="61" spans="2:47" s="9" customFormat="1" ht="19.899999999999999" customHeight="1">
      <c r="B61" s="103"/>
      <c r="D61" s="104" t="s">
        <v>2010</v>
      </c>
      <c r="E61" s="105"/>
      <c r="F61" s="105"/>
      <c r="G61" s="105"/>
      <c r="H61" s="105"/>
      <c r="I61" s="105"/>
      <c r="J61" s="106">
        <f>J91</f>
        <v>0</v>
      </c>
      <c r="L61" s="103"/>
    </row>
    <row r="62" spans="2:47" s="9" customFormat="1" ht="19.899999999999999" customHeight="1">
      <c r="B62" s="103"/>
      <c r="D62" s="104" t="s">
        <v>2011</v>
      </c>
      <c r="E62" s="105"/>
      <c r="F62" s="105"/>
      <c r="G62" s="105"/>
      <c r="H62" s="105"/>
      <c r="I62" s="105"/>
      <c r="J62" s="106">
        <f>J123</f>
        <v>0</v>
      </c>
      <c r="L62" s="103"/>
    </row>
    <row r="63" spans="2:47" s="9" customFormat="1" ht="19.899999999999999" customHeight="1">
      <c r="B63" s="103"/>
      <c r="D63" s="104" t="s">
        <v>2012</v>
      </c>
      <c r="E63" s="105"/>
      <c r="F63" s="105"/>
      <c r="G63" s="105"/>
      <c r="H63" s="105"/>
      <c r="I63" s="105"/>
      <c r="J63" s="106">
        <f>J130</f>
        <v>0</v>
      </c>
      <c r="L63" s="103"/>
    </row>
    <row r="64" spans="2:47" s="9" customFormat="1" ht="19.899999999999999" customHeight="1">
      <c r="B64" s="103"/>
      <c r="D64" s="104" t="s">
        <v>2013</v>
      </c>
      <c r="E64" s="105"/>
      <c r="F64" s="105"/>
      <c r="G64" s="105"/>
      <c r="H64" s="105"/>
      <c r="I64" s="105"/>
      <c r="J64" s="106">
        <f>J231</f>
        <v>0</v>
      </c>
      <c r="L64" s="103"/>
    </row>
    <row r="65" spans="2:12" s="8" customFormat="1" ht="24.95" customHeight="1">
      <c r="B65" s="99"/>
      <c r="D65" s="100" t="s">
        <v>183</v>
      </c>
      <c r="E65" s="101"/>
      <c r="F65" s="101"/>
      <c r="G65" s="101"/>
      <c r="H65" s="101"/>
      <c r="I65" s="101"/>
      <c r="J65" s="102">
        <f>J282</f>
        <v>0</v>
      </c>
      <c r="L65" s="99"/>
    </row>
    <row r="66" spans="2:12" s="9" customFormat="1" ht="19.899999999999999" customHeight="1">
      <c r="B66" s="103"/>
      <c r="D66" s="104" t="s">
        <v>2014</v>
      </c>
      <c r="E66" s="105"/>
      <c r="F66" s="105"/>
      <c r="G66" s="105"/>
      <c r="H66" s="105"/>
      <c r="I66" s="105"/>
      <c r="J66" s="106">
        <f>J283</f>
        <v>0</v>
      </c>
      <c r="L66" s="103"/>
    </row>
    <row r="67" spans="2:12" s="9" customFormat="1" ht="19.899999999999999" customHeight="1">
      <c r="B67" s="103"/>
      <c r="D67" s="104" t="s">
        <v>2015</v>
      </c>
      <c r="E67" s="105"/>
      <c r="F67" s="105"/>
      <c r="G67" s="105"/>
      <c r="H67" s="105"/>
      <c r="I67" s="105"/>
      <c r="J67" s="106">
        <f>J302</f>
        <v>0</v>
      </c>
      <c r="L67" s="103"/>
    </row>
    <row r="68" spans="2:12" s="8" customFormat="1" ht="24.95" customHeight="1">
      <c r="B68" s="99"/>
      <c r="D68" s="100" t="s">
        <v>2016</v>
      </c>
      <c r="E68" s="101"/>
      <c r="F68" s="101"/>
      <c r="G68" s="101"/>
      <c r="H68" s="101"/>
      <c r="I68" s="101"/>
      <c r="J68" s="102">
        <f>J338</f>
        <v>0</v>
      </c>
      <c r="L68" s="99"/>
    </row>
    <row r="69" spans="2:12" s="8" customFormat="1" ht="24.95" customHeight="1">
      <c r="B69" s="99"/>
      <c r="D69" s="100" t="s">
        <v>1416</v>
      </c>
      <c r="E69" s="101"/>
      <c r="F69" s="101"/>
      <c r="G69" s="101"/>
      <c r="H69" s="101"/>
      <c r="I69" s="101"/>
      <c r="J69" s="102">
        <f>J342</f>
        <v>0</v>
      </c>
      <c r="L69" s="99"/>
    </row>
    <row r="70" spans="2:12" s="1" customFormat="1" ht="21.75" customHeight="1">
      <c r="B70" s="32"/>
      <c r="L70" s="32"/>
    </row>
    <row r="71" spans="2:12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5" spans="2:12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12" s="1" customFormat="1" ht="24.95" customHeight="1">
      <c r="B76" s="32"/>
      <c r="C76" s="21" t="s">
        <v>115</v>
      </c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16</v>
      </c>
      <c r="L78" s="32"/>
    </row>
    <row r="79" spans="2:12" s="1" customFormat="1" ht="16.5" customHeight="1">
      <c r="B79" s="32"/>
      <c r="E79" s="308" t="str">
        <f>E7</f>
        <v>Zázemí pro dětskou skupinu - Kynšperk</v>
      </c>
      <c r="F79" s="309"/>
      <c r="G79" s="309"/>
      <c r="H79" s="309"/>
      <c r="L79" s="32"/>
    </row>
    <row r="80" spans="2:12" s="1" customFormat="1" ht="12" customHeight="1">
      <c r="B80" s="32"/>
      <c r="C80" s="27" t="s">
        <v>105</v>
      </c>
      <c r="L80" s="32"/>
    </row>
    <row r="81" spans="2:65" s="1" customFormat="1" ht="16.5" customHeight="1">
      <c r="B81" s="32"/>
      <c r="E81" s="271" t="str">
        <f>E9</f>
        <v>50 - Elektroinstalace</v>
      </c>
      <c r="F81" s="310"/>
      <c r="G81" s="310"/>
      <c r="H81" s="310"/>
      <c r="L81" s="32"/>
    </row>
    <row r="82" spans="2:65" s="1" customFormat="1" ht="6.95" customHeight="1">
      <c r="B82" s="32"/>
      <c r="L82" s="32"/>
    </row>
    <row r="83" spans="2:65" s="1" customFormat="1" ht="12" customHeight="1">
      <c r="B83" s="32"/>
      <c r="C83" s="27" t="s">
        <v>21</v>
      </c>
      <c r="F83" s="25" t="str">
        <f>F12</f>
        <v>Kynšperk nad Ohří</v>
      </c>
      <c r="I83" s="27" t="s">
        <v>23</v>
      </c>
      <c r="J83" s="49" t="str">
        <f>IF(J12="","",J12)</f>
        <v>28. 1. 2024</v>
      </c>
      <c r="L83" s="32"/>
    </row>
    <row r="84" spans="2:65" s="1" customFormat="1" ht="6.95" customHeight="1">
      <c r="B84" s="32"/>
      <c r="L84" s="32"/>
    </row>
    <row r="85" spans="2:65" s="1" customFormat="1" ht="15.2" customHeight="1">
      <c r="B85" s="32"/>
      <c r="C85" s="27" t="s">
        <v>25</v>
      </c>
      <c r="F85" s="25" t="str">
        <f>E15</f>
        <v>Měst Kynšperk nad Ohří</v>
      </c>
      <c r="I85" s="27" t="s">
        <v>31</v>
      </c>
      <c r="J85" s="30" t="str">
        <f>E21</f>
        <v>Nováček Jiří</v>
      </c>
      <c r="L85" s="32"/>
    </row>
    <row r="86" spans="2:65" s="1" customFormat="1" ht="15.2" customHeight="1">
      <c r="B86" s="32"/>
      <c r="C86" s="27" t="s">
        <v>29</v>
      </c>
      <c r="F86" s="25" t="str">
        <f>IF(E18="","",E18)</f>
        <v>Vyplň údaj</v>
      </c>
      <c r="I86" s="27" t="s">
        <v>34</v>
      </c>
      <c r="J86" s="30" t="str">
        <f>E24</f>
        <v>Milan Hájek</v>
      </c>
      <c r="L86" s="32"/>
    </row>
    <row r="87" spans="2:65" s="1" customFormat="1" ht="10.35" customHeight="1">
      <c r="B87" s="32"/>
      <c r="L87" s="32"/>
    </row>
    <row r="88" spans="2:65" s="10" customFormat="1" ht="29.25" customHeight="1">
      <c r="B88" s="107"/>
      <c r="C88" s="108" t="s">
        <v>116</v>
      </c>
      <c r="D88" s="109" t="s">
        <v>57</v>
      </c>
      <c r="E88" s="109" t="s">
        <v>53</v>
      </c>
      <c r="F88" s="109" t="s">
        <v>54</v>
      </c>
      <c r="G88" s="109" t="s">
        <v>117</v>
      </c>
      <c r="H88" s="109" t="s">
        <v>118</v>
      </c>
      <c r="I88" s="109" t="s">
        <v>119</v>
      </c>
      <c r="J88" s="109" t="s">
        <v>109</v>
      </c>
      <c r="K88" s="110" t="s">
        <v>120</v>
      </c>
      <c r="L88" s="107"/>
      <c r="M88" s="56" t="s">
        <v>19</v>
      </c>
      <c r="N88" s="57" t="s">
        <v>42</v>
      </c>
      <c r="O88" s="57" t="s">
        <v>121</v>
      </c>
      <c r="P88" s="57" t="s">
        <v>122</v>
      </c>
      <c r="Q88" s="57" t="s">
        <v>123</v>
      </c>
      <c r="R88" s="57" t="s">
        <v>124</v>
      </c>
      <c r="S88" s="57" t="s">
        <v>125</v>
      </c>
      <c r="T88" s="58" t="s">
        <v>126</v>
      </c>
    </row>
    <row r="89" spans="2:65" s="1" customFormat="1" ht="22.9" customHeight="1">
      <c r="B89" s="32"/>
      <c r="C89" s="61" t="s">
        <v>127</v>
      </c>
      <c r="J89" s="111">
        <f>BK89</f>
        <v>0</v>
      </c>
      <c r="L89" s="32"/>
      <c r="M89" s="59"/>
      <c r="N89" s="50"/>
      <c r="O89" s="50"/>
      <c r="P89" s="112">
        <f>P90+P282+P338+P342</f>
        <v>0</v>
      </c>
      <c r="Q89" s="50"/>
      <c r="R89" s="112">
        <f>R90+R282+R338+R342</f>
        <v>1.0925495000000001</v>
      </c>
      <c r="S89" s="50"/>
      <c r="T89" s="113">
        <f>T90+T282+T338+T342</f>
        <v>0</v>
      </c>
      <c r="AT89" s="17" t="s">
        <v>71</v>
      </c>
      <c r="AU89" s="17" t="s">
        <v>110</v>
      </c>
      <c r="BK89" s="114">
        <f>BK90+BK282+BK338+BK342</f>
        <v>0</v>
      </c>
    </row>
    <row r="90" spans="2:65" s="11" customFormat="1" ht="25.9" customHeight="1">
      <c r="B90" s="115"/>
      <c r="D90" s="116" t="s">
        <v>71</v>
      </c>
      <c r="E90" s="117" t="s">
        <v>194</v>
      </c>
      <c r="F90" s="117" t="s">
        <v>96</v>
      </c>
      <c r="I90" s="118"/>
      <c r="J90" s="119">
        <f>BK90</f>
        <v>0</v>
      </c>
      <c r="L90" s="115"/>
      <c r="M90" s="120"/>
      <c r="P90" s="121">
        <f>P91+P123+P130+P231</f>
        <v>0</v>
      </c>
      <c r="R90" s="121">
        <f>R91+R123+R130+R231</f>
        <v>0.10767950000000001</v>
      </c>
      <c r="T90" s="122">
        <f>T91+T123+T130+T231</f>
        <v>0</v>
      </c>
      <c r="AR90" s="116" t="s">
        <v>80</v>
      </c>
      <c r="AT90" s="123" t="s">
        <v>71</v>
      </c>
      <c r="AU90" s="123" t="s">
        <v>72</v>
      </c>
      <c r="AY90" s="116" t="s">
        <v>130</v>
      </c>
      <c r="BK90" s="124">
        <f>BK91+BK123+BK130+BK231</f>
        <v>0</v>
      </c>
    </row>
    <row r="91" spans="2:65" s="11" customFormat="1" ht="22.9" customHeight="1">
      <c r="B91" s="115"/>
      <c r="D91" s="116" t="s">
        <v>71</v>
      </c>
      <c r="E91" s="125" t="s">
        <v>2017</v>
      </c>
      <c r="F91" s="125" t="s">
        <v>2018</v>
      </c>
      <c r="I91" s="118"/>
      <c r="J91" s="126">
        <f>BK91</f>
        <v>0</v>
      </c>
      <c r="L91" s="115"/>
      <c r="M91" s="120"/>
      <c r="P91" s="121">
        <f>SUM(P92:P122)</f>
        <v>0</v>
      </c>
      <c r="R91" s="121">
        <f>SUM(R92:R122)</f>
        <v>8.7464999999999991E-3</v>
      </c>
      <c r="T91" s="122">
        <f>SUM(T92:T122)</f>
        <v>0</v>
      </c>
      <c r="AR91" s="116" t="s">
        <v>80</v>
      </c>
      <c r="AT91" s="123" t="s">
        <v>71</v>
      </c>
      <c r="AU91" s="123" t="s">
        <v>80</v>
      </c>
      <c r="AY91" s="116" t="s">
        <v>130</v>
      </c>
      <c r="BK91" s="124">
        <f>SUM(BK92:BK122)</f>
        <v>0</v>
      </c>
    </row>
    <row r="92" spans="2:65" s="1" customFormat="1" ht="21.75" customHeight="1">
      <c r="B92" s="32"/>
      <c r="C92" s="127" t="s">
        <v>80</v>
      </c>
      <c r="D92" s="127" t="s">
        <v>133</v>
      </c>
      <c r="E92" s="128" t="s">
        <v>2019</v>
      </c>
      <c r="F92" s="129" t="s">
        <v>2020</v>
      </c>
      <c r="G92" s="130" t="s">
        <v>229</v>
      </c>
      <c r="H92" s="131">
        <v>1.26</v>
      </c>
      <c r="I92" s="132"/>
      <c r="J92" s="133">
        <f>ROUND(I92*H92,2)</f>
        <v>0</v>
      </c>
      <c r="K92" s="129" t="s">
        <v>137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157</v>
      </c>
      <c r="AT92" s="138" t="s">
        <v>133</v>
      </c>
      <c r="AU92" s="138" t="s">
        <v>82</v>
      </c>
      <c r="AY92" s="17" t="s">
        <v>130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157</v>
      </c>
      <c r="BM92" s="138" t="s">
        <v>2021</v>
      </c>
    </row>
    <row r="93" spans="2:65" s="1" customFormat="1" ht="19.5">
      <c r="B93" s="32"/>
      <c r="D93" s="140" t="s">
        <v>140</v>
      </c>
      <c r="F93" s="141" t="s">
        <v>2022</v>
      </c>
      <c r="I93" s="142"/>
      <c r="L93" s="32"/>
      <c r="M93" s="143"/>
      <c r="T93" s="53"/>
      <c r="AT93" s="17" t="s">
        <v>140</v>
      </c>
      <c r="AU93" s="17" t="s">
        <v>82</v>
      </c>
    </row>
    <row r="94" spans="2:65" s="1" customFormat="1" ht="11.25">
      <c r="B94" s="32"/>
      <c r="D94" s="144" t="s">
        <v>141</v>
      </c>
      <c r="F94" s="145" t="s">
        <v>2023</v>
      </c>
      <c r="I94" s="142"/>
      <c r="L94" s="32"/>
      <c r="M94" s="143"/>
      <c r="T94" s="53"/>
      <c r="AT94" s="17" t="s">
        <v>141</v>
      </c>
      <c r="AU94" s="17" t="s">
        <v>82</v>
      </c>
    </row>
    <row r="95" spans="2:65" s="1" customFormat="1" ht="21.75" customHeight="1">
      <c r="B95" s="32"/>
      <c r="C95" s="127" t="s">
        <v>82</v>
      </c>
      <c r="D95" s="127" t="s">
        <v>133</v>
      </c>
      <c r="E95" s="128" t="s">
        <v>2024</v>
      </c>
      <c r="F95" s="129" t="s">
        <v>2025</v>
      </c>
      <c r="G95" s="130" t="s">
        <v>229</v>
      </c>
      <c r="H95" s="131">
        <v>1.26</v>
      </c>
      <c r="I95" s="132"/>
      <c r="J95" s="133">
        <f>ROUND(I95*H95,2)</f>
        <v>0</v>
      </c>
      <c r="K95" s="129" t="s">
        <v>137</v>
      </c>
      <c r="L95" s="32"/>
      <c r="M95" s="134" t="s">
        <v>19</v>
      </c>
      <c r="N95" s="135" t="s">
        <v>43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157</v>
      </c>
      <c r="AT95" s="138" t="s">
        <v>133</v>
      </c>
      <c r="AU95" s="138" t="s">
        <v>82</v>
      </c>
      <c r="AY95" s="17" t="s">
        <v>130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80</v>
      </c>
      <c r="BK95" s="139">
        <f>ROUND(I95*H95,2)</f>
        <v>0</v>
      </c>
      <c r="BL95" s="17" t="s">
        <v>157</v>
      </c>
      <c r="BM95" s="138" t="s">
        <v>2026</v>
      </c>
    </row>
    <row r="96" spans="2:65" s="1" customFormat="1" ht="19.5">
      <c r="B96" s="32"/>
      <c r="D96" s="140" t="s">
        <v>140</v>
      </c>
      <c r="F96" s="141" t="s">
        <v>2027</v>
      </c>
      <c r="I96" s="142"/>
      <c r="L96" s="32"/>
      <c r="M96" s="143"/>
      <c r="T96" s="53"/>
      <c r="AT96" s="17" t="s">
        <v>140</v>
      </c>
      <c r="AU96" s="17" t="s">
        <v>82</v>
      </c>
    </row>
    <row r="97" spans="2:65" s="1" customFormat="1" ht="11.25">
      <c r="B97" s="32"/>
      <c r="D97" s="144" t="s">
        <v>141</v>
      </c>
      <c r="F97" s="145" t="s">
        <v>2028</v>
      </c>
      <c r="I97" s="142"/>
      <c r="L97" s="32"/>
      <c r="M97" s="143"/>
      <c r="T97" s="53"/>
      <c r="AT97" s="17" t="s">
        <v>141</v>
      </c>
      <c r="AU97" s="17" t="s">
        <v>82</v>
      </c>
    </row>
    <row r="98" spans="2:65" s="1" customFormat="1" ht="21.75" customHeight="1">
      <c r="B98" s="32"/>
      <c r="C98" s="127" t="s">
        <v>151</v>
      </c>
      <c r="D98" s="127" t="s">
        <v>133</v>
      </c>
      <c r="E98" s="128" t="s">
        <v>2029</v>
      </c>
      <c r="F98" s="129" t="s">
        <v>2030</v>
      </c>
      <c r="G98" s="130" t="s">
        <v>302</v>
      </c>
      <c r="H98" s="131">
        <v>7</v>
      </c>
      <c r="I98" s="132"/>
      <c r="J98" s="133">
        <f>ROUND(I98*H98,2)</f>
        <v>0</v>
      </c>
      <c r="K98" s="129" t="s">
        <v>137</v>
      </c>
      <c r="L98" s="32"/>
      <c r="M98" s="134" t="s">
        <v>19</v>
      </c>
      <c r="N98" s="135" t="s">
        <v>43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665</v>
      </c>
      <c r="AT98" s="138" t="s">
        <v>133</v>
      </c>
      <c r="AU98" s="138" t="s">
        <v>82</v>
      </c>
      <c r="AY98" s="17" t="s">
        <v>130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80</v>
      </c>
      <c r="BK98" s="139">
        <f>ROUND(I98*H98,2)</f>
        <v>0</v>
      </c>
      <c r="BL98" s="17" t="s">
        <v>665</v>
      </c>
      <c r="BM98" s="138" t="s">
        <v>2031</v>
      </c>
    </row>
    <row r="99" spans="2:65" s="1" customFormat="1" ht="19.5">
      <c r="B99" s="32"/>
      <c r="D99" s="140" t="s">
        <v>140</v>
      </c>
      <c r="F99" s="141" t="s">
        <v>2032</v>
      </c>
      <c r="I99" s="142"/>
      <c r="L99" s="32"/>
      <c r="M99" s="143"/>
      <c r="T99" s="53"/>
      <c r="AT99" s="17" t="s">
        <v>140</v>
      </c>
      <c r="AU99" s="17" t="s">
        <v>82</v>
      </c>
    </row>
    <row r="100" spans="2:65" s="1" customFormat="1" ht="11.25">
      <c r="B100" s="32"/>
      <c r="D100" s="144" t="s">
        <v>141</v>
      </c>
      <c r="F100" s="145" t="s">
        <v>2033</v>
      </c>
      <c r="I100" s="142"/>
      <c r="L100" s="32"/>
      <c r="M100" s="143"/>
      <c r="T100" s="53"/>
      <c r="AT100" s="17" t="s">
        <v>141</v>
      </c>
      <c r="AU100" s="17" t="s">
        <v>82</v>
      </c>
    </row>
    <row r="101" spans="2:65" s="1" customFormat="1" ht="16.5" customHeight="1">
      <c r="B101" s="32"/>
      <c r="C101" s="166" t="s">
        <v>157</v>
      </c>
      <c r="D101" s="166" t="s">
        <v>166</v>
      </c>
      <c r="E101" s="167" t="s">
        <v>2034</v>
      </c>
      <c r="F101" s="168" t="s">
        <v>2035</v>
      </c>
      <c r="G101" s="169" t="s">
        <v>2036</v>
      </c>
      <c r="H101" s="170">
        <v>7.35</v>
      </c>
      <c r="I101" s="171"/>
      <c r="J101" s="172">
        <f>ROUND(I101*H101,2)</f>
        <v>0</v>
      </c>
      <c r="K101" s="168" t="s">
        <v>137</v>
      </c>
      <c r="L101" s="173"/>
      <c r="M101" s="174" t="s">
        <v>19</v>
      </c>
      <c r="N101" s="175" t="s">
        <v>43</v>
      </c>
      <c r="P101" s="136">
        <f>O101*H101</f>
        <v>0</v>
      </c>
      <c r="Q101" s="136">
        <v>1E-3</v>
      </c>
      <c r="R101" s="136">
        <f>Q101*H101</f>
        <v>7.3499999999999998E-3</v>
      </c>
      <c r="S101" s="136">
        <v>0</v>
      </c>
      <c r="T101" s="137">
        <f>S101*H101</f>
        <v>0</v>
      </c>
      <c r="AR101" s="138" t="s">
        <v>1071</v>
      </c>
      <c r="AT101" s="138" t="s">
        <v>166</v>
      </c>
      <c r="AU101" s="138" t="s">
        <v>82</v>
      </c>
      <c r="AY101" s="17" t="s">
        <v>130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80</v>
      </c>
      <c r="BK101" s="139">
        <f>ROUND(I101*H101,2)</f>
        <v>0</v>
      </c>
      <c r="BL101" s="17" t="s">
        <v>1071</v>
      </c>
      <c r="BM101" s="138" t="s">
        <v>2037</v>
      </c>
    </row>
    <row r="102" spans="2:65" s="1" customFormat="1" ht="11.25">
      <c r="B102" s="32"/>
      <c r="D102" s="140" t="s">
        <v>140</v>
      </c>
      <c r="F102" s="141" t="s">
        <v>2035</v>
      </c>
      <c r="I102" s="142"/>
      <c r="L102" s="32"/>
      <c r="M102" s="143"/>
      <c r="T102" s="53"/>
      <c r="AT102" s="17" t="s">
        <v>140</v>
      </c>
      <c r="AU102" s="17" t="s">
        <v>82</v>
      </c>
    </row>
    <row r="103" spans="2:65" s="1" customFormat="1" ht="16.5" customHeight="1">
      <c r="B103" s="32"/>
      <c r="C103" s="127" t="s">
        <v>129</v>
      </c>
      <c r="D103" s="127" t="s">
        <v>133</v>
      </c>
      <c r="E103" s="128" t="s">
        <v>2038</v>
      </c>
      <c r="F103" s="129" t="s">
        <v>2039</v>
      </c>
      <c r="G103" s="130" t="s">
        <v>199</v>
      </c>
      <c r="H103" s="131">
        <v>5.25</v>
      </c>
      <c r="I103" s="132"/>
      <c r="J103" s="133">
        <f>ROUND(I103*H103,2)</f>
        <v>0</v>
      </c>
      <c r="K103" s="129" t="s">
        <v>137</v>
      </c>
      <c r="L103" s="32"/>
      <c r="M103" s="134" t="s">
        <v>19</v>
      </c>
      <c r="N103" s="135" t="s">
        <v>43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665</v>
      </c>
      <c r="AT103" s="138" t="s">
        <v>133</v>
      </c>
      <c r="AU103" s="138" t="s">
        <v>82</v>
      </c>
      <c r="AY103" s="17" t="s">
        <v>130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80</v>
      </c>
      <c r="BK103" s="139">
        <f>ROUND(I103*H103,2)</f>
        <v>0</v>
      </c>
      <c r="BL103" s="17" t="s">
        <v>665</v>
      </c>
      <c r="BM103" s="138" t="s">
        <v>2040</v>
      </c>
    </row>
    <row r="104" spans="2:65" s="1" customFormat="1" ht="19.5">
      <c r="B104" s="32"/>
      <c r="D104" s="140" t="s">
        <v>140</v>
      </c>
      <c r="F104" s="141" t="s">
        <v>2041</v>
      </c>
      <c r="I104" s="142"/>
      <c r="L104" s="32"/>
      <c r="M104" s="143"/>
      <c r="T104" s="53"/>
      <c r="AT104" s="17" t="s">
        <v>140</v>
      </c>
      <c r="AU104" s="17" t="s">
        <v>82</v>
      </c>
    </row>
    <row r="105" spans="2:65" s="1" customFormat="1" ht="11.25">
      <c r="B105" s="32"/>
      <c r="D105" s="144" t="s">
        <v>141</v>
      </c>
      <c r="F105" s="145" t="s">
        <v>2042</v>
      </c>
      <c r="I105" s="142"/>
      <c r="L105" s="32"/>
      <c r="M105" s="143"/>
      <c r="T105" s="53"/>
      <c r="AT105" s="17" t="s">
        <v>141</v>
      </c>
      <c r="AU105" s="17" t="s">
        <v>82</v>
      </c>
    </row>
    <row r="106" spans="2:65" s="1" customFormat="1" ht="16.5" customHeight="1">
      <c r="B106" s="32"/>
      <c r="C106" s="127" t="s">
        <v>234</v>
      </c>
      <c r="D106" s="127" t="s">
        <v>133</v>
      </c>
      <c r="E106" s="128" t="s">
        <v>2043</v>
      </c>
      <c r="F106" s="129" t="s">
        <v>2044</v>
      </c>
      <c r="G106" s="130" t="s">
        <v>199</v>
      </c>
      <c r="H106" s="131">
        <v>5.25</v>
      </c>
      <c r="I106" s="132"/>
      <c r="J106" s="133">
        <f>ROUND(I106*H106,2)</f>
        <v>0</v>
      </c>
      <c r="K106" s="129" t="s">
        <v>137</v>
      </c>
      <c r="L106" s="32"/>
      <c r="M106" s="134" t="s">
        <v>19</v>
      </c>
      <c r="N106" s="135" t="s">
        <v>43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665</v>
      </c>
      <c r="AT106" s="138" t="s">
        <v>133</v>
      </c>
      <c r="AU106" s="138" t="s">
        <v>82</v>
      </c>
      <c r="AY106" s="17" t="s">
        <v>130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80</v>
      </c>
      <c r="BK106" s="139">
        <f>ROUND(I106*H106,2)</f>
        <v>0</v>
      </c>
      <c r="BL106" s="17" t="s">
        <v>665</v>
      </c>
      <c r="BM106" s="138" t="s">
        <v>2045</v>
      </c>
    </row>
    <row r="107" spans="2:65" s="1" customFormat="1" ht="11.25">
      <c r="B107" s="32"/>
      <c r="D107" s="140" t="s">
        <v>140</v>
      </c>
      <c r="F107" s="141" t="s">
        <v>2046</v>
      </c>
      <c r="I107" s="142"/>
      <c r="L107" s="32"/>
      <c r="M107" s="143"/>
      <c r="T107" s="53"/>
      <c r="AT107" s="17" t="s">
        <v>140</v>
      </c>
      <c r="AU107" s="17" t="s">
        <v>82</v>
      </c>
    </row>
    <row r="108" spans="2:65" s="1" customFormat="1" ht="11.25">
      <c r="B108" s="32"/>
      <c r="D108" s="144" t="s">
        <v>141</v>
      </c>
      <c r="F108" s="145" t="s">
        <v>2047</v>
      </c>
      <c r="I108" s="142"/>
      <c r="L108" s="32"/>
      <c r="M108" s="143"/>
      <c r="T108" s="53"/>
      <c r="AT108" s="17" t="s">
        <v>141</v>
      </c>
      <c r="AU108" s="17" t="s">
        <v>82</v>
      </c>
    </row>
    <row r="109" spans="2:65" s="1" customFormat="1" ht="16.5" customHeight="1">
      <c r="B109" s="32"/>
      <c r="C109" s="127" t="s">
        <v>240</v>
      </c>
      <c r="D109" s="127" t="s">
        <v>133</v>
      </c>
      <c r="E109" s="128" t="s">
        <v>2048</v>
      </c>
      <c r="F109" s="129" t="s">
        <v>2049</v>
      </c>
      <c r="G109" s="130" t="s">
        <v>302</v>
      </c>
      <c r="H109" s="131">
        <v>7</v>
      </c>
      <c r="I109" s="132"/>
      <c r="J109" s="133">
        <f>ROUND(I109*H109,2)</f>
        <v>0</v>
      </c>
      <c r="K109" s="129" t="s">
        <v>137</v>
      </c>
      <c r="L109" s="32"/>
      <c r="M109" s="134" t="s">
        <v>19</v>
      </c>
      <c r="N109" s="135" t="s">
        <v>43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311</v>
      </c>
      <c r="AT109" s="138" t="s">
        <v>133</v>
      </c>
      <c r="AU109" s="138" t="s">
        <v>82</v>
      </c>
      <c r="AY109" s="17" t="s">
        <v>130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80</v>
      </c>
      <c r="BK109" s="139">
        <f>ROUND(I109*H109,2)</f>
        <v>0</v>
      </c>
      <c r="BL109" s="17" t="s">
        <v>311</v>
      </c>
      <c r="BM109" s="138" t="s">
        <v>2050</v>
      </c>
    </row>
    <row r="110" spans="2:65" s="1" customFormat="1" ht="19.5">
      <c r="B110" s="32"/>
      <c r="D110" s="140" t="s">
        <v>140</v>
      </c>
      <c r="F110" s="141" t="s">
        <v>2051</v>
      </c>
      <c r="I110" s="142"/>
      <c r="L110" s="32"/>
      <c r="M110" s="143"/>
      <c r="T110" s="53"/>
      <c r="AT110" s="17" t="s">
        <v>140</v>
      </c>
      <c r="AU110" s="17" t="s">
        <v>82</v>
      </c>
    </row>
    <row r="111" spans="2:65" s="1" customFormat="1" ht="11.25">
      <c r="B111" s="32"/>
      <c r="D111" s="144" t="s">
        <v>141</v>
      </c>
      <c r="F111" s="145" t="s">
        <v>2052</v>
      </c>
      <c r="I111" s="142"/>
      <c r="L111" s="32"/>
      <c r="M111" s="143"/>
      <c r="T111" s="53"/>
      <c r="AT111" s="17" t="s">
        <v>141</v>
      </c>
      <c r="AU111" s="17" t="s">
        <v>82</v>
      </c>
    </row>
    <row r="112" spans="2:65" s="1" customFormat="1" ht="16.5" customHeight="1">
      <c r="B112" s="32"/>
      <c r="C112" s="166" t="s">
        <v>249</v>
      </c>
      <c r="D112" s="166" t="s">
        <v>166</v>
      </c>
      <c r="E112" s="167" t="s">
        <v>2053</v>
      </c>
      <c r="F112" s="168" t="s">
        <v>2054</v>
      </c>
      <c r="G112" s="169" t="s">
        <v>302</v>
      </c>
      <c r="H112" s="170">
        <v>7.35</v>
      </c>
      <c r="I112" s="171"/>
      <c r="J112" s="172">
        <f>ROUND(I112*H112,2)</f>
        <v>0</v>
      </c>
      <c r="K112" s="168" t="s">
        <v>137</v>
      </c>
      <c r="L112" s="173"/>
      <c r="M112" s="174" t="s">
        <v>19</v>
      </c>
      <c r="N112" s="175" t="s">
        <v>43</v>
      </c>
      <c r="P112" s="136">
        <f>O112*H112</f>
        <v>0</v>
      </c>
      <c r="Q112" s="136">
        <v>1.9000000000000001E-4</v>
      </c>
      <c r="R112" s="136">
        <f>Q112*H112</f>
        <v>1.3965E-3</v>
      </c>
      <c r="S112" s="136">
        <v>0</v>
      </c>
      <c r="T112" s="137">
        <f>S112*H112</f>
        <v>0</v>
      </c>
      <c r="AR112" s="138" t="s">
        <v>425</v>
      </c>
      <c r="AT112" s="138" t="s">
        <v>166</v>
      </c>
      <c r="AU112" s="138" t="s">
        <v>82</v>
      </c>
      <c r="AY112" s="17" t="s">
        <v>130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80</v>
      </c>
      <c r="BK112" s="139">
        <f>ROUND(I112*H112,2)</f>
        <v>0</v>
      </c>
      <c r="BL112" s="17" t="s">
        <v>311</v>
      </c>
      <c r="BM112" s="138" t="s">
        <v>2055</v>
      </c>
    </row>
    <row r="113" spans="2:65" s="1" customFormat="1" ht="11.25">
      <c r="B113" s="32"/>
      <c r="D113" s="140" t="s">
        <v>140</v>
      </c>
      <c r="F113" s="141" t="s">
        <v>2054</v>
      </c>
      <c r="I113" s="142"/>
      <c r="L113" s="32"/>
      <c r="M113" s="143"/>
      <c r="T113" s="53"/>
      <c r="AT113" s="17" t="s">
        <v>140</v>
      </c>
      <c r="AU113" s="17" t="s">
        <v>82</v>
      </c>
    </row>
    <row r="114" spans="2:65" s="1" customFormat="1" ht="16.5" customHeight="1">
      <c r="B114" s="32"/>
      <c r="C114" s="127" t="s">
        <v>260</v>
      </c>
      <c r="D114" s="127" t="s">
        <v>133</v>
      </c>
      <c r="E114" s="128" t="s">
        <v>2056</v>
      </c>
      <c r="F114" s="129" t="s">
        <v>2057</v>
      </c>
      <c r="G114" s="130" t="s">
        <v>302</v>
      </c>
      <c r="H114" s="131">
        <v>7</v>
      </c>
      <c r="I114" s="132"/>
      <c r="J114" s="133">
        <f>ROUND(I114*H114,2)</f>
        <v>0</v>
      </c>
      <c r="K114" s="129" t="s">
        <v>137</v>
      </c>
      <c r="L114" s="32"/>
      <c r="M114" s="134" t="s">
        <v>19</v>
      </c>
      <c r="N114" s="135" t="s">
        <v>43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311</v>
      </c>
      <c r="AT114" s="138" t="s">
        <v>133</v>
      </c>
      <c r="AU114" s="138" t="s">
        <v>82</v>
      </c>
      <c r="AY114" s="17" t="s">
        <v>130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80</v>
      </c>
      <c r="BK114" s="139">
        <f>ROUND(I114*H114,2)</f>
        <v>0</v>
      </c>
      <c r="BL114" s="17" t="s">
        <v>311</v>
      </c>
      <c r="BM114" s="138" t="s">
        <v>2058</v>
      </c>
    </row>
    <row r="115" spans="2:65" s="1" customFormat="1" ht="19.5">
      <c r="B115" s="32"/>
      <c r="D115" s="140" t="s">
        <v>140</v>
      </c>
      <c r="F115" s="141" t="s">
        <v>2059</v>
      </c>
      <c r="I115" s="142"/>
      <c r="L115" s="32"/>
      <c r="M115" s="143"/>
      <c r="T115" s="53"/>
      <c r="AT115" s="17" t="s">
        <v>140</v>
      </c>
      <c r="AU115" s="17" t="s">
        <v>82</v>
      </c>
    </row>
    <row r="116" spans="2:65" s="1" customFormat="1" ht="11.25">
      <c r="B116" s="32"/>
      <c r="D116" s="144" t="s">
        <v>141</v>
      </c>
      <c r="F116" s="145" t="s">
        <v>2060</v>
      </c>
      <c r="I116" s="142"/>
      <c r="L116" s="32"/>
      <c r="M116" s="143"/>
      <c r="T116" s="53"/>
      <c r="AT116" s="17" t="s">
        <v>141</v>
      </c>
      <c r="AU116" s="17" t="s">
        <v>82</v>
      </c>
    </row>
    <row r="117" spans="2:65" s="1" customFormat="1" ht="16.5" customHeight="1">
      <c r="B117" s="32"/>
      <c r="C117" s="127" t="s">
        <v>83</v>
      </c>
      <c r="D117" s="127" t="s">
        <v>133</v>
      </c>
      <c r="E117" s="128" t="s">
        <v>2061</v>
      </c>
      <c r="F117" s="129" t="s">
        <v>2062</v>
      </c>
      <c r="G117" s="130" t="s">
        <v>302</v>
      </c>
      <c r="H117" s="131">
        <v>7</v>
      </c>
      <c r="I117" s="132"/>
      <c r="J117" s="133">
        <f>ROUND(I117*H117,2)</f>
        <v>0</v>
      </c>
      <c r="K117" s="129" t="s">
        <v>137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665</v>
      </c>
      <c r="AT117" s="138" t="s">
        <v>133</v>
      </c>
      <c r="AU117" s="138" t="s">
        <v>82</v>
      </c>
      <c r="AY117" s="17" t="s">
        <v>130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665</v>
      </c>
      <c r="BM117" s="138" t="s">
        <v>2063</v>
      </c>
    </row>
    <row r="118" spans="2:65" s="1" customFormat="1" ht="19.5">
      <c r="B118" s="32"/>
      <c r="D118" s="140" t="s">
        <v>140</v>
      </c>
      <c r="F118" s="141" t="s">
        <v>2064</v>
      </c>
      <c r="I118" s="142"/>
      <c r="L118" s="32"/>
      <c r="M118" s="143"/>
      <c r="T118" s="53"/>
      <c r="AT118" s="17" t="s">
        <v>140</v>
      </c>
      <c r="AU118" s="17" t="s">
        <v>82</v>
      </c>
    </row>
    <row r="119" spans="2:65" s="1" customFormat="1" ht="11.25">
      <c r="B119" s="32"/>
      <c r="D119" s="144" t="s">
        <v>141</v>
      </c>
      <c r="F119" s="145" t="s">
        <v>2065</v>
      </c>
      <c r="I119" s="142"/>
      <c r="L119" s="32"/>
      <c r="M119" s="143"/>
      <c r="T119" s="53"/>
      <c r="AT119" s="17" t="s">
        <v>141</v>
      </c>
      <c r="AU119" s="17" t="s">
        <v>82</v>
      </c>
    </row>
    <row r="120" spans="2:65" s="1" customFormat="1" ht="16.5" customHeight="1">
      <c r="B120" s="32"/>
      <c r="C120" s="127" t="s">
        <v>276</v>
      </c>
      <c r="D120" s="127" t="s">
        <v>133</v>
      </c>
      <c r="E120" s="128" t="s">
        <v>2066</v>
      </c>
      <c r="F120" s="129" t="s">
        <v>2067</v>
      </c>
      <c r="G120" s="130" t="s">
        <v>302</v>
      </c>
      <c r="H120" s="131">
        <v>7</v>
      </c>
      <c r="I120" s="132"/>
      <c r="J120" s="133">
        <f>ROUND(I120*H120,2)</f>
        <v>0</v>
      </c>
      <c r="K120" s="129" t="s">
        <v>137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665</v>
      </c>
      <c r="AT120" s="138" t="s">
        <v>133</v>
      </c>
      <c r="AU120" s="138" t="s">
        <v>82</v>
      </c>
      <c r="AY120" s="17" t="s">
        <v>130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665</v>
      </c>
      <c r="BM120" s="138" t="s">
        <v>2068</v>
      </c>
    </row>
    <row r="121" spans="2:65" s="1" customFormat="1" ht="19.5">
      <c r="B121" s="32"/>
      <c r="D121" s="140" t="s">
        <v>140</v>
      </c>
      <c r="F121" s="141" t="s">
        <v>2069</v>
      </c>
      <c r="I121" s="142"/>
      <c r="L121" s="32"/>
      <c r="M121" s="143"/>
      <c r="T121" s="53"/>
      <c r="AT121" s="17" t="s">
        <v>140</v>
      </c>
      <c r="AU121" s="17" t="s">
        <v>82</v>
      </c>
    </row>
    <row r="122" spans="2:65" s="1" customFormat="1" ht="11.25">
      <c r="B122" s="32"/>
      <c r="D122" s="144" t="s">
        <v>141</v>
      </c>
      <c r="F122" s="145" t="s">
        <v>2070</v>
      </c>
      <c r="I122" s="142"/>
      <c r="L122" s="32"/>
      <c r="M122" s="143"/>
      <c r="T122" s="53"/>
      <c r="AT122" s="17" t="s">
        <v>141</v>
      </c>
      <c r="AU122" s="17" t="s">
        <v>82</v>
      </c>
    </row>
    <row r="123" spans="2:65" s="11" customFormat="1" ht="22.9" customHeight="1">
      <c r="B123" s="115"/>
      <c r="D123" s="116" t="s">
        <v>71</v>
      </c>
      <c r="E123" s="125" t="s">
        <v>2071</v>
      </c>
      <c r="F123" s="125" t="s">
        <v>2072</v>
      </c>
      <c r="I123" s="118"/>
      <c r="J123" s="126">
        <f>BK123</f>
        <v>0</v>
      </c>
      <c r="L123" s="115"/>
      <c r="M123" s="120"/>
      <c r="P123" s="121">
        <f>SUM(P124:P129)</f>
        <v>0</v>
      </c>
      <c r="R123" s="121">
        <f>SUM(R124:R129)</f>
        <v>0</v>
      </c>
      <c r="T123" s="122">
        <f>SUM(T124:T129)</f>
        <v>0</v>
      </c>
      <c r="AR123" s="116" t="s">
        <v>80</v>
      </c>
      <c r="AT123" s="123" t="s">
        <v>71</v>
      </c>
      <c r="AU123" s="123" t="s">
        <v>80</v>
      </c>
      <c r="AY123" s="116" t="s">
        <v>130</v>
      </c>
      <c r="BK123" s="124">
        <f>SUM(BK124:BK129)</f>
        <v>0</v>
      </c>
    </row>
    <row r="124" spans="2:65" s="1" customFormat="1" ht="16.5" customHeight="1">
      <c r="B124" s="32"/>
      <c r="C124" s="127" t="s">
        <v>285</v>
      </c>
      <c r="D124" s="127" t="s">
        <v>133</v>
      </c>
      <c r="E124" s="128" t="s">
        <v>2073</v>
      </c>
      <c r="F124" s="129" t="s">
        <v>2074</v>
      </c>
      <c r="G124" s="130" t="s">
        <v>169</v>
      </c>
      <c r="H124" s="131">
        <v>2</v>
      </c>
      <c r="I124" s="132"/>
      <c r="J124" s="133">
        <f>ROUND(I124*H124,2)</f>
        <v>0</v>
      </c>
      <c r="K124" s="129" t="s">
        <v>137</v>
      </c>
      <c r="L124" s="32"/>
      <c r="M124" s="134" t="s">
        <v>19</v>
      </c>
      <c r="N124" s="135" t="s">
        <v>43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311</v>
      </c>
      <c r="AT124" s="138" t="s">
        <v>133</v>
      </c>
      <c r="AU124" s="138" t="s">
        <v>82</v>
      </c>
      <c r="AY124" s="17" t="s">
        <v>130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80</v>
      </c>
      <c r="BK124" s="139">
        <f>ROUND(I124*H124,2)</f>
        <v>0</v>
      </c>
      <c r="BL124" s="17" t="s">
        <v>311</v>
      </c>
      <c r="BM124" s="138" t="s">
        <v>2075</v>
      </c>
    </row>
    <row r="125" spans="2:65" s="1" customFormat="1" ht="19.5">
      <c r="B125" s="32"/>
      <c r="D125" s="140" t="s">
        <v>140</v>
      </c>
      <c r="F125" s="141" t="s">
        <v>2076</v>
      </c>
      <c r="I125" s="142"/>
      <c r="L125" s="32"/>
      <c r="M125" s="143"/>
      <c r="T125" s="53"/>
      <c r="AT125" s="17" t="s">
        <v>140</v>
      </c>
      <c r="AU125" s="17" t="s">
        <v>82</v>
      </c>
    </row>
    <row r="126" spans="2:65" s="1" customFormat="1" ht="11.25">
      <c r="B126" s="32"/>
      <c r="D126" s="144" t="s">
        <v>141</v>
      </c>
      <c r="F126" s="145" t="s">
        <v>2077</v>
      </c>
      <c r="I126" s="142"/>
      <c r="L126" s="32"/>
      <c r="M126" s="143"/>
      <c r="T126" s="53"/>
      <c r="AT126" s="17" t="s">
        <v>141</v>
      </c>
      <c r="AU126" s="17" t="s">
        <v>82</v>
      </c>
    </row>
    <row r="127" spans="2:65" s="1" customFormat="1" ht="16.5" customHeight="1">
      <c r="B127" s="32"/>
      <c r="C127" s="127" t="s">
        <v>291</v>
      </c>
      <c r="D127" s="127" t="s">
        <v>133</v>
      </c>
      <c r="E127" s="128" t="s">
        <v>2078</v>
      </c>
      <c r="F127" s="129" t="s">
        <v>2079</v>
      </c>
      <c r="G127" s="130" t="s">
        <v>169</v>
      </c>
      <c r="H127" s="131">
        <v>10</v>
      </c>
      <c r="I127" s="132"/>
      <c r="J127" s="133">
        <f>ROUND(I127*H127,2)</f>
        <v>0</v>
      </c>
      <c r="K127" s="129" t="s">
        <v>137</v>
      </c>
      <c r="L127" s="32"/>
      <c r="M127" s="134" t="s">
        <v>19</v>
      </c>
      <c r="N127" s="135" t="s">
        <v>43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311</v>
      </c>
      <c r="AT127" s="138" t="s">
        <v>133</v>
      </c>
      <c r="AU127" s="138" t="s">
        <v>82</v>
      </c>
      <c r="AY127" s="17" t="s">
        <v>130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80</v>
      </c>
      <c r="BK127" s="139">
        <f>ROUND(I127*H127,2)</f>
        <v>0</v>
      </c>
      <c r="BL127" s="17" t="s">
        <v>311</v>
      </c>
      <c r="BM127" s="138" t="s">
        <v>2080</v>
      </c>
    </row>
    <row r="128" spans="2:65" s="1" customFormat="1" ht="11.25">
      <c r="B128" s="32"/>
      <c r="D128" s="140" t="s">
        <v>140</v>
      </c>
      <c r="F128" s="141" t="s">
        <v>2081</v>
      </c>
      <c r="I128" s="142"/>
      <c r="L128" s="32"/>
      <c r="M128" s="143"/>
      <c r="T128" s="53"/>
      <c r="AT128" s="17" t="s">
        <v>140</v>
      </c>
      <c r="AU128" s="17" t="s">
        <v>82</v>
      </c>
    </row>
    <row r="129" spans="2:65" s="1" customFormat="1" ht="11.25">
      <c r="B129" s="32"/>
      <c r="D129" s="144" t="s">
        <v>141</v>
      </c>
      <c r="F129" s="145" t="s">
        <v>2082</v>
      </c>
      <c r="I129" s="142"/>
      <c r="L129" s="32"/>
      <c r="M129" s="143"/>
      <c r="T129" s="53"/>
      <c r="AT129" s="17" t="s">
        <v>141</v>
      </c>
      <c r="AU129" s="17" t="s">
        <v>82</v>
      </c>
    </row>
    <row r="130" spans="2:65" s="11" customFormat="1" ht="22.9" customHeight="1">
      <c r="B130" s="115"/>
      <c r="D130" s="116" t="s">
        <v>71</v>
      </c>
      <c r="E130" s="125" t="s">
        <v>2083</v>
      </c>
      <c r="F130" s="125" t="s">
        <v>2084</v>
      </c>
      <c r="I130" s="118"/>
      <c r="J130" s="126">
        <f>BK130</f>
        <v>0</v>
      </c>
      <c r="L130" s="115"/>
      <c r="M130" s="120"/>
      <c r="P130" s="121">
        <f>SUM(P131:P230)</f>
        <v>0</v>
      </c>
      <c r="R130" s="121">
        <f>SUM(R131:R230)</f>
        <v>8.2863000000000006E-2</v>
      </c>
      <c r="T130" s="122">
        <f>SUM(T131:T230)</f>
        <v>0</v>
      </c>
      <c r="AR130" s="116" t="s">
        <v>80</v>
      </c>
      <c r="AT130" s="123" t="s">
        <v>71</v>
      </c>
      <c r="AU130" s="123" t="s">
        <v>80</v>
      </c>
      <c r="AY130" s="116" t="s">
        <v>130</v>
      </c>
      <c r="BK130" s="124">
        <f>SUM(BK131:BK230)</f>
        <v>0</v>
      </c>
    </row>
    <row r="131" spans="2:65" s="1" customFormat="1" ht="16.5" customHeight="1">
      <c r="B131" s="32"/>
      <c r="C131" s="127" t="s">
        <v>299</v>
      </c>
      <c r="D131" s="127" t="s">
        <v>133</v>
      </c>
      <c r="E131" s="128" t="s">
        <v>2085</v>
      </c>
      <c r="F131" s="129" t="s">
        <v>2086</v>
      </c>
      <c r="G131" s="130" t="s">
        <v>302</v>
      </c>
      <c r="H131" s="131">
        <v>20</v>
      </c>
      <c r="I131" s="132"/>
      <c r="J131" s="133">
        <f>ROUND(I131*H131,2)</f>
        <v>0</v>
      </c>
      <c r="K131" s="129" t="s">
        <v>137</v>
      </c>
      <c r="L131" s="32"/>
      <c r="M131" s="134" t="s">
        <v>19</v>
      </c>
      <c r="N131" s="135" t="s">
        <v>43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157</v>
      </c>
      <c r="AT131" s="138" t="s">
        <v>133</v>
      </c>
      <c r="AU131" s="138" t="s">
        <v>82</v>
      </c>
      <c r="AY131" s="17" t="s">
        <v>130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80</v>
      </c>
      <c r="BK131" s="139">
        <f>ROUND(I131*H131,2)</f>
        <v>0</v>
      </c>
      <c r="BL131" s="17" t="s">
        <v>157</v>
      </c>
      <c r="BM131" s="138" t="s">
        <v>2087</v>
      </c>
    </row>
    <row r="132" spans="2:65" s="1" customFormat="1" ht="19.5">
      <c r="B132" s="32"/>
      <c r="D132" s="140" t="s">
        <v>140</v>
      </c>
      <c r="F132" s="141" t="s">
        <v>2088</v>
      </c>
      <c r="I132" s="142"/>
      <c r="L132" s="32"/>
      <c r="M132" s="143"/>
      <c r="T132" s="53"/>
      <c r="AT132" s="17" t="s">
        <v>140</v>
      </c>
      <c r="AU132" s="17" t="s">
        <v>82</v>
      </c>
    </row>
    <row r="133" spans="2:65" s="1" customFormat="1" ht="11.25">
      <c r="B133" s="32"/>
      <c r="D133" s="144" t="s">
        <v>141</v>
      </c>
      <c r="F133" s="145" t="s">
        <v>2089</v>
      </c>
      <c r="I133" s="142"/>
      <c r="L133" s="32"/>
      <c r="M133" s="143"/>
      <c r="T133" s="53"/>
      <c r="AT133" s="17" t="s">
        <v>141</v>
      </c>
      <c r="AU133" s="17" t="s">
        <v>82</v>
      </c>
    </row>
    <row r="134" spans="2:65" s="1" customFormat="1" ht="16.5" customHeight="1">
      <c r="B134" s="32"/>
      <c r="C134" s="166" t="s">
        <v>8</v>
      </c>
      <c r="D134" s="166" t="s">
        <v>166</v>
      </c>
      <c r="E134" s="167" t="s">
        <v>2090</v>
      </c>
      <c r="F134" s="168" t="s">
        <v>2091</v>
      </c>
      <c r="G134" s="169" t="s">
        <v>302</v>
      </c>
      <c r="H134" s="170">
        <v>21</v>
      </c>
      <c r="I134" s="171"/>
      <c r="J134" s="172">
        <f>ROUND(I134*H134,2)</f>
        <v>0</v>
      </c>
      <c r="K134" s="168" t="s">
        <v>137</v>
      </c>
      <c r="L134" s="173"/>
      <c r="M134" s="174" t="s">
        <v>19</v>
      </c>
      <c r="N134" s="175" t="s">
        <v>43</v>
      </c>
      <c r="P134" s="136">
        <f>O134*H134</f>
        <v>0</v>
      </c>
      <c r="Q134" s="136">
        <v>1.0000000000000001E-5</v>
      </c>
      <c r="R134" s="136">
        <f>Q134*H134</f>
        <v>2.1000000000000001E-4</v>
      </c>
      <c r="S134" s="136">
        <v>0</v>
      </c>
      <c r="T134" s="137">
        <f>S134*H134</f>
        <v>0</v>
      </c>
      <c r="AR134" s="138" t="s">
        <v>249</v>
      </c>
      <c r="AT134" s="138" t="s">
        <v>166</v>
      </c>
      <c r="AU134" s="138" t="s">
        <v>82</v>
      </c>
      <c r="AY134" s="17" t="s">
        <v>130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80</v>
      </c>
      <c r="BK134" s="139">
        <f>ROUND(I134*H134,2)</f>
        <v>0</v>
      </c>
      <c r="BL134" s="17" t="s">
        <v>157</v>
      </c>
      <c r="BM134" s="138" t="s">
        <v>2092</v>
      </c>
    </row>
    <row r="135" spans="2:65" s="1" customFormat="1" ht="11.25">
      <c r="B135" s="32"/>
      <c r="D135" s="140" t="s">
        <v>140</v>
      </c>
      <c r="F135" s="141" t="s">
        <v>2091</v>
      </c>
      <c r="I135" s="142"/>
      <c r="L135" s="32"/>
      <c r="M135" s="143"/>
      <c r="T135" s="53"/>
      <c r="AT135" s="17" t="s">
        <v>140</v>
      </c>
      <c r="AU135" s="17" t="s">
        <v>82</v>
      </c>
    </row>
    <row r="136" spans="2:65" s="12" customFormat="1" ht="11.25">
      <c r="B136" s="146"/>
      <c r="D136" s="140" t="s">
        <v>147</v>
      </c>
      <c r="E136" s="147" t="s">
        <v>19</v>
      </c>
      <c r="F136" s="148" t="s">
        <v>2093</v>
      </c>
      <c r="H136" s="149">
        <v>21</v>
      </c>
      <c r="I136" s="150"/>
      <c r="L136" s="146"/>
      <c r="M136" s="151"/>
      <c r="T136" s="152"/>
      <c r="AT136" s="147" t="s">
        <v>147</v>
      </c>
      <c r="AU136" s="147" t="s">
        <v>82</v>
      </c>
      <c r="AV136" s="12" t="s">
        <v>82</v>
      </c>
      <c r="AW136" s="12" t="s">
        <v>33</v>
      </c>
      <c r="AX136" s="12" t="s">
        <v>80</v>
      </c>
      <c r="AY136" s="147" t="s">
        <v>130</v>
      </c>
    </row>
    <row r="137" spans="2:65" s="1" customFormat="1" ht="16.5" customHeight="1">
      <c r="B137" s="32"/>
      <c r="C137" s="127" t="s">
        <v>311</v>
      </c>
      <c r="D137" s="127" t="s">
        <v>133</v>
      </c>
      <c r="E137" s="128" t="s">
        <v>2094</v>
      </c>
      <c r="F137" s="129" t="s">
        <v>2095</v>
      </c>
      <c r="G137" s="130" t="s">
        <v>169</v>
      </c>
      <c r="H137" s="131">
        <v>9</v>
      </c>
      <c r="I137" s="132"/>
      <c r="J137" s="133">
        <f>ROUND(I137*H137,2)</f>
        <v>0</v>
      </c>
      <c r="K137" s="129" t="s">
        <v>137</v>
      </c>
      <c r="L137" s="32"/>
      <c r="M137" s="134" t="s">
        <v>19</v>
      </c>
      <c r="N137" s="135" t="s">
        <v>43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157</v>
      </c>
      <c r="AT137" s="138" t="s">
        <v>133</v>
      </c>
      <c r="AU137" s="138" t="s">
        <v>82</v>
      </c>
      <c r="AY137" s="17" t="s">
        <v>130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80</v>
      </c>
      <c r="BK137" s="139">
        <f>ROUND(I137*H137,2)</f>
        <v>0</v>
      </c>
      <c r="BL137" s="17" t="s">
        <v>157</v>
      </c>
      <c r="BM137" s="138" t="s">
        <v>2096</v>
      </c>
    </row>
    <row r="138" spans="2:65" s="1" customFormat="1" ht="11.25">
      <c r="B138" s="32"/>
      <c r="D138" s="140" t="s">
        <v>140</v>
      </c>
      <c r="F138" s="141" t="s">
        <v>2097</v>
      </c>
      <c r="I138" s="142"/>
      <c r="L138" s="32"/>
      <c r="M138" s="143"/>
      <c r="T138" s="53"/>
      <c r="AT138" s="17" t="s">
        <v>140</v>
      </c>
      <c r="AU138" s="17" t="s">
        <v>82</v>
      </c>
    </row>
    <row r="139" spans="2:65" s="1" customFormat="1" ht="11.25">
      <c r="B139" s="32"/>
      <c r="D139" s="144" t="s">
        <v>141</v>
      </c>
      <c r="F139" s="145" t="s">
        <v>2098</v>
      </c>
      <c r="I139" s="142"/>
      <c r="L139" s="32"/>
      <c r="M139" s="143"/>
      <c r="T139" s="53"/>
      <c r="AT139" s="17" t="s">
        <v>141</v>
      </c>
      <c r="AU139" s="17" t="s">
        <v>82</v>
      </c>
    </row>
    <row r="140" spans="2:65" s="1" customFormat="1" ht="16.5" customHeight="1">
      <c r="B140" s="32"/>
      <c r="C140" s="127" t="s">
        <v>322</v>
      </c>
      <c r="D140" s="127" t="s">
        <v>133</v>
      </c>
      <c r="E140" s="128" t="s">
        <v>2099</v>
      </c>
      <c r="F140" s="129" t="s">
        <v>2100</v>
      </c>
      <c r="G140" s="130" t="s">
        <v>169</v>
      </c>
      <c r="H140" s="131">
        <v>39</v>
      </c>
      <c r="I140" s="132"/>
      <c r="J140" s="133">
        <f>ROUND(I140*H140,2)</f>
        <v>0</v>
      </c>
      <c r="K140" s="129" t="s">
        <v>137</v>
      </c>
      <c r="L140" s="32"/>
      <c r="M140" s="134" t="s">
        <v>19</v>
      </c>
      <c r="N140" s="135" t="s">
        <v>43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157</v>
      </c>
      <c r="AT140" s="138" t="s">
        <v>133</v>
      </c>
      <c r="AU140" s="138" t="s">
        <v>82</v>
      </c>
      <c r="AY140" s="17" t="s">
        <v>130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80</v>
      </c>
      <c r="BK140" s="139">
        <f>ROUND(I140*H140,2)</f>
        <v>0</v>
      </c>
      <c r="BL140" s="17" t="s">
        <v>157</v>
      </c>
      <c r="BM140" s="138" t="s">
        <v>2101</v>
      </c>
    </row>
    <row r="141" spans="2:65" s="1" customFormat="1" ht="19.5">
      <c r="B141" s="32"/>
      <c r="D141" s="140" t="s">
        <v>140</v>
      </c>
      <c r="F141" s="141" t="s">
        <v>2102</v>
      </c>
      <c r="I141" s="142"/>
      <c r="L141" s="32"/>
      <c r="M141" s="143"/>
      <c r="T141" s="53"/>
      <c r="AT141" s="17" t="s">
        <v>140</v>
      </c>
      <c r="AU141" s="17" t="s">
        <v>82</v>
      </c>
    </row>
    <row r="142" spans="2:65" s="1" customFormat="1" ht="11.25">
      <c r="B142" s="32"/>
      <c r="D142" s="144" t="s">
        <v>141</v>
      </c>
      <c r="F142" s="145" t="s">
        <v>2103</v>
      </c>
      <c r="I142" s="142"/>
      <c r="L142" s="32"/>
      <c r="M142" s="143"/>
      <c r="T142" s="53"/>
      <c r="AT142" s="17" t="s">
        <v>141</v>
      </c>
      <c r="AU142" s="17" t="s">
        <v>82</v>
      </c>
    </row>
    <row r="143" spans="2:65" s="1" customFormat="1" ht="16.5" customHeight="1">
      <c r="B143" s="32"/>
      <c r="C143" s="166" t="s">
        <v>336</v>
      </c>
      <c r="D143" s="166" t="s">
        <v>166</v>
      </c>
      <c r="E143" s="167" t="s">
        <v>2104</v>
      </c>
      <c r="F143" s="168" t="s">
        <v>2105</v>
      </c>
      <c r="G143" s="169" t="s">
        <v>169</v>
      </c>
      <c r="H143" s="170">
        <v>39</v>
      </c>
      <c r="I143" s="171"/>
      <c r="J143" s="172">
        <f>ROUND(I143*H143,2)</f>
        <v>0</v>
      </c>
      <c r="K143" s="168" t="s">
        <v>137</v>
      </c>
      <c r="L143" s="173"/>
      <c r="M143" s="174" t="s">
        <v>19</v>
      </c>
      <c r="N143" s="175" t="s">
        <v>43</v>
      </c>
      <c r="P143" s="136">
        <f>O143*H143</f>
        <v>0</v>
      </c>
      <c r="Q143" s="136">
        <v>4.0000000000000003E-5</v>
      </c>
      <c r="R143" s="136">
        <f>Q143*H143</f>
        <v>1.5600000000000002E-3</v>
      </c>
      <c r="S143" s="136">
        <v>0</v>
      </c>
      <c r="T143" s="137">
        <f>S143*H143</f>
        <v>0</v>
      </c>
      <c r="AR143" s="138" t="s">
        <v>249</v>
      </c>
      <c r="AT143" s="138" t="s">
        <v>166</v>
      </c>
      <c r="AU143" s="138" t="s">
        <v>82</v>
      </c>
      <c r="AY143" s="17" t="s">
        <v>130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80</v>
      </c>
      <c r="BK143" s="139">
        <f>ROUND(I143*H143,2)</f>
        <v>0</v>
      </c>
      <c r="BL143" s="17" t="s">
        <v>157</v>
      </c>
      <c r="BM143" s="138" t="s">
        <v>2106</v>
      </c>
    </row>
    <row r="144" spans="2:65" s="1" customFormat="1" ht="11.25">
      <c r="B144" s="32"/>
      <c r="D144" s="140" t="s">
        <v>140</v>
      </c>
      <c r="F144" s="141" t="s">
        <v>2105</v>
      </c>
      <c r="I144" s="142"/>
      <c r="L144" s="32"/>
      <c r="M144" s="143"/>
      <c r="T144" s="53"/>
      <c r="AT144" s="17" t="s">
        <v>140</v>
      </c>
      <c r="AU144" s="17" t="s">
        <v>82</v>
      </c>
    </row>
    <row r="145" spans="2:65" s="1" customFormat="1" ht="16.5" customHeight="1">
      <c r="B145" s="32"/>
      <c r="C145" s="127" t="s">
        <v>343</v>
      </c>
      <c r="D145" s="127" t="s">
        <v>133</v>
      </c>
      <c r="E145" s="128" t="s">
        <v>2107</v>
      </c>
      <c r="F145" s="129" t="s">
        <v>2108</v>
      </c>
      <c r="G145" s="130" t="s">
        <v>302</v>
      </c>
      <c r="H145" s="131">
        <v>86</v>
      </c>
      <c r="I145" s="132"/>
      <c r="J145" s="133">
        <f>ROUND(I145*H145,2)</f>
        <v>0</v>
      </c>
      <c r="K145" s="129" t="s">
        <v>137</v>
      </c>
      <c r="L145" s="32"/>
      <c r="M145" s="134" t="s">
        <v>19</v>
      </c>
      <c r="N145" s="135" t="s">
        <v>43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157</v>
      </c>
      <c r="AT145" s="138" t="s">
        <v>133</v>
      </c>
      <c r="AU145" s="138" t="s">
        <v>82</v>
      </c>
      <c r="AY145" s="17" t="s">
        <v>130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80</v>
      </c>
      <c r="BK145" s="139">
        <f>ROUND(I145*H145,2)</f>
        <v>0</v>
      </c>
      <c r="BL145" s="17" t="s">
        <v>157</v>
      </c>
      <c r="BM145" s="138" t="s">
        <v>2109</v>
      </c>
    </row>
    <row r="146" spans="2:65" s="1" customFormat="1" ht="11.25">
      <c r="B146" s="32"/>
      <c r="D146" s="140" t="s">
        <v>140</v>
      </c>
      <c r="F146" s="141" t="s">
        <v>2110</v>
      </c>
      <c r="I146" s="142"/>
      <c r="L146" s="32"/>
      <c r="M146" s="143"/>
      <c r="T146" s="53"/>
      <c r="AT146" s="17" t="s">
        <v>140</v>
      </c>
      <c r="AU146" s="17" t="s">
        <v>82</v>
      </c>
    </row>
    <row r="147" spans="2:65" s="1" customFormat="1" ht="11.25">
      <c r="B147" s="32"/>
      <c r="D147" s="144" t="s">
        <v>141</v>
      </c>
      <c r="F147" s="145" t="s">
        <v>2111</v>
      </c>
      <c r="I147" s="142"/>
      <c r="L147" s="32"/>
      <c r="M147" s="143"/>
      <c r="T147" s="53"/>
      <c r="AT147" s="17" t="s">
        <v>141</v>
      </c>
      <c r="AU147" s="17" t="s">
        <v>82</v>
      </c>
    </row>
    <row r="148" spans="2:65" s="1" customFormat="1" ht="16.5" customHeight="1">
      <c r="B148" s="32"/>
      <c r="C148" s="166" t="s">
        <v>86</v>
      </c>
      <c r="D148" s="166" t="s">
        <v>166</v>
      </c>
      <c r="E148" s="167" t="s">
        <v>2112</v>
      </c>
      <c r="F148" s="168" t="s">
        <v>2113</v>
      </c>
      <c r="G148" s="169" t="s">
        <v>302</v>
      </c>
      <c r="H148" s="170">
        <v>98.9</v>
      </c>
      <c r="I148" s="171"/>
      <c r="J148" s="172">
        <f>ROUND(I148*H148,2)</f>
        <v>0</v>
      </c>
      <c r="K148" s="168" t="s">
        <v>137</v>
      </c>
      <c r="L148" s="173"/>
      <c r="M148" s="174" t="s">
        <v>19</v>
      </c>
      <c r="N148" s="175" t="s">
        <v>43</v>
      </c>
      <c r="P148" s="136">
        <f>O148*H148</f>
        <v>0</v>
      </c>
      <c r="Q148" s="136">
        <v>1E-4</v>
      </c>
      <c r="R148" s="136">
        <f>Q148*H148</f>
        <v>9.8900000000000012E-3</v>
      </c>
      <c r="S148" s="136">
        <v>0</v>
      </c>
      <c r="T148" s="137">
        <f>S148*H148</f>
        <v>0</v>
      </c>
      <c r="AR148" s="138" t="s">
        <v>249</v>
      </c>
      <c r="AT148" s="138" t="s">
        <v>166</v>
      </c>
      <c r="AU148" s="138" t="s">
        <v>82</v>
      </c>
      <c r="AY148" s="17" t="s">
        <v>130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80</v>
      </c>
      <c r="BK148" s="139">
        <f>ROUND(I148*H148,2)</f>
        <v>0</v>
      </c>
      <c r="BL148" s="17" t="s">
        <v>157</v>
      </c>
      <c r="BM148" s="138" t="s">
        <v>2114</v>
      </c>
    </row>
    <row r="149" spans="2:65" s="1" customFormat="1" ht="11.25">
      <c r="B149" s="32"/>
      <c r="D149" s="140" t="s">
        <v>140</v>
      </c>
      <c r="F149" s="141" t="s">
        <v>2113</v>
      </c>
      <c r="I149" s="142"/>
      <c r="L149" s="32"/>
      <c r="M149" s="143"/>
      <c r="T149" s="53"/>
      <c r="AT149" s="17" t="s">
        <v>140</v>
      </c>
      <c r="AU149" s="17" t="s">
        <v>82</v>
      </c>
    </row>
    <row r="150" spans="2:65" s="1" customFormat="1" ht="16.5" customHeight="1">
      <c r="B150" s="32"/>
      <c r="C150" s="127" t="s">
        <v>7</v>
      </c>
      <c r="D150" s="127" t="s">
        <v>133</v>
      </c>
      <c r="E150" s="128" t="s">
        <v>2115</v>
      </c>
      <c r="F150" s="129" t="s">
        <v>2116</v>
      </c>
      <c r="G150" s="130" t="s">
        <v>302</v>
      </c>
      <c r="H150" s="131">
        <v>36</v>
      </c>
      <c r="I150" s="132"/>
      <c r="J150" s="133">
        <f>ROUND(I150*H150,2)</f>
        <v>0</v>
      </c>
      <c r="K150" s="129" t="s">
        <v>137</v>
      </c>
      <c r="L150" s="32"/>
      <c r="M150" s="134" t="s">
        <v>19</v>
      </c>
      <c r="N150" s="135" t="s">
        <v>43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157</v>
      </c>
      <c r="AT150" s="138" t="s">
        <v>133</v>
      </c>
      <c r="AU150" s="138" t="s">
        <v>82</v>
      </c>
      <c r="AY150" s="17" t="s">
        <v>130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80</v>
      </c>
      <c r="BK150" s="139">
        <f>ROUND(I150*H150,2)</f>
        <v>0</v>
      </c>
      <c r="BL150" s="17" t="s">
        <v>157</v>
      </c>
      <c r="BM150" s="138" t="s">
        <v>2117</v>
      </c>
    </row>
    <row r="151" spans="2:65" s="1" customFormat="1" ht="11.25">
      <c r="B151" s="32"/>
      <c r="D151" s="140" t="s">
        <v>140</v>
      </c>
      <c r="F151" s="141" t="s">
        <v>2118</v>
      </c>
      <c r="I151" s="142"/>
      <c r="L151" s="32"/>
      <c r="M151" s="143"/>
      <c r="T151" s="53"/>
      <c r="AT151" s="17" t="s">
        <v>140</v>
      </c>
      <c r="AU151" s="17" t="s">
        <v>82</v>
      </c>
    </row>
    <row r="152" spans="2:65" s="1" customFormat="1" ht="11.25">
      <c r="B152" s="32"/>
      <c r="D152" s="144" t="s">
        <v>141</v>
      </c>
      <c r="F152" s="145" t="s">
        <v>2119</v>
      </c>
      <c r="I152" s="142"/>
      <c r="L152" s="32"/>
      <c r="M152" s="143"/>
      <c r="T152" s="53"/>
      <c r="AT152" s="17" t="s">
        <v>141</v>
      </c>
      <c r="AU152" s="17" t="s">
        <v>82</v>
      </c>
    </row>
    <row r="153" spans="2:65" s="1" customFormat="1" ht="16.5" customHeight="1">
      <c r="B153" s="32"/>
      <c r="C153" s="166" t="s">
        <v>360</v>
      </c>
      <c r="D153" s="166" t="s">
        <v>166</v>
      </c>
      <c r="E153" s="167" t="s">
        <v>2120</v>
      </c>
      <c r="F153" s="168" t="s">
        <v>2121</v>
      </c>
      <c r="G153" s="169" t="s">
        <v>302</v>
      </c>
      <c r="H153" s="170">
        <v>41.4</v>
      </c>
      <c r="I153" s="171"/>
      <c r="J153" s="172">
        <f>ROUND(I153*H153,2)</f>
        <v>0</v>
      </c>
      <c r="K153" s="168" t="s">
        <v>137</v>
      </c>
      <c r="L153" s="173"/>
      <c r="M153" s="174" t="s">
        <v>19</v>
      </c>
      <c r="N153" s="175" t="s">
        <v>43</v>
      </c>
      <c r="P153" s="136">
        <f>O153*H153</f>
        <v>0</v>
      </c>
      <c r="Q153" s="136">
        <v>1.2E-4</v>
      </c>
      <c r="R153" s="136">
        <f>Q153*H153</f>
        <v>4.9680000000000002E-3</v>
      </c>
      <c r="S153" s="136">
        <v>0</v>
      </c>
      <c r="T153" s="137">
        <f>S153*H153</f>
        <v>0</v>
      </c>
      <c r="AR153" s="138" t="s">
        <v>249</v>
      </c>
      <c r="AT153" s="138" t="s">
        <v>166</v>
      </c>
      <c r="AU153" s="138" t="s">
        <v>82</v>
      </c>
      <c r="AY153" s="17" t="s">
        <v>130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80</v>
      </c>
      <c r="BK153" s="139">
        <f>ROUND(I153*H153,2)</f>
        <v>0</v>
      </c>
      <c r="BL153" s="17" t="s">
        <v>157</v>
      </c>
      <c r="BM153" s="138" t="s">
        <v>2122</v>
      </c>
    </row>
    <row r="154" spans="2:65" s="1" customFormat="1" ht="11.25">
      <c r="B154" s="32"/>
      <c r="D154" s="140" t="s">
        <v>140</v>
      </c>
      <c r="F154" s="141" t="s">
        <v>2121</v>
      </c>
      <c r="I154" s="142"/>
      <c r="L154" s="32"/>
      <c r="M154" s="143"/>
      <c r="T154" s="53"/>
      <c r="AT154" s="17" t="s">
        <v>140</v>
      </c>
      <c r="AU154" s="17" t="s">
        <v>82</v>
      </c>
    </row>
    <row r="155" spans="2:65" s="1" customFormat="1" ht="16.5" customHeight="1">
      <c r="B155" s="32"/>
      <c r="C155" s="127" t="s">
        <v>366</v>
      </c>
      <c r="D155" s="127" t="s">
        <v>133</v>
      </c>
      <c r="E155" s="128" t="s">
        <v>2123</v>
      </c>
      <c r="F155" s="129" t="s">
        <v>2124</v>
      </c>
      <c r="G155" s="130" t="s">
        <v>302</v>
      </c>
      <c r="H155" s="131">
        <v>136</v>
      </c>
      <c r="I155" s="132"/>
      <c r="J155" s="133">
        <f>ROUND(I155*H155,2)</f>
        <v>0</v>
      </c>
      <c r="K155" s="129" t="s">
        <v>137</v>
      </c>
      <c r="L155" s="32"/>
      <c r="M155" s="134" t="s">
        <v>19</v>
      </c>
      <c r="N155" s="135" t="s">
        <v>43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157</v>
      </c>
      <c r="AT155" s="138" t="s">
        <v>133</v>
      </c>
      <c r="AU155" s="138" t="s">
        <v>82</v>
      </c>
      <c r="AY155" s="17" t="s">
        <v>130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80</v>
      </c>
      <c r="BK155" s="139">
        <f>ROUND(I155*H155,2)</f>
        <v>0</v>
      </c>
      <c r="BL155" s="17" t="s">
        <v>157</v>
      </c>
      <c r="BM155" s="138" t="s">
        <v>2125</v>
      </c>
    </row>
    <row r="156" spans="2:65" s="1" customFormat="1" ht="11.25">
      <c r="B156" s="32"/>
      <c r="D156" s="140" t="s">
        <v>140</v>
      </c>
      <c r="F156" s="141" t="s">
        <v>2126</v>
      </c>
      <c r="I156" s="142"/>
      <c r="L156" s="32"/>
      <c r="M156" s="143"/>
      <c r="T156" s="53"/>
      <c r="AT156" s="17" t="s">
        <v>140</v>
      </c>
      <c r="AU156" s="17" t="s">
        <v>82</v>
      </c>
    </row>
    <row r="157" spans="2:65" s="1" customFormat="1" ht="11.25">
      <c r="B157" s="32"/>
      <c r="D157" s="144" t="s">
        <v>141</v>
      </c>
      <c r="F157" s="145" t="s">
        <v>2127</v>
      </c>
      <c r="I157" s="142"/>
      <c r="L157" s="32"/>
      <c r="M157" s="143"/>
      <c r="T157" s="53"/>
      <c r="AT157" s="17" t="s">
        <v>141</v>
      </c>
      <c r="AU157" s="17" t="s">
        <v>82</v>
      </c>
    </row>
    <row r="158" spans="2:65" s="1" customFormat="1" ht="16.5" customHeight="1">
      <c r="B158" s="32"/>
      <c r="C158" s="166" t="s">
        <v>372</v>
      </c>
      <c r="D158" s="166" t="s">
        <v>166</v>
      </c>
      <c r="E158" s="167" t="s">
        <v>2128</v>
      </c>
      <c r="F158" s="168" t="s">
        <v>2129</v>
      </c>
      <c r="G158" s="169" t="s">
        <v>302</v>
      </c>
      <c r="H158" s="170">
        <v>156.4</v>
      </c>
      <c r="I158" s="171"/>
      <c r="J158" s="172">
        <f>ROUND(I158*H158,2)</f>
        <v>0</v>
      </c>
      <c r="K158" s="168" t="s">
        <v>137</v>
      </c>
      <c r="L158" s="173"/>
      <c r="M158" s="174" t="s">
        <v>19</v>
      </c>
      <c r="N158" s="175" t="s">
        <v>43</v>
      </c>
      <c r="P158" s="136">
        <f>O158*H158</f>
        <v>0</v>
      </c>
      <c r="Q158" s="136">
        <v>1.7000000000000001E-4</v>
      </c>
      <c r="R158" s="136">
        <f>Q158*H158</f>
        <v>2.6588000000000004E-2</v>
      </c>
      <c r="S158" s="136">
        <v>0</v>
      </c>
      <c r="T158" s="137">
        <f>S158*H158</f>
        <v>0</v>
      </c>
      <c r="AR158" s="138" t="s">
        <v>249</v>
      </c>
      <c r="AT158" s="138" t="s">
        <v>166</v>
      </c>
      <c r="AU158" s="138" t="s">
        <v>82</v>
      </c>
      <c r="AY158" s="17" t="s">
        <v>130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80</v>
      </c>
      <c r="BK158" s="139">
        <f>ROUND(I158*H158,2)</f>
        <v>0</v>
      </c>
      <c r="BL158" s="17" t="s">
        <v>157</v>
      </c>
      <c r="BM158" s="138" t="s">
        <v>2130</v>
      </c>
    </row>
    <row r="159" spans="2:65" s="1" customFormat="1" ht="11.25">
      <c r="B159" s="32"/>
      <c r="D159" s="140" t="s">
        <v>140</v>
      </c>
      <c r="F159" s="141" t="s">
        <v>2129</v>
      </c>
      <c r="I159" s="142"/>
      <c r="L159" s="32"/>
      <c r="M159" s="143"/>
      <c r="T159" s="53"/>
      <c r="AT159" s="17" t="s">
        <v>140</v>
      </c>
      <c r="AU159" s="17" t="s">
        <v>82</v>
      </c>
    </row>
    <row r="160" spans="2:65" s="1" customFormat="1" ht="16.5" customHeight="1">
      <c r="B160" s="32"/>
      <c r="C160" s="127" t="s">
        <v>379</v>
      </c>
      <c r="D160" s="127" t="s">
        <v>133</v>
      </c>
      <c r="E160" s="128" t="s">
        <v>2131</v>
      </c>
      <c r="F160" s="129" t="s">
        <v>2132</v>
      </c>
      <c r="G160" s="130" t="s">
        <v>302</v>
      </c>
      <c r="H160" s="131">
        <v>79</v>
      </c>
      <c r="I160" s="132"/>
      <c r="J160" s="133">
        <f>ROUND(I160*H160,2)</f>
        <v>0</v>
      </c>
      <c r="K160" s="129" t="s">
        <v>137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157</v>
      </c>
      <c r="AT160" s="138" t="s">
        <v>133</v>
      </c>
      <c r="AU160" s="138" t="s">
        <v>82</v>
      </c>
      <c r="AY160" s="17" t="s">
        <v>130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80</v>
      </c>
      <c r="BK160" s="139">
        <f>ROUND(I160*H160,2)</f>
        <v>0</v>
      </c>
      <c r="BL160" s="17" t="s">
        <v>157</v>
      </c>
      <c r="BM160" s="138" t="s">
        <v>2133</v>
      </c>
    </row>
    <row r="161" spans="2:65" s="1" customFormat="1" ht="11.25">
      <c r="B161" s="32"/>
      <c r="D161" s="140" t="s">
        <v>140</v>
      </c>
      <c r="F161" s="141" t="s">
        <v>2134</v>
      </c>
      <c r="I161" s="142"/>
      <c r="L161" s="32"/>
      <c r="M161" s="143"/>
      <c r="T161" s="53"/>
      <c r="AT161" s="17" t="s">
        <v>140</v>
      </c>
      <c r="AU161" s="17" t="s">
        <v>82</v>
      </c>
    </row>
    <row r="162" spans="2:65" s="1" customFormat="1" ht="11.25">
      <c r="B162" s="32"/>
      <c r="D162" s="144" t="s">
        <v>141</v>
      </c>
      <c r="F162" s="145" t="s">
        <v>2135</v>
      </c>
      <c r="I162" s="142"/>
      <c r="L162" s="32"/>
      <c r="M162" s="143"/>
      <c r="T162" s="53"/>
      <c r="AT162" s="17" t="s">
        <v>141</v>
      </c>
      <c r="AU162" s="17" t="s">
        <v>82</v>
      </c>
    </row>
    <row r="163" spans="2:65" s="1" customFormat="1" ht="16.5" customHeight="1">
      <c r="B163" s="32"/>
      <c r="C163" s="166" t="s">
        <v>386</v>
      </c>
      <c r="D163" s="166" t="s">
        <v>166</v>
      </c>
      <c r="E163" s="167" t="s">
        <v>2136</v>
      </c>
      <c r="F163" s="168" t="s">
        <v>2137</v>
      </c>
      <c r="G163" s="169" t="s">
        <v>302</v>
      </c>
      <c r="H163" s="170">
        <v>41.4</v>
      </c>
      <c r="I163" s="171"/>
      <c r="J163" s="172">
        <f>ROUND(I163*H163,2)</f>
        <v>0</v>
      </c>
      <c r="K163" s="168" t="s">
        <v>137</v>
      </c>
      <c r="L163" s="173"/>
      <c r="M163" s="174" t="s">
        <v>19</v>
      </c>
      <c r="N163" s="175" t="s">
        <v>43</v>
      </c>
      <c r="P163" s="136">
        <f>O163*H163</f>
        <v>0</v>
      </c>
      <c r="Q163" s="136">
        <v>1.6000000000000001E-4</v>
      </c>
      <c r="R163" s="136">
        <f>Q163*H163</f>
        <v>6.6240000000000005E-3</v>
      </c>
      <c r="S163" s="136">
        <v>0</v>
      </c>
      <c r="T163" s="137">
        <f>S163*H163</f>
        <v>0</v>
      </c>
      <c r="AR163" s="138" t="s">
        <v>249</v>
      </c>
      <c r="AT163" s="138" t="s">
        <v>166</v>
      </c>
      <c r="AU163" s="138" t="s">
        <v>82</v>
      </c>
      <c r="AY163" s="17" t="s">
        <v>130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80</v>
      </c>
      <c r="BK163" s="139">
        <f>ROUND(I163*H163,2)</f>
        <v>0</v>
      </c>
      <c r="BL163" s="17" t="s">
        <v>157</v>
      </c>
      <c r="BM163" s="138" t="s">
        <v>2138</v>
      </c>
    </row>
    <row r="164" spans="2:65" s="1" customFormat="1" ht="11.25">
      <c r="B164" s="32"/>
      <c r="D164" s="140" t="s">
        <v>140</v>
      </c>
      <c r="F164" s="141" t="s">
        <v>2137</v>
      </c>
      <c r="I164" s="142"/>
      <c r="L164" s="32"/>
      <c r="M164" s="143"/>
      <c r="T164" s="53"/>
      <c r="AT164" s="17" t="s">
        <v>140</v>
      </c>
      <c r="AU164" s="17" t="s">
        <v>82</v>
      </c>
    </row>
    <row r="165" spans="2:65" s="1" customFormat="1" ht="16.5" customHeight="1">
      <c r="B165" s="32"/>
      <c r="C165" s="166" t="s">
        <v>392</v>
      </c>
      <c r="D165" s="166" t="s">
        <v>166</v>
      </c>
      <c r="E165" s="167" t="s">
        <v>2139</v>
      </c>
      <c r="F165" s="168" t="s">
        <v>2140</v>
      </c>
      <c r="G165" s="169" t="s">
        <v>302</v>
      </c>
      <c r="H165" s="170">
        <v>49.45</v>
      </c>
      <c r="I165" s="171"/>
      <c r="J165" s="172">
        <f>ROUND(I165*H165,2)</f>
        <v>0</v>
      </c>
      <c r="K165" s="168" t="s">
        <v>137</v>
      </c>
      <c r="L165" s="173"/>
      <c r="M165" s="174" t="s">
        <v>19</v>
      </c>
      <c r="N165" s="175" t="s">
        <v>43</v>
      </c>
      <c r="P165" s="136">
        <f>O165*H165</f>
        <v>0</v>
      </c>
      <c r="Q165" s="136">
        <v>2.5000000000000001E-4</v>
      </c>
      <c r="R165" s="136">
        <f>Q165*H165</f>
        <v>1.23625E-2</v>
      </c>
      <c r="S165" s="136">
        <v>0</v>
      </c>
      <c r="T165" s="137">
        <f>S165*H165</f>
        <v>0</v>
      </c>
      <c r="AR165" s="138" t="s">
        <v>249</v>
      </c>
      <c r="AT165" s="138" t="s">
        <v>166</v>
      </c>
      <c r="AU165" s="138" t="s">
        <v>82</v>
      </c>
      <c r="AY165" s="17" t="s">
        <v>130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7" t="s">
        <v>80</v>
      </c>
      <c r="BK165" s="139">
        <f>ROUND(I165*H165,2)</f>
        <v>0</v>
      </c>
      <c r="BL165" s="17" t="s">
        <v>157</v>
      </c>
      <c r="BM165" s="138" t="s">
        <v>2141</v>
      </c>
    </row>
    <row r="166" spans="2:65" s="1" customFormat="1" ht="11.25">
      <c r="B166" s="32"/>
      <c r="D166" s="140" t="s">
        <v>140</v>
      </c>
      <c r="F166" s="141" t="s">
        <v>2140</v>
      </c>
      <c r="I166" s="142"/>
      <c r="L166" s="32"/>
      <c r="M166" s="143"/>
      <c r="T166" s="53"/>
      <c r="AT166" s="17" t="s">
        <v>140</v>
      </c>
      <c r="AU166" s="17" t="s">
        <v>82</v>
      </c>
    </row>
    <row r="167" spans="2:65" s="1" customFormat="1" ht="16.5" customHeight="1">
      <c r="B167" s="32"/>
      <c r="C167" s="127" t="s">
        <v>399</v>
      </c>
      <c r="D167" s="127" t="s">
        <v>133</v>
      </c>
      <c r="E167" s="128" t="s">
        <v>2142</v>
      </c>
      <c r="F167" s="129" t="s">
        <v>2143</v>
      </c>
      <c r="G167" s="130" t="s">
        <v>302</v>
      </c>
      <c r="H167" s="131">
        <v>31</v>
      </c>
      <c r="I167" s="132"/>
      <c r="J167" s="133">
        <f>ROUND(I167*H167,2)</f>
        <v>0</v>
      </c>
      <c r="K167" s="129" t="s">
        <v>137</v>
      </c>
      <c r="L167" s="32"/>
      <c r="M167" s="134" t="s">
        <v>19</v>
      </c>
      <c r="N167" s="135" t="s">
        <v>43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157</v>
      </c>
      <c r="AT167" s="138" t="s">
        <v>133</v>
      </c>
      <c r="AU167" s="138" t="s">
        <v>82</v>
      </c>
      <c r="AY167" s="17" t="s">
        <v>130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80</v>
      </c>
      <c r="BK167" s="139">
        <f>ROUND(I167*H167,2)</f>
        <v>0</v>
      </c>
      <c r="BL167" s="17" t="s">
        <v>157</v>
      </c>
      <c r="BM167" s="138" t="s">
        <v>2144</v>
      </c>
    </row>
    <row r="168" spans="2:65" s="1" customFormat="1" ht="11.25">
      <c r="B168" s="32"/>
      <c r="D168" s="140" t="s">
        <v>140</v>
      </c>
      <c r="F168" s="141" t="s">
        <v>2145</v>
      </c>
      <c r="I168" s="142"/>
      <c r="L168" s="32"/>
      <c r="M168" s="143"/>
      <c r="T168" s="53"/>
      <c r="AT168" s="17" t="s">
        <v>140</v>
      </c>
      <c r="AU168" s="17" t="s">
        <v>82</v>
      </c>
    </row>
    <row r="169" spans="2:65" s="1" customFormat="1" ht="11.25">
      <c r="B169" s="32"/>
      <c r="D169" s="144" t="s">
        <v>141</v>
      </c>
      <c r="F169" s="145" t="s">
        <v>2146</v>
      </c>
      <c r="I169" s="142"/>
      <c r="L169" s="32"/>
      <c r="M169" s="143"/>
      <c r="T169" s="53"/>
      <c r="AT169" s="17" t="s">
        <v>141</v>
      </c>
      <c r="AU169" s="17" t="s">
        <v>82</v>
      </c>
    </row>
    <row r="170" spans="2:65" s="1" customFormat="1" ht="16.5" customHeight="1">
      <c r="B170" s="32"/>
      <c r="C170" s="166" t="s">
        <v>406</v>
      </c>
      <c r="D170" s="166" t="s">
        <v>166</v>
      </c>
      <c r="E170" s="167" t="s">
        <v>2147</v>
      </c>
      <c r="F170" s="168" t="s">
        <v>2148</v>
      </c>
      <c r="G170" s="169" t="s">
        <v>302</v>
      </c>
      <c r="H170" s="170">
        <v>35.65</v>
      </c>
      <c r="I170" s="171"/>
      <c r="J170" s="172">
        <f>ROUND(I170*H170,2)</f>
        <v>0</v>
      </c>
      <c r="K170" s="168" t="s">
        <v>137</v>
      </c>
      <c r="L170" s="173"/>
      <c r="M170" s="174" t="s">
        <v>19</v>
      </c>
      <c r="N170" s="175" t="s">
        <v>43</v>
      </c>
      <c r="P170" s="136">
        <f>O170*H170</f>
        <v>0</v>
      </c>
      <c r="Q170" s="136">
        <v>2.1000000000000001E-4</v>
      </c>
      <c r="R170" s="136">
        <f>Q170*H170</f>
        <v>7.4865000000000001E-3</v>
      </c>
      <c r="S170" s="136">
        <v>0</v>
      </c>
      <c r="T170" s="137">
        <f>S170*H170</f>
        <v>0</v>
      </c>
      <c r="AR170" s="138" t="s">
        <v>249</v>
      </c>
      <c r="AT170" s="138" t="s">
        <v>166</v>
      </c>
      <c r="AU170" s="138" t="s">
        <v>82</v>
      </c>
      <c r="AY170" s="17" t="s">
        <v>130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80</v>
      </c>
      <c r="BK170" s="139">
        <f>ROUND(I170*H170,2)</f>
        <v>0</v>
      </c>
      <c r="BL170" s="17" t="s">
        <v>157</v>
      </c>
      <c r="BM170" s="138" t="s">
        <v>2149</v>
      </c>
    </row>
    <row r="171" spans="2:65" s="1" customFormat="1" ht="11.25">
      <c r="B171" s="32"/>
      <c r="D171" s="140" t="s">
        <v>140</v>
      </c>
      <c r="F171" s="141" t="s">
        <v>2148</v>
      </c>
      <c r="I171" s="142"/>
      <c r="L171" s="32"/>
      <c r="M171" s="143"/>
      <c r="T171" s="53"/>
      <c r="AT171" s="17" t="s">
        <v>140</v>
      </c>
      <c r="AU171" s="17" t="s">
        <v>82</v>
      </c>
    </row>
    <row r="172" spans="2:65" s="1" customFormat="1" ht="16.5" customHeight="1">
      <c r="B172" s="32"/>
      <c r="C172" s="127" t="s">
        <v>89</v>
      </c>
      <c r="D172" s="127" t="s">
        <v>133</v>
      </c>
      <c r="E172" s="128" t="s">
        <v>2150</v>
      </c>
      <c r="F172" s="129" t="s">
        <v>2151</v>
      </c>
      <c r="G172" s="130" t="s">
        <v>302</v>
      </c>
      <c r="H172" s="131">
        <v>28</v>
      </c>
      <c r="I172" s="132"/>
      <c r="J172" s="133">
        <f>ROUND(I172*H172,2)</f>
        <v>0</v>
      </c>
      <c r="K172" s="129" t="s">
        <v>137</v>
      </c>
      <c r="L172" s="32"/>
      <c r="M172" s="134" t="s">
        <v>19</v>
      </c>
      <c r="N172" s="135" t="s">
        <v>43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157</v>
      </c>
      <c r="AT172" s="138" t="s">
        <v>133</v>
      </c>
      <c r="AU172" s="138" t="s">
        <v>82</v>
      </c>
      <c r="AY172" s="17" t="s">
        <v>130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80</v>
      </c>
      <c r="BK172" s="139">
        <f>ROUND(I172*H172,2)</f>
        <v>0</v>
      </c>
      <c r="BL172" s="17" t="s">
        <v>157</v>
      </c>
      <c r="BM172" s="138" t="s">
        <v>2152</v>
      </c>
    </row>
    <row r="173" spans="2:65" s="1" customFormat="1" ht="11.25">
      <c r="B173" s="32"/>
      <c r="D173" s="140" t="s">
        <v>140</v>
      </c>
      <c r="F173" s="141" t="s">
        <v>2153</v>
      </c>
      <c r="I173" s="142"/>
      <c r="L173" s="32"/>
      <c r="M173" s="143"/>
      <c r="T173" s="53"/>
      <c r="AT173" s="17" t="s">
        <v>140</v>
      </c>
      <c r="AU173" s="17" t="s">
        <v>82</v>
      </c>
    </row>
    <row r="174" spans="2:65" s="1" customFormat="1" ht="11.25">
      <c r="B174" s="32"/>
      <c r="D174" s="144" t="s">
        <v>141</v>
      </c>
      <c r="F174" s="145" t="s">
        <v>2154</v>
      </c>
      <c r="I174" s="142"/>
      <c r="L174" s="32"/>
      <c r="M174" s="143"/>
      <c r="T174" s="53"/>
      <c r="AT174" s="17" t="s">
        <v>141</v>
      </c>
      <c r="AU174" s="17" t="s">
        <v>82</v>
      </c>
    </row>
    <row r="175" spans="2:65" s="1" customFormat="1" ht="24.2" customHeight="1">
      <c r="B175" s="32"/>
      <c r="C175" s="166" t="s">
        <v>418</v>
      </c>
      <c r="D175" s="166" t="s">
        <v>166</v>
      </c>
      <c r="E175" s="167" t="s">
        <v>2155</v>
      </c>
      <c r="F175" s="168" t="s">
        <v>2156</v>
      </c>
      <c r="G175" s="169" t="s">
        <v>302</v>
      </c>
      <c r="H175" s="170">
        <v>32.200000000000003</v>
      </c>
      <c r="I175" s="171"/>
      <c r="J175" s="172">
        <f>ROUND(I175*H175,2)</f>
        <v>0</v>
      </c>
      <c r="K175" s="168" t="s">
        <v>137</v>
      </c>
      <c r="L175" s="173"/>
      <c r="M175" s="174" t="s">
        <v>19</v>
      </c>
      <c r="N175" s="175" t="s">
        <v>43</v>
      </c>
      <c r="P175" s="136">
        <f>O175*H175</f>
        <v>0</v>
      </c>
      <c r="Q175" s="136">
        <v>3.2000000000000003E-4</v>
      </c>
      <c r="R175" s="136">
        <f>Q175*H175</f>
        <v>1.0304000000000002E-2</v>
      </c>
      <c r="S175" s="136">
        <v>0</v>
      </c>
      <c r="T175" s="137">
        <f>S175*H175</f>
        <v>0</v>
      </c>
      <c r="AR175" s="138" t="s">
        <v>249</v>
      </c>
      <c r="AT175" s="138" t="s">
        <v>166</v>
      </c>
      <c r="AU175" s="138" t="s">
        <v>82</v>
      </c>
      <c r="AY175" s="17" t="s">
        <v>130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80</v>
      </c>
      <c r="BK175" s="139">
        <f>ROUND(I175*H175,2)</f>
        <v>0</v>
      </c>
      <c r="BL175" s="17" t="s">
        <v>157</v>
      </c>
      <c r="BM175" s="138" t="s">
        <v>2157</v>
      </c>
    </row>
    <row r="176" spans="2:65" s="1" customFormat="1" ht="19.5">
      <c r="B176" s="32"/>
      <c r="D176" s="140" t="s">
        <v>140</v>
      </c>
      <c r="F176" s="141" t="s">
        <v>2156</v>
      </c>
      <c r="I176" s="142"/>
      <c r="L176" s="32"/>
      <c r="M176" s="143"/>
      <c r="T176" s="53"/>
      <c r="AT176" s="17" t="s">
        <v>140</v>
      </c>
      <c r="AU176" s="17" t="s">
        <v>82</v>
      </c>
    </row>
    <row r="177" spans="2:65" s="1" customFormat="1" ht="16.5" customHeight="1">
      <c r="B177" s="32"/>
      <c r="C177" s="127" t="s">
        <v>425</v>
      </c>
      <c r="D177" s="127" t="s">
        <v>133</v>
      </c>
      <c r="E177" s="128" t="s">
        <v>2158</v>
      </c>
      <c r="F177" s="129" t="s">
        <v>2159</v>
      </c>
      <c r="G177" s="130" t="s">
        <v>169</v>
      </c>
      <c r="H177" s="131">
        <v>14</v>
      </c>
      <c r="I177" s="132"/>
      <c r="J177" s="133">
        <f>ROUND(I177*H177,2)</f>
        <v>0</v>
      </c>
      <c r="K177" s="129" t="s">
        <v>137</v>
      </c>
      <c r="L177" s="32"/>
      <c r="M177" s="134" t="s">
        <v>19</v>
      </c>
      <c r="N177" s="135" t="s">
        <v>43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157</v>
      </c>
      <c r="AT177" s="138" t="s">
        <v>133</v>
      </c>
      <c r="AU177" s="138" t="s">
        <v>82</v>
      </c>
      <c r="AY177" s="17" t="s">
        <v>130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80</v>
      </c>
      <c r="BK177" s="139">
        <f>ROUND(I177*H177,2)</f>
        <v>0</v>
      </c>
      <c r="BL177" s="17" t="s">
        <v>157</v>
      </c>
      <c r="BM177" s="138" t="s">
        <v>2160</v>
      </c>
    </row>
    <row r="178" spans="2:65" s="1" customFormat="1" ht="11.25">
      <c r="B178" s="32"/>
      <c r="D178" s="140" t="s">
        <v>140</v>
      </c>
      <c r="F178" s="141" t="s">
        <v>2161</v>
      </c>
      <c r="I178" s="142"/>
      <c r="L178" s="32"/>
      <c r="M178" s="143"/>
      <c r="T178" s="53"/>
      <c r="AT178" s="17" t="s">
        <v>140</v>
      </c>
      <c r="AU178" s="17" t="s">
        <v>82</v>
      </c>
    </row>
    <row r="179" spans="2:65" s="1" customFormat="1" ht="11.25">
      <c r="B179" s="32"/>
      <c r="D179" s="144" t="s">
        <v>141</v>
      </c>
      <c r="F179" s="145" t="s">
        <v>2162</v>
      </c>
      <c r="I179" s="142"/>
      <c r="L179" s="32"/>
      <c r="M179" s="143"/>
      <c r="T179" s="53"/>
      <c r="AT179" s="17" t="s">
        <v>141</v>
      </c>
      <c r="AU179" s="17" t="s">
        <v>82</v>
      </c>
    </row>
    <row r="180" spans="2:65" s="1" customFormat="1" ht="16.5" customHeight="1">
      <c r="B180" s="32"/>
      <c r="C180" s="127" t="s">
        <v>433</v>
      </c>
      <c r="D180" s="127" t="s">
        <v>133</v>
      </c>
      <c r="E180" s="128" t="s">
        <v>2163</v>
      </c>
      <c r="F180" s="129" t="s">
        <v>2164</v>
      </c>
      <c r="G180" s="130" t="s">
        <v>169</v>
      </c>
      <c r="H180" s="131">
        <v>23</v>
      </c>
      <c r="I180" s="132"/>
      <c r="J180" s="133">
        <f>ROUND(I180*H180,2)</f>
        <v>0</v>
      </c>
      <c r="K180" s="129" t="s">
        <v>137</v>
      </c>
      <c r="L180" s="32"/>
      <c r="M180" s="134" t="s">
        <v>19</v>
      </c>
      <c r="N180" s="135" t="s">
        <v>43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157</v>
      </c>
      <c r="AT180" s="138" t="s">
        <v>133</v>
      </c>
      <c r="AU180" s="138" t="s">
        <v>82</v>
      </c>
      <c r="AY180" s="17" t="s">
        <v>130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80</v>
      </c>
      <c r="BK180" s="139">
        <f>ROUND(I180*H180,2)</f>
        <v>0</v>
      </c>
      <c r="BL180" s="17" t="s">
        <v>157</v>
      </c>
      <c r="BM180" s="138" t="s">
        <v>2165</v>
      </c>
    </row>
    <row r="181" spans="2:65" s="1" customFormat="1" ht="11.25">
      <c r="B181" s="32"/>
      <c r="D181" s="140" t="s">
        <v>140</v>
      </c>
      <c r="F181" s="141" t="s">
        <v>2166</v>
      </c>
      <c r="I181" s="142"/>
      <c r="L181" s="32"/>
      <c r="M181" s="143"/>
      <c r="T181" s="53"/>
      <c r="AT181" s="17" t="s">
        <v>140</v>
      </c>
      <c r="AU181" s="17" t="s">
        <v>82</v>
      </c>
    </row>
    <row r="182" spans="2:65" s="1" customFormat="1" ht="11.25">
      <c r="B182" s="32"/>
      <c r="D182" s="144" t="s">
        <v>141</v>
      </c>
      <c r="F182" s="145" t="s">
        <v>2167</v>
      </c>
      <c r="I182" s="142"/>
      <c r="L182" s="32"/>
      <c r="M182" s="143"/>
      <c r="T182" s="53"/>
      <c r="AT182" s="17" t="s">
        <v>141</v>
      </c>
      <c r="AU182" s="17" t="s">
        <v>82</v>
      </c>
    </row>
    <row r="183" spans="2:65" s="1" customFormat="1" ht="16.5" customHeight="1">
      <c r="B183" s="32"/>
      <c r="C183" s="166" t="s">
        <v>444</v>
      </c>
      <c r="D183" s="166" t="s">
        <v>166</v>
      </c>
      <c r="E183" s="167" t="s">
        <v>2168</v>
      </c>
      <c r="F183" s="168" t="s">
        <v>2169</v>
      </c>
      <c r="G183" s="169" t="s">
        <v>1105</v>
      </c>
      <c r="H183" s="170">
        <v>2</v>
      </c>
      <c r="I183" s="171"/>
      <c r="J183" s="172">
        <f>ROUND(I183*H183,2)</f>
        <v>0</v>
      </c>
      <c r="K183" s="168" t="s">
        <v>1106</v>
      </c>
      <c r="L183" s="173"/>
      <c r="M183" s="174" t="s">
        <v>19</v>
      </c>
      <c r="N183" s="175" t="s">
        <v>43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249</v>
      </c>
      <c r="AT183" s="138" t="s">
        <v>166</v>
      </c>
      <c r="AU183" s="138" t="s">
        <v>82</v>
      </c>
      <c r="AY183" s="17" t="s">
        <v>130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80</v>
      </c>
      <c r="BK183" s="139">
        <f>ROUND(I183*H183,2)</f>
        <v>0</v>
      </c>
      <c r="BL183" s="17" t="s">
        <v>157</v>
      </c>
      <c r="BM183" s="138" t="s">
        <v>2170</v>
      </c>
    </row>
    <row r="184" spans="2:65" s="1" customFormat="1" ht="19.5">
      <c r="B184" s="32"/>
      <c r="D184" s="140" t="s">
        <v>140</v>
      </c>
      <c r="F184" s="141" t="s">
        <v>2171</v>
      </c>
      <c r="I184" s="142"/>
      <c r="L184" s="32"/>
      <c r="M184" s="143"/>
      <c r="T184" s="53"/>
      <c r="AT184" s="17" t="s">
        <v>140</v>
      </c>
      <c r="AU184" s="17" t="s">
        <v>82</v>
      </c>
    </row>
    <row r="185" spans="2:65" s="1" customFormat="1" ht="16.5" customHeight="1">
      <c r="B185" s="32"/>
      <c r="C185" s="166" t="s">
        <v>451</v>
      </c>
      <c r="D185" s="166" t="s">
        <v>166</v>
      </c>
      <c r="E185" s="167" t="s">
        <v>2172</v>
      </c>
      <c r="F185" s="168" t="s">
        <v>2173</v>
      </c>
      <c r="G185" s="169" t="s">
        <v>1105</v>
      </c>
      <c r="H185" s="170">
        <v>6</v>
      </c>
      <c r="I185" s="171"/>
      <c r="J185" s="172">
        <f>ROUND(I185*H185,2)</f>
        <v>0</v>
      </c>
      <c r="K185" s="168" t="s">
        <v>1106</v>
      </c>
      <c r="L185" s="173"/>
      <c r="M185" s="174" t="s">
        <v>19</v>
      </c>
      <c r="N185" s="175" t="s">
        <v>43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249</v>
      </c>
      <c r="AT185" s="138" t="s">
        <v>166</v>
      </c>
      <c r="AU185" s="138" t="s">
        <v>82</v>
      </c>
      <c r="AY185" s="17" t="s">
        <v>130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80</v>
      </c>
      <c r="BK185" s="139">
        <f>ROUND(I185*H185,2)</f>
        <v>0</v>
      </c>
      <c r="BL185" s="17" t="s">
        <v>157</v>
      </c>
      <c r="BM185" s="138" t="s">
        <v>2174</v>
      </c>
    </row>
    <row r="186" spans="2:65" s="1" customFormat="1" ht="19.5">
      <c r="B186" s="32"/>
      <c r="D186" s="140" t="s">
        <v>140</v>
      </c>
      <c r="F186" s="141" t="s">
        <v>2175</v>
      </c>
      <c r="I186" s="142"/>
      <c r="L186" s="32"/>
      <c r="M186" s="143"/>
      <c r="T186" s="53"/>
      <c r="AT186" s="17" t="s">
        <v>140</v>
      </c>
      <c r="AU186" s="17" t="s">
        <v>82</v>
      </c>
    </row>
    <row r="187" spans="2:65" s="1" customFormat="1" ht="16.5" customHeight="1">
      <c r="B187" s="32"/>
      <c r="C187" s="166" t="s">
        <v>458</v>
      </c>
      <c r="D187" s="166" t="s">
        <v>166</v>
      </c>
      <c r="E187" s="167" t="s">
        <v>2176</v>
      </c>
      <c r="F187" s="168" t="s">
        <v>2177</v>
      </c>
      <c r="G187" s="169" t="s">
        <v>169</v>
      </c>
      <c r="H187" s="170">
        <v>6</v>
      </c>
      <c r="I187" s="171"/>
      <c r="J187" s="172">
        <f>ROUND(I187*H187,2)</f>
        <v>0</v>
      </c>
      <c r="K187" s="168" t="s">
        <v>137</v>
      </c>
      <c r="L187" s="173"/>
      <c r="M187" s="174" t="s">
        <v>19</v>
      </c>
      <c r="N187" s="175" t="s">
        <v>43</v>
      </c>
      <c r="P187" s="136">
        <f>O187*H187</f>
        <v>0</v>
      </c>
      <c r="Q187" s="136">
        <v>1E-4</v>
      </c>
      <c r="R187" s="136">
        <f>Q187*H187</f>
        <v>6.0000000000000006E-4</v>
      </c>
      <c r="S187" s="136">
        <v>0</v>
      </c>
      <c r="T187" s="137">
        <f>S187*H187</f>
        <v>0</v>
      </c>
      <c r="AR187" s="138" t="s">
        <v>249</v>
      </c>
      <c r="AT187" s="138" t="s">
        <v>166</v>
      </c>
      <c r="AU187" s="138" t="s">
        <v>82</v>
      </c>
      <c r="AY187" s="17" t="s">
        <v>130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80</v>
      </c>
      <c r="BK187" s="139">
        <f>ROUND(I187*H187,2)</f>
        <v>0</v>
      </c>
      <c r="BL187" s="17" t="s">
        <v>157</v>
      </c>
      <c r="BM187" s="138" t="s">
        <v>2178</v>
      </c>
    </row>
    <row r="188" spans="2:65" s="1" customFormat="1" ht="11.25">
      <c r="B188" s="32"/>
      <c r="D188" s="140" t="s">
        <v>140</v>
      </c>
      <c r="F188" s="141" t="s">
        <v>2177</v>
      </c>
      <c r="I188" s="142"/>
      <c r="L188" s="32"/>
      <c r="M188" s="143"/>
      <c r="T188" s="53"/>
      <c r="AT188" s="17" t="s">
        <v>140</v>
      </c>
      <c r="AU188" s="17" t="s">
        <v>82</v>
      </c>
    </row>
    <row r="189" spans="2:65" s="1" customFormat="1" ht="16.5" customHeight="1">
      <c r="B189" s="32"/>
      <c r="C189" s="166" t="s">
        <v>466</v>
      </c>
      <c r="D189" s="166" t="s">
        <v>166</v>
      </c>
      <c r="E189" s="167" t="s">
        <v>2179</v>
      </c>
      <c r="F189" s="168" t="s">
        <v>2180</v>
      </c>
      <c r="G189" s="169" t="s">
        <v>1105</v>
      </c>
      <c r="H189" s="170">
        <v>8</v>
      </c>
      <c r="I189" s="171"/>
      <c r="J189" s="172">
        <f>ROUND(I189*H189,2)</f>
        <v>0</v>
      </c>
      <c r="K189" s="168" t="s">
        <v>1106</v>
      </c>
      <c r="L189" s="173"/>
      <c r="M189" s="174" t="s">
        <v>19</v>
      </c>
      <c r="N189" s="175" t="s">
        <v>43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249</v>
      </c>
      <c r="AT189" s="138" t="s">
        <v>166</v>
      </c>
      <c r="AU189" s="138" t="s">
        <v>82</v>
      </c>
      <c r="AY189" s="17" t="s">
        <v>130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80</v>
      </c>
      <c r="BK189" s="139">
        <f>ROUND(I189*H189,2)</f>
        <v>0</v>
      </c>
      <c r="BL189" s="17" t="s">
        <v>157</v>
      </c>
      <c r="BM189" s="138" t="s">
        <v>2181</v>
      </c>
    </row>
    <row r="190" spans="2:65" s="1" customFormat="1" ht="19.5">
      <c r="B190" s="32"/>
      <c r="D190" s="140" t="s">
        <v>140</v>
      </c>
      <c r="F190" s="141" t="s">
        <v>2182</v>
      </c>
      <c r="I190" s="142"/>
      <c r="L190" s="32"/>
      <c r="M190" s="143"/>
      <c r="T190" s="53"/>
      <c r="AT190" s="17" t="s">
        <v>140</v>
      </c>
      <c r="AU190" s="17" t="s">
        <v>82</v>
      </c>
    </row>
    <row r="191" spans="2:65" s="1" customFormat="1" ht="16.5" customHeight="1">
      <c r="B191" s="32"/>
      <c r="C191" s="166" t="s">
        <v>472</v>
      </c>
      <c r="D191" s="166" t="s">
        <v>166</v>
      </c>
      <c r="E191" s="167" t="s">
        <v>2183</v>
      </c>
      <c r="F191" s="168" t="s">
        <v>2184</v>
      </c>
      <c r="G191" s="169" t="s">
        <v>169</v>
      </c>
      <c r="H191" s="170">
        <v>4</v>
      </c>
      <c r="I191" s="171"/>
      <c r="J191" s="172">
        <f>ROUND(I191*H191,2)</f>
        <v>0</v>
      </c>
      <c r="K191" s="168" t="s">
        <v>137</v>
      </c>
      <c r="L191" s="173"/>
      <c r="M191" s="174" t="s">
        <v>19</v>
      </c>
      <c r="N191" s="175" t="s">
        <v>43</v>
      </c>
      <c r="P191" s="136">
        <f>O191*H191</f>
        <v>0</v>
      </c>
      <c r="Q191" s="136">
        <v>2.0000000000000001E-4</v>
      </c>
      <c r="R191" s="136">
        <f>Q191*H191</f>
        <v>8.0000000000000004E-4</v>
      </c>
      <c r="S191" s="136">
        <v>0</v>
      </c>
      <c r="T191" s="137">
        <f>S191*H191</f>
        <v>0</v>
      </c>
      <c r="AR191" s="138" t="s">
        <v>249</v>
      </c>
      <c r="AT191" s="138" t="s">
        <v>166</v>
      </c>
      <c r="AU191" s="138" t="s">
        <v>82</v>
      </c>
      <c r="AY191" s="17" t="s">
        <v>130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80</v>
      </c>
      <c r="BK191" s="139">
        <f>ROUND(I191*H191,2)</f>
        <v>0</v>
      </c>
      <c r="BL191" s="17" t="s">
        <v>157</v>
      </c>
      <c r="BM191" s="138" t="s">
        <v>2185</v>
      </c>
    </row>
    <row r="192" spans="2:65" s="1" customFormat="1" ht="11.25">
      <c r="B192" s="32"/>
      <c r="D192" s="140" t="s">
        <v>140</v>
      </c>
      <c r="F192" s="141" t="s">
        <v>2184</v>
      </c>
      <c r="I192" s="142"/>
      <c r="L192" s="32"/>
      <c r="M192" s="143"/>
      <c r="T192" s="53"/>
      <c r="AT192" s="17" t="s">
        <v>140</v>
      </c>
      <c r="AU192" s="17" t="s">
        <v>82</v>
      </c>
    </row>
    <row r="193" spans="2:65" s="1" customFormat="1" ht="16.5" customHeight="1">
      <c r="B193" s="32"/>
      <c r="C193" s="166" t="s">
        <v>476</v>
      </c>
      <c r="D193" s="166" t="s">
        <v>166</v>
      </c>
      <c r="E193" s="167" t="s">
        <v>2186</v>
      </c>
      <c r="F193" s="168" t="s">
        <v>2187</v>
      </c>
      <c r="G193" s="169" t="s">
        <v>1105</v>
      </c>
      <c r="H193" s="170">
        <v>10</v>
      </c>
      <c r="I193" s="171"/>
      <c r="J193" s="172">
        <f>ROUND(I193*H193,2)</f>
        <v>0</v>
      </c>
      <c r="K193" s="168" t="s">
        <v>1106</v>
      </c>
      <c r="L193" s="173"/>
      <c r="M193" s="174" t="s">
        <v>19</v>
      </c>
      <c r="N193" s="175" t="s">
        <v>43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249</v>
      </c>
      <c r="AT193" s="138" t="s">
        <v>166</v>
      </c>
      <c r="AU193" s="138" t="s">
        <v>82</v>
      </c>
      <c r="AY193" s="17" t="s">
        <v>130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80</v>
      </c>
      <c r="BK193" s="139">
        <f>ROUND(I193*H193,2)</f>
        <v>0</v>
      </c>
      <c r="BL193" s="17" t="s">
        <v>157</v>
      </c>
      <c r="BM193" s="138" t="s">
        <v>2188</v>
      </c>
    </row>
    <row r="194" spans="2:65" s="1" customFormat="1" ht="19.5">
      <c r="B194" s="32"/>
      <c r="D194" s="140" t="s">
        <v>140</v>
      </c>
      <c r="F194" s="141" t="s">
        <v>2189</v>
      </c>
      <c r="I194" s="142"/>
      <c r="L194" s="32"/>
      <c r="M194" s="143"/>
      <c r="T194" s="53"/>
      <c r="AT194" s="17" t="s">
        <v>140</v>
      </c>
      <c r="AU194" s="17" t="s">
        <v>82</v>
      </c>
    </row>
    <row r="195" spans="2:65" s="1" customFormat="1" ht="16.5" customHeight="1">
      <c r="B195" s="32"/>
      <c r="C195" s="166" t="s">
        <v>92</v>
      </c>
      <c r="D195" s="166" t="s">
        <v>166</v>
      </c>
      <c r="E195" s="167" t="s">
        <v>2190</v>
      </c>
      <c r="F195" s="168" t="s">
        <v>2191</v>
      </c>
      <c r="G195" s="169" t="s">
        <v>1105</v>
      </c>
      <c r="H195" s="170">
        <v>14</v>
      </c>
      <c r="I195" s="171"/>
      <c r="J195" s="172">
        <f>ROUND(I195*H195,2)</f>
        <v>0</v>
      </c>
      <c r="K195" s="168" t="s">
        <v>1106</v>
      </c>
      <c r="L195" s="173"/>
      <c r="M195" s="174" t="s">
        <v>19</v>
      </c>
      <c r="N195" s="175" t="s">
        <v>43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249</v>
      </c>
      <c r="AT195" s="138" t="s">
        <v>166</v>
      </c>
      <c r="AU195" s="138" t="s">
        <v>82</v>
      </c>
      <c r="AY195" s="17" t="s">
        <v>130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80</v>
      </c>
      <c r="BK195" s="139">
        <f>ROUND(I195*H195,2)</f>
        <v>0</v>
      </c>
      <c r="BL195" s="17" t="s">
        <v>157</v>
      </c>
      <c r="BM195" s="138" t="s">
        <v>2192</v>
      </c>
    </row>
    <row r="196" spans="2:65" s="1" customFormat="1" ht="19.5">
      <c r="B196" s="32"/>
      <c r="D196" s="140" t="s">
        <v>140</v>
      </c>
      <c r="F196" s="141" t="s">
        <v>2193</v>
      </c>
      <c r="I196" s="142"/>
      <c r="L196" s="32"/>
      <c r="M196" s="143"/>
      <c r="T196" s="53"/>
      <c r="AT196" s="17" t="s">
        <v>140</v>
      </c>
      <c r="AU196" s="17" t="s">
        <v>82</v>
      </c>
    </row>
    <row r="197" spans="2:65" s="1" customFormat="1" ht="16.5" customHeight="1">
      <c r="B197" s="32"/>
      <c r="C197" s="166" t="s">
        <v>486</v>
      </c>
      <c r="D197" s="166" t="s">
        <v>166</v>
      </c>
      <c r="E197" s="167" t="s">
        <v>2194</v>
      </c>
      <c r="F197" s="168" t="s">
        <v>2195</v>
      </c>
      <c r="G197" s="169" t="s">
        <v>1105</v>
      </c>
      <c r="H197" s="170">
        <v>1</v>
      </c>
      <c r="I197" s="171"/>
      <c r="J197" s="172">
        <f>ROUND(I197*H197,2)</f>
        <v>0</v>
      </c>
      <c r="K197" s="168" t="s">
        <v>1106</v>
      </c>
      <c r="L197" s="173"/>
      <c r="M197" s="174" t="s">
        <v>19</v>
      </c>
      <c r="N197" s="175" t="s">
        <v>43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249</v>
      </c>
      <c r="AT197" s="138" t="s">
        <v>166</v>
      </c>
      <c r="AU197" s="138" t="s">
        <v>82</v>
      </c>
      <c r="AY197" s="17" t="s">
        <v>130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80</v>
      </c>
      <c r="BK197" s="139">
        <f>ROUND(I197*H197,2)</f>
        <v>0</v>
      </c>
      <c r="BL197" s="17" t="s">
        <v>157</v>
      </c>
      <c r="BM197" s="138" t="s">
        <v>2196</v>
      </c>
    </row>
    <row r="198" spans="2:65" s="1" customFormat="1" ht="29.25">
      <c r="B198" s="32"/>
      <c r="D198" s="140" t="s">
        <v>140</v>
      </c>
      <c r="F198" s="141" t="s">
        <v>2197</v>
      </c>
      <c r="I198" s="142"/>
      <c r="L198" s="32"/>
      <c r="M198" s="143"/>
      <c r="T198" s="53"/>
      <c r="AT198" s="17" t="s">
        <v>140</v>
      </c>
      <c r="AU198" s="17" t="s">
        <v>82</v>
      </c>
    </row>
    <row r="199" spans="2:65" s="1" customFormat="1" ht="16.5" customHeight="1">
      <c r="B199" s="32"/>
      <c r="C199" s="127" t="s">
        <v>494</v>
      </c>
      <c r="D199" s="127" t="s">
        <v>133</v>
      </c>
      <c r="E199" s="128" t="s">
        <v>2198</v>
      </c>
      <c r="F199" s="129" t="s">
        <v>2199</v>
      </c>
      <c r="G199" s="130" t="s">
        <v>169</v>
      </c>
      <c r="H199" s="131">
        <v>1</v>
      </c>
      <c r="I199" s="132"/>
      <c r="J199" s="133">
        <f>ROUND(I199*H199,2)</f>
        <v>0</v>
      </c>
      <c r="K199" s="129" t="s">
        <v>137</v>
      </c>
      <c r="L199" s="32"/>
      <c r="M199" s="134" t="s">
        <v>19</v>
      </c>
      <c r="N199" s="135" t="s">
        <v>43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157</v>
      </c>
      <c r="AT199" s="138" t="s">
        <v>133</v>
      </c>
      <c r="AU199" s="138" t="s">
        <v>82</v>
      </c>
      <c r="AY199" s="17" t="s">
        <v>130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7" t="s">
        <v>80</v>
      </c>
      <c r="BK199" s="139">
        <f>ROUND(I199*H199,2)</f>
        <v>0</v>
      </c>
      <c r="BL199" s="17" t="s">
        <v>157</v>
      </c>
      <c r="BM199" s="138" t="s">
        <v>2200</v>
      </c>
    </row>
    <row r="200" spans="2:65" s="1" customFormat="1" ht="11.25">
      <c r="B200" s="32"/>
      <c r="D200" s="140" t="s">
        <v>140</v>
      </c>
      <c r="F200" s="141" t="s">
        <v>2201</v>
      </c>
      <c r="I200" s="142"/>
      <c r="L200" s="32"/>
      <c r="M200" s="143"/>
      <c r="T200" s="53"/>
      <c r="AT200" s="17" t="s">
        <v>140</v>
      </c>
      <c r="AU200" s="17" t="s">
        <v>82</v>
      </c>
    </row>
    <row r="201" spans="2:65" s="1" customFormat="1" ht="11.25">
      <c r="B201" s="32"/>
      <c r="D201" s="144" t="s">
        <v>141</v>
      </c>
      <c r="F201" s="145" t="s">
        <v>2202</v>
      </c>
      <c r="I201" s="142"/>
      <c r="L201" s="32"/>
      <c r="M201" s="143"/>
      <c r="T201" s="53"/>
      <c r="AT201" s="17" t="s">
        <v>141</v>
      </c>
      <c r="AU201" s="17" t="s">
        <v>82</v>
      </c>
    </row>
    <row r="202" spans="2:65" s="1" customFormat="1" ht="16.5" customHeight="1">
      <c r="B202" s="32"/>
      <c r="C202" s="166" t="s">
        <v>500</v>
      </c>
      <c r="D202" s="166" t="s">
        <v>166</v>
      </c>
      <c r="E202" s="167" t="s">
        <v>2203</v>
      </c>
      <c r="F202" s="168" t="s">
        <v>2204</v>
      </c>
      <c r="G202" s="169" t="s">
        <v>169</v>
      </c>
      <c r="H202" s="170">
        <v>1</v>
      </c>
      <c r="I202" s="171"/>
      <c r="J202" s="172">
        <f>ROUND(I202*H202,2)</f>
        <v>0</v>
      </c>
      <c r="K202" s="168" t="s">
        <v>137</v>
      </c>
      <c r="L202" s="173"/>
      <c r="M202" s="174" t="s">
        <v>19</v>
      </c>
      <c r="N202" s="175" t="s">
        <v>43</v>
      </c>
      <c r="P202" s="136">
        <f>O202*H202</f>
        <v>0</v>
      </c>
      <c r="Q202" s="136">
        <v>6.9999999999999994E-5</v>
      </c>
      <c r="R202" s="136">
        <f>Q202*H202</f>
        <v>6.9999999999999994E-5</v>
      </c>
      <c r="S202" s="136">
        <v>0</v>
      </c>
      <c r="T202" s="137">
        <f>S202*H202</f>
        <v>0</v>
      </c>
      <c r="AR202" s="138" t="s">
        <v>249</v>
      </c>
      <c r="AT202" s="138" t="s">
        <v>166</v>
      </c>
      <c r="AU202" s="138" t="s">
        <v>82</v>
      </c>
      <c r="AY202" s="17" t="s">
        <v>130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80</v>
      </c>
      <c r="BK202" s="139">
        <f>ROUND(I202*H202,2)</f>
        <v>0</v>
      </c>
      <c r="BL202" s="17" t="s">
        <v>157</v>
      </c>
      <c r="BM202" s="138" t="s">
        <v>2205</v>
      </c>
    </row>
    <row r="203" spans="2:65" s="1" customFormat="1" ht="11.25">
      <c r="B203" s="32"/>
      <c r="D203" s="140" t="s">
        <v>140</v>
      </c>
      <c r="F203" s="141" t="s">
        <v>2204</v>
      </c>
      <c r="I203" s="142"/>
      <c r="L203" s="32"/>
      <c r="M203" s="143"/>
      <c r="T203" s="53"/>
      <c r="AT203" s="17" t="s">
        <v>140</v>
      </c>
      <c r="AU203" s="17" t="s">
        <v>82</v>
      </c>
    </row>
    <row r="204" spans="2:65" s="1" customFormat="1" ht="21.75" customHeight="1">
      <c r="B204" s="32"/>
      <c r="C204" s="127" t="s">
        <v>508</v>
      </c>
      <c r="D204" s="127" t="s">
        <v>133</v>
      </c>
      <c r="E204" s="128" t="s">
        <v>2206</v>
      </c>
      <c r="F204" s="129" t="s">
        <v>2207</v>
      </c>
      <c r="G204" s="130" t="s">
        <v>169</v>
      </c>
      <c r="H204" s="131">
        <v>8</v>
      </c>
      <c r="I204" s="132"/>
      <c r="J204" s="133">
        <f>ROUND(I204*H204,2)</f>
        <v>0</v>
      </c>
      <c r="K204" s="129" t="s">
        <v>137</v>
      </c>
      <c r="L204" s="32"/>
      <c r="M204" s="134" t="s">
        <v>19</v>
      </c>
      <c r="N204" s="135" t="s">
        <v>43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157</v>
      </c>
      <c r="AT204" s="138" t="s">
        <v>133</v>
      </c>
      <c r="AU204" s="138" t="s">
        <v>82</v>
      </c>
      <c r="AY204" s="17" t="s">
        <v>130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7" t="s">
        <v>80</v>
      </c>
      <c r="BK204" s="139">
        <f>ROUND(I204*H204,2)</f>
        <v>0</v>
      </c>
      <c r="BL204" s="17" t="s">
        <v>157</v>
      </c>
      <c r="BM204" s="138" t="s">
        <v>2208</v>
      </c>
    </row>
    <row r="205" spans="2:65" s="1" customFormat="1" ht="19.5">
      <c r="B205" s="32"/>
      <c r="D205" s="140" t="s">
        <v>140</v>
      </c>
      <c r="F205" s="141" t="s">
        <v>2209</v>
      </c>
      <c r="I205" s="142"/>
      <c r="L205" s="32"/>
      <c r="M205" s="143"/>
      <c r="T205" s="53"/>
      <c r="AT205" s="17" t="s">
        <v>140</v>
      </c>
      <c r="AU205" s="17" t="s">
        <v>82</v>
      </c>
    </row>
    <row r="206" spans="2:65" s="1" customFormat="1" ht="11.25">
      <c r="B206" s="32"/>
      <c r="D206" s="144" t="s">
        <v>141</v>
      </c>
      <c r="F206" s="145" t="s">
        <v>2210</v>
      </c>
      <c r="I206" s="142"/>
      <c r="L206" s="32"/>
      <c r="M206" s="143"/>
      <c r="T206" s="53"/>
      <c r="AT206" s="17" t="s">
        <v>141</v>
      </c>
      <c r="AU206" s="17" t="s">
        <v>82</v>
      </c>
    </row>
    <row r="207" spans="2:65" s="1" customFormat="1" ht="16.5" customHeight="1">
      <c r="B207" s="32"/>
      <c r="C207" s="166" t="s">
        <v>515</v>
      </c>
      <c r="D207" s="166" t="s">
        <v>166</v>
      </c>
      <c r="E207" s="167" t="s">
        <v>2211</v>
      </c>
      <c r="F207" s="168" t="s">
        <v>2212</v>
      </c>
      <c r="G207" s="169" t="s">
        <v>169</v>
      </c>
      <c r="H207" s="170">
        <v>8</v>
      </c>
      <c r="I207" s="171"/>
      <c r="J207" s="172">
        <f>ROUND(I207*H207,2)</f>
        <v>0</v>
      </c>
      <c r="K207" s="168" t="s">
        <v>137</v>
      </c>
      <c r="L207" s="173"/>
      <c r="M207" s="174" t="s">
        <v>19</v>
      </c>
      <c r="N207" s="175" t="s">
        <v>43</v>
      </c>
      <c r="P207" s="136">
        <f>O207*H207</f>
        <v>0</v>
      </c>
      <c r="Q207" s="136">
        <v>1E-4</v>
      </c>
      <c r="R207" s="136">
        <f>Q207*H207</f>
        <v>8.0000000000000004E-4</v>
      </c>
      <c r="S207" s="136">
        <v>0</v>
      </c>
      <c r="T207" s="137">
        <f>S207*H207</f>
        <v>0</v>
      </c>
      <c r="AR207" s="138" t="s">
        <v>249</v>
      </c>
      <c r="AT207" s="138" t="s">
        <v>166</v>
      </c>
      <c r="AU207" s="138" t="s">
        <v>82</v>
      </c>
      <c r="AY207" s="17" t="s">
        <v>130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80</v>
      </c>
      <c r="BK207" s="139">
        <f>ROUND(I207*H207,2)</f>
        <v>0</v>
      </c>
      <c r="BL207" s="17" t="s">
        <v>157</v>
      </c>
      <c r="BM207" s="138" t="s">
        <v>2213</v>
      </c>
    </row>
    <row r="208" spans="2:65" s="1" customFormat="1" ht="11.25">
      <c r="B208" s="32"/>
      <c r="D208" s="140" t="s">
        <v>140</v>
      </c>
      <c r="F208" s="141" t="s">
        <v>2212</v>
      </c>
      <c r="I208" s="142"/>
      <c r="L208" s="32"/>
      <c r="M208" s="143"/>
      <c r="T208" s="53"/>
      <c r="AT208" s="17" t="s">
        <v>140</v>
      </c>
      <c r="AU208" s="17" t="s">
        <v>82</v>
      </c>
    </row>
    <row r="209" spans="2:65" s="1" customFormat="1" ht="16.5" customHeight="1">
      <c r="B209" s="32"/>
      <c r="C209" s="127" t="s">
        <v>521</v>
      </c>
      <c r="D209" s="127" t="s">
        <v>133</v>
      </c>
      <c r="E209" s="128" t="s">
        <v>2214</v>
      </c>
      <c r="F209" s="129" t="s">
        <v>2215</v>
      </c>
      <c r="G209" s="130" t="s">
        <v>169</v>
      </c>
      <c r="H209" s="131">
        <v>20</v>
      </c>
      <c r="I209" s="132"/>
      <c r="J209" s="133">
        <f>ROUND(I209*H209,2)</f>
        <v>0</v>
      </c>
      <c r="K209" s="129" t="s">
        <v>137</v>
      </c>
      <c r="L209" s="32"/>
      <c r="M209" s="134" t="s">
        <v>19</v>
      </c>
      <c r="N209" s="135" t="s">
        <v>43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157</v>
      </c>
      <c r="AT209" s="138" t="s">
        <v>133</v>
      </c>
      <c r="AU209" s="138" t="s">
        <v>82</v>
      </c>
      <c r="AY209" s="17" t="s">
        <v>130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7" t="s">
        <v>80</v>
      </c>
      <c r="BK209" s="139">
        <f>ROUND(I209*H209,2)</f>
        <v>0</v>
      </c>
      <c r="BL209" s="17" t="s">
        <v>157</v>
      </c>
      <c r="BM209" s="138" t="s">
        <v>2216</v>
      </c>
    </row>
    <row r="210" spans="2:65" s="1" customFormat="1" ht="11.25">
      <c r="B210" s="32"/>
      <c r="D210" s="140" t="s">
        <v>140</v>
      </c>
      <c r="F210" s="141" t="s">
        <v>2217</v>
      </c>
      <c r="I210" s="142"/>
      <c r="L210" s="32"/>
      <c r="M210" s="143"/>
      <c r="T210" s="53"/>
      <c r="AT210" s="17" t="s">
        <v>140</v>
      </c>
      <c r="AU210" s="17" t="s">
        <v>82</v>
      </c>
    </row>
    <row r="211" spans="2:65" s="1" customFormat="1" ht="11.25">
      <c r="B211" s="32"/>
      <c r="D211" s="144" t="s">
        <v>141</v>
      </c>
      <c r="F211" s="145" t="s">
        <v>2218</v>
      </c>
      <c r="I211" s="142"/>
      <c r="L211" s="32"/>
      <c r="M211" s="143"/>
      <c r="T211" s="53"/>
      <c r="AT211" s="17" t="s">
        <v>141</v>
      </c>
      <c r="AU211" s="17" t="s">
        <v>82</v>
      </c>
    </row>
    <row r="212" spans="2:65" s="1" customFormat="1" ht="16.5" customHeight="1">
      <c r="B212" s="32"/>
      <c r="C212" s="127" t="s">
        <v>529</v>
      </c>
      <c r="D212" s="127" t="s">
        <v>133</v>
      </c>
      <c r="E212" s="128" t="s">
        <v>2219</v>
      </c>
      <c r="F212" s="129" t="s">
        <v>2220</v>
      </c>
      <c r="G212" s="130" t="s">
        <v>169</v>
      </c>
      <c r="H212" s="131">
        <v>1</v>
      </c>
      <c r="I212" s="132"/>
      <c r="J212" s="133">
        <f>ROUND(I212*H212,2)</f>
        <v>0</v>
      </c>
      <c r="K212" s="129" t="s">
        <v>137</v>
      </c>
      <c r="L212" s="32"/>
      <c r="M212" s="134" t="s">
        <v>19</v>
      </c>
      <c r="N212" s="135" t="s">
        <v>43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157</v>
      </c>
      <c r="AT212" s="138" t="s">
        <v>133</v>
      </c>
      <c r="AU212" s="138" t="s">
        <v>82</v>
      </c>
      <c r="AY212" s="17" t="s">
        <v>130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80</v>
      </c>
      <c r="BK212" s="139">
        <f>ROUND(I212*H212,2)</f>
        <v>0</v>
      </c>
      <c r="BL212" s="17" t="s">
        <v>157</v>
      </c>
      <c r="BM212" s="138" t="s">
        <v>2221</v>
      </c>
    </row>
    <row r="213" spans="2:65" s="1" customFormat="1" ht="11.25">
      <c r="B213" s="32"/>
      <c r="D213" s="140" t="s">
        <v>140</v>
      </c>
      <c r="F213" s="141" t="s">
        <v>2222</v>
      </c>
      <c r="I213" s="142"/>
      <c r="L213" s="32"/>
      <c r="M213" s="143"/>
      <c r="T213" s="53"/>
      <c r="AT213" s="17" t="s">
        <v>140</v>
      </c>
      <c r="AU213" s="17" t="s">
        <v>82</v>
      </c>
    </row>
    <row r="214" spans="2:65" s="1" customFormat="1" ht="11.25">
      <c r="B214" s="32"/>
      <c r="D214" s="144" t="s">
        <v>141</v>
      </c>
      <c r="F214" s="145" t="s">
        <v>2223</v>
      </c>
      <c r="I214" s="142"/>
      <c r="L214" s="32"/>
      <c r="M214" s="143"/>
      <c r="T214" s="53"/>
      <c r="AT214" s="17" t="s">
        <v>141</v>
      </c>
      <c r="AU214" s="17" t="s">
        <v>82</v>
      </c>
    </row>
    <row r="215" spans="2:65" s="1" customFormat="1" ht="16.5" customHeight="1">
      <c r="B215" s="32"/>
      <c r="C215" s="127" t="s">
        <v>535</v>
      </c>
      <c r="D215" s="127" t="s">
        <v>133</v>
      </c>
      <c r="E215" s="128" t="s">
        <v>2224</v>
      </c>
      <c r="F215" s="129" t="s">
        <v>2225</v>
      </c>
      <c r="G215" s="130" t="s">
        <v>169</v>
      </c>
      <c r="H215" s="131">
        <v>5</v>
      </c>
      <c r="I215" s="132"/>
      <c r="J215" s="133">
        <f>ROUND(I215*H215,2)</f>
        <v>0</v>
      </c>
      <c r="K215" s="129" t="s">
        <v>137</v>
      </c>
      <c r="L215" s="32"/>
      <c r="M215" s="134" t="s">
        <v>19</v>
      </c>
      <c r="N215" s="135" t="s">
        <v>43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157</v>
      </c>
      <c r="AT215" s="138" t="s">
        <v>133</v>
      </c>
      <c r="AU215" s="138" t="s">
        <v>82</v>
      </c>
      <c r="AY215" s="17" t="s">
        <v>130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7" t="s">
        <v>80</v>
      </c>
      <c r="BK215" s="139">
        <f>ROUND(I215*H215,2)</f>
        <v>0</v>
      </c>
      <c r="BL215" s="17" t="s">
        <v>157</v>
      </c>
      <c r="BM215" s="138" t="s">
        <v>2226</v>
      </c>
    </row>
    <row r="216" spans="2:65" s="1" customFormat="1" ht="11.25">
      <c r="B216" s="32"/>
      <c r="D216" s="140" t="s">
        <v>140</v>
      </c>
      <c r="F216" s="141" t="s">
        <v>2227</v>
      </c>
      <c r="I216" s="142"/>
      <c r="L216" s="32"/>
      <c r="M216" s="143"/>
      <c r="T216" s="53"/>
      <c r="AT216" s="17" t="s">
        <v>140</v>
      </c>
      <c r="AU216" s="17" t="s">
        <v>82</v>
      </c>
    </row>
    <row r="217" spans="2:65" s="1" customFormat="1" ht="11.25">
      <c r="B217" s="32"/>
      <c r="D217" s="144" t="s">
        <v>141</v>
      </c>
      <c r="F217" s="145" t="s">
        <v>2228</v>
      </c>
      <c r="I217" s="142"/>
      <c r="L217" s="32"/>
      <c r="M217" s="143"/>
      <c r="T217" s="53"/>
      <c r="AT217" s="17" t="s">
        <v>141</v>
      </c>
      <c r="AU217" s="17" t="s">
        <v>82</v>
      </c>
    </row>
    <row r="218" spans="2:65" s="1" customFormat="1" ht="16.5" customHeight="1">
      <c r="B218" s="32"/>
      <c r="C218" s="166" t="s">
        <v>541</v>
      </c>
      <c r="D218" s="166" t="s">
        <v>166</v>
      </c>
      <c r="E218" s="167" t="s">
        <v>2229</v>
      </c>
      <c r="F218" s="168" t="s">
        <v>2230</v>
      </c>
      <c r="G218" s="169" t="s">
        <v>1105</v>
      </c>
      <c r="H218" s="170">
        <v>7</v>
      </c>
      <c r="I218" s="171"/>
      <c r="J218" s="172">
        <f>ROUND(I218*H218,2)</f>
        <v>0</v>
      </c>
      <c r="K218" s="168" t="s">
        <v>1106</v>
      </c>
      <c r="L218" s="173"/>
      <c r="M218" s="174" t="s">
        <v>19</v>
      </c>
      <c r="N218" s="175" t="s">
        <v>43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249</v>
      </c>
      <c r="AT218" s="138" t="s">
        <v>166</v>
      </c>
      <c r="AU218" s="138" t="s">
        <v>82</v>
      </c>
      <c r="AY218" s="17" t="s">
        <v>130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80</v>
      </c>
      <c r="BK218" s="139">
        <f>ROUND(I218*H218,2)</f>
        <v>0</v>
      </c>
      <c r="BL218" s="17" t="s">
        <v>157</v>
      </c>
      <c r="BM218" s="138" t="s">
        <v>2231</v>
      </c>
    </row>
    <row r="219" spans="2:65" s="1" customFormat="1" ht="19.5">
      <c r="B219" s="32"/>
      <c r="D219" s="140" t="s">
        <v>140</v>
      </c>
      <c r="F219" s="141" t="s">
        <v>2232</v>
      </c>
      <c r="I219" s="142"/>
      <c r="L219" s="32"/>
      <c r="M219" s="143"/>
      <c r="T219" s="53"/>
      <c r="AT219" s="17" t="s">
        <v>140</v>
      </c>
      <c r="AU219" s="17" t="s">
        <v>82</v>
      </c>
    </row>
    <row r="220" spans="2:65" s="1" customFormat="1" ht="16.5" customHeight="1">
      <c r="B220" s="32"/>
      <c r="C220" s="166" t="s">
        <v>95</v>
      </c>
      <c r="D220" s="166" t="s">
        <v>166</v>
      </c>
      <c r="E220" s="167" t="s">
        <v>2233</v>
      </c>
      <c r="F220" s="168" t="s">
        <v>2234</v>
      </c>
      <c r="G220" s="169" t="s">
        <v>1105</v>
      </c>
      <c r="H220" s="170">
        <v>5</v>
      </c>
      <c r="I220" s="171"/>
      <c r="J220" s="172">
        <f>ROUND(I220*H220,2)</f>
        <v>0</v>
      </c>
      <c r="K220" s="168" t="s">
        <v>1106</v>
      </c>
      <c r="L220" s="173"/>
      <c r="M220" s="174" t="s">
        <v>19</v>
      </c>
      <c r="N220" s="175" t="s">
        <v>43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249</v>
      </c>
      <c r="AT220" s="138" t="s">
        <v>166</v>
      </c>
      <c r="AU220" s="138" t="s">
        <v>82</v>
      </c>
      <c r="AY220" s="17" t="s">
        <v>130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80</v>
      </c>
      <c r="BK220" s="139">
        <f>ROUND(I220*H220,2)</f>
        <v>0</v>
      </c>
      <c r="BL220" s="17" t="s">
        <v>157</v>
      </c>
      <c r="BM220" s="138" t="s">
        <v>2235</v>
      </c>
    </row>
    <row r="221" spans="2:65" s="1" customFormat="1" ht="19.5">
      <c r="B221" s="32"/>
      <c r="D221" s="140" t="s">
        <v>140</v>
      </c>
      <c r="F221" s="141" t="s">
        <v>2236</v>
      </c>
      <c r="I221" s="142"/>
      <c r="L221" s="32"/>
      <c r="M221" s="143"/>
      <c r="T221" s="53"/>
      <c r="AT221" s="17" t="s">
        <v>140</v>
      </c>
      <c r="AU221" s="17" t="s">
        <v>82</v>
      </c>
    </row>
    <row r="222" spans="2:65" s="1" customFormat="1" ht="16.5" customHeight="1">
      <c r="B222" s="32"/>
      <c r="C222" s="166" t="s">
        <v>581</v>
      </c>
      <c r="D222" s="166" t="s">
        <v>166</v>
      </c>
      <c r="E222" s="167" t="s">
        <v>2237</v>
      </c>
      <c r="F222" s="168" t="s">
        <v>2238</v>
      </c>
      <c r="G222" s="169" t="s">
        <v>1105</v>
      </c>
      <c r="H222" s="170">
        <v>13</v>
      </c>
      <c r="I222" s="171"/>
      <c r="J222" s="172">
        <f>ROUND(I222*H222,2)</f>
        <v>0</v>
      </c>
      <c r="K222" s="168" t="s">
        <v>1106</v>
      </c>
      <c r="L222" s="173"/>
      <c r="M222" s="174" t="s">
        <v>19</v>
      </c>
      <c r="N222" s="175" t="s">
        <v>43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249</v>
      </c>
      <c r="AT222" s="138" t="s">
        <v>166</v>
      </c>
      <c r="AU222" s="138" t="s">
        <v>82</v>
      </c>
      <c r="AY222" s="17" t="s">
        <v>130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80</v>
      </c>
      <c r="BK222" s="139">
        <f>ROUND(I222*H222,2)</f>
        <v>0</v>
      </c>
      <c r="BL222" s="17" t="s">
        <v>157</v>
      </c>
      <c r="BM222" s="138" t="s">
        <v>2239</v>
      </c>
    </row>
    <row r="223" spans="2:65" s="1" customFormat="1" ht="19.5">
      <c r="B223" s="32"/>
      <c r="D223" s="140" t="s">
        <v>140</v>
      </c>
      <c r="F223" s="141" t="s">
        <v>2240</v>
      </c>
      <c r="I223" s="142"/>
      <c r="L223" s="32"/>
      <c r="M223" s="143"/>
      <c r="T223" s="53"/>
      <c r="AT223" s="17" t="s">
        <v>140</v>
      </c>
      <c r="AU223" s="17" t="s">
        <v>82</v>
      </c>
    </row>
    <row r="224" spans="2:65" s="1" customFormat="1" ht="16.5" customHeight="1">
      <c r="B224" s="32"/>
      <c r="C224" s="166" t="s">
        <v>589</v>
      </c>
      <c r="D224" s="166" t="s">
        <v>166</v>
      </c>
      <c r="E224" s="167" t="s">
        <v>2241</v>
      </c>
      <c r="F224" s="168" t="s">
        <v>2242</v>
      </c>
      <c r="G224" s="169" t="s">
        <v>1105</v>
      </c>
      <c r="H224" s="170">
        <v>1</v>
      </c>
      <c r="I224" s="171"/>
      <c r="J224" s="172">
        <f>ROUND(I224*H224,2)</f>
        <v>0</v>
      </c>
      <c r="K224" s="168" t="s">
        <v>1106</v>
      </c>
      <c r="L224" s="173"/>
      <c r="M224" s="174" t="s">
        <v>19</v>
      </c>
      <c r="N224" s="175" t="s">
        <v>43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249</v>
      </c>
      <c r="AT224" s="138" t="s">
        <v>166</v>
      </c>
      <c r="AU224" s="138" t="s">
        <v>82</v>
      </c>
      <c r="AY224" s="17" t="s">
        <v>130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80</v>
      </c>
      <c r="BK224" s="139">
        <f>ROUND(I224*H224,2)</f>
        <v>0</v>
      </c>
      <c r="BL224" s="17" t="s">
        <v>157</v>
      </c>
      <c r="BM224" s="138" t="s">
        <v>2243</v>
      </c>
    </row>
    <row r="225" spans="2:65" s="1" customFormat="1" ht="19.5">
      <c r="B225" s="32"/>
      <c r="D225" s="140" t="s">
        <v>140</v>
      </c>
      <c r="F225" s="141" t="s">
        <v>2244</v>
      </c>
      <c r="I225" s="142"/>
      <c r="L225" s="32"/>
      <c r="M225" s="143"/>
      <c r="T225" s="53"/>
      <c r="AT225" s="17" t="s">
        <v>140</v>
      </c>
      <c r="AU225" s="17" t="s">
        <v>82</v>
      </c>
    </row>
    <row r="226" spans="2:65" s="1" customFormat="1" ht="16.5" customHeight="1">
      <c r="B226" s="32"/>
      <c r="C226" s="127" t="s">
        <v>594</v>
      </c>
      <c r="D226" s="127" t="s">
        <v>133</v>
      </c>
      <c r="E226" s="128" t="s">
        <v>2245</v>
      </c>
      <c r="F226" s="129" t="s">
        <v>2246</v>
      </c>
      <c r="G226" s="130" t="s">
        <v>169</v>
      </c>
      <c r="H226" s="131">
        <v>2</v>
      </c>
      <c r="I226" s="132"/>
      <c r="J226" s="133">
        <f>ROUND(I226*H226,2)</f>
        <v>0</v>
      </c>
      <c r="K226" s="129" t="s">
        <v>137</v>
      </c>
      <c r="L226" s="32"/>
      <c r="M226" s="134" t="s">
        <v>19</v>
      </c>
      <c r="N226" s="135" t="s">
        <v>43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157</v>
      </c>
      <c r="AT226" s="138" t="s">
        <v>133</v>
      </c>
      <c r="AU226" s="138" t="s">
        <v>82</v>
      </c>
      <c r="AY226" s="17" t="s">
        <v>130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80</v>
      </c>
      <c r="BK226" s="139">
        <f>ROUND(I226*H226,2)</f>
        <v>0</v>
      </c>
      <c r="BL226" s="17" t="s">
        <v>157</v>
      </c>
      <c r="BM226" s="138" t="s">
        <v>2247</v>
      </c>
    </row>
    <row r="227" spans="2:65" s="1" customFormat="1" ht="11.25">
      <c r="B227" s="32"/>
      <c r="D227" s="140" t="s">
        <v>140</v>
      </c>
      <c r="F227" s="141" t="s">
        <v>2248</v>
      </c>
      <c r="I227" s="142"/>
      <c r="L227" s="32"/>
      <c r="M227" s="143"/>
      <c r="T227" s="53"/>
      <c r="AT227" s="17" t="s">
        <v>140</v>
      </c>
      <c r="AU227" s="17" t="s">
        <v>82</v>
      </c>
    </row>
    <row r="228" spans="2:65" s="1" customFormat="1" ht="11.25">
      <c r="B228" s="32"/>
      <c r="D228" s="144" t="s">
        <v>141</v>
      </c>
      <c r="F228" s="145" t="s">
        <v>2249</v>
      </c>
      <c r="I228" s="142"/>
      <c r="L228" s="32"/>
      <c r="M228" s="143"/>
      <c r="T228" s="53"/>
      <c r="AT228" s="17" t="s">
        <v>141</v>
      </c>
      <c r="AU228" s="17" t="s">
        <v>82</v>
      </c>
    </row>
    <row r="229" spans="2:65" s="1" customFormat="1" ht="16.5" customHeight="1">
      <c r="B229" s="32"/>
      <c r="C229" s="166" t="s">
        <v>601</v>
      </c>
      <c r="D229" s="166" t="s">
        <v>166</v>
      </c>
      <c r="E229" s="167" t="s">
        <v>2250</v>
      </c>
      <c r="F229" s="168" t="s">
        <v>2251</v>
      </c>
      <c r="G229" s="169" t="s">
        <v>169</v>
      </c>
      <c r="H229" s="170">
        <v>2</v>
      </c>
      <c r="I229" s="171"/>
      <c r="J229" s="172">
        <f>ROUND(I229*H229,2)</f>
        <v>0</v>
      </c>
      <c r="K229" s="168" t="s">
        <v>137</v>
      </c>
      <c r="L229" s="173"/>
      <c r="M229" s="174" t="s">
        <v>19</v>
      </c>
      <c r="N229" s="175" t="s">
        <v>43</v>
      </c>
      <c r="P229" s="136">
        <f>O229*H229</f>
        <v>0</v>
      </c>
      <c r="Q229" s="136">
        <v>2.9999999999999997E-4</v>
      </c>
      <c r="R229" s="136">
        <f>Q229*H229</f>
        <v>5.9999999999999995E-4</v>
      </c>
      <c r="S229" s="136">
        <v>0</v>
      </c>
      <c r="T229" s="137">
        <f>S229*H229</f>
        <v>0</v>
      </c>
      <c r="AR229" s="138" t="s">
        <v>249</v>
      </c>
      <c r="AT229" s="138" t="s">
        <v>166</v>
      </c>
      <c r="AU229" s="138" t="s">
        <v>82</v>
      </c>
      <c r="AY229" s="17" t="s">
        <v>130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80</v>
      </c>
      <c r="BK229" s="139">
        <f>ROUND(I229*H229,2)</f>
        <v>0</v>
      </c>
      <c r="BL229" s="17" t="s">
        <v>157</v>
      </c>
      <c r="BM229" s="138" t="s">
        <v>2252</v>
      </c>
    </row>
    <row r="230" spans="2:65" s="1" customFormat="1" ht="11.25">
      <c r="B230" s="32"/>
      <c r="D230" s="140" t="s">
        <v>140</v>
      </c>
      <c r="F230" s="141" t="s">
        <v>2251</v>
      </c>
      <c r="I230" s="142"/>
      <c r="L230" s="32"/>
      <c r="M230" s="143"/>
      <c r="T230" s="53"/>
      <c r="AT230" s="17" t="s">
        <v>140</v>
      </c>
      <c r="AU230" s="17" t="s">
        <v>82</v>
      </c>
    </row>
    <row r="231" spans="2:65" s="11" customFormat="1" ht="22.9" customHeight="1">
      <c r="B231" s="115"/>
      <c r="D231" s="116" t="s">
        <v>71</v>
      </c>
      <c r="E231" s="125" t="s">
        <v>2253</v>
      </c>
      <c r="F231" s="125" t="s">
        <v>2254</v>
      </c>
      <c r="I231" s="118"/>
      <c r="J231" s="126">
        <f>BK231</f>
        <v>0</v>
      </c>
      <c r="L231" s="115"/>
      <c r="M231" s="120"/>
      <c r="P231" s="121">
        <f>SUM(P232:P281)</f>
        <v>0</v>
      </c>
      <c r="R231" s="121">
        <f>SUM(R232:R281)</f>
        <v>1.6070000000000004E-2</v>
      </c>
      <c r="T231" s="122">
        <f>SUM(T232:T281)</f>
        <v>0</v>
      </c>
      <c r="AR231" s="116" t="s">
        <v>80</v>
      </c>
      <c r="AT231" s="123" t="s">
        <v>71</v>
      </c>
      <c r="AU231" s="123" t="s">
        <v>80</v>
      </c>
      <c r="AY231" s="116" t="s">
        <v>130</v>
      </c>
      <c r="BK231" s="124">
        <f>SUM(BK232:BK281)</f>
        <v>0</v>
      </c>
    </row>
    <row r="232" spans="2:65" s="1" customFormat="1" ht="16.5" customHeight="1">
      <c r="B232" s="32"/>
      <c r="C232" s="127" t="s">
        <v>606</v>
      </c>
      <c r="D232" s="127" t="s">
        <v>133</v>
      </c>
      <c r="E232" s="128" t="s">
        <v>2255</v>
      </c>
      <c r="F232" s="129" t="s">
        <v>2256</v>
      </c>
      <c r="G232" s="130" t="s">
        <v>169</v>
      </c>
      <c r="H232" s="131">
        <v>1</v>
      </c>
      <c r="I232" s="132"/>
      <c r="J232" s="133">
        <f>ROUND(I232*H232,2)</f>
        <v>0</v>
      </c>
      <c r="K232" s="129" t="s">
        <v>137</v>
      </c>
      <c r="L232" s="32"/>
      <c r="M232" s="134" t="s">
        <v>19</v>
      </c>
      <c r="N232" s="135" t="s">
        <v>43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157</v>
      </c>
      <c r="AT232" s="138" t="s">
        <v>133</v>
      </c>
      <c r="AU232" s="138" t="s">
        <v>82</v>
      </c>
      <c r="AY232" s="17" t="s">
        <v>130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80</v>
      </c>
      <c r="BK232" s="139">
        <f>ROUND(I232*H232,2)</f>
        <v>0</v>
      </c>
      <c r="BL232" s="17" t="s">
        <v>157</v>
      </c>
      <c r="BM232" s="138" t="s">
        <v>2257</v>
      </c>
    </row>
    <row r="233" spans="2:65" s="1" customFormat="1" ht="11.25">
      <c r="B233" s="32"/>
      <c r="D233" s="140" t="s">
        <v>140</v>
      </c>
      <c r="F233" s="141" t="s">
        <v>2258</v>
      </c>
      <c r="I233" s="142"/>
      <c r="L233" s="32"/>
      <c r="M233" s="143"/>
      <c r="T233" s="53"/>
      <c r="AT233" s="17" t="s">
        <v>140</v>
      </c>
      <c r="AU233" s="17" t="s">
        <v>82</v>
      </c>
    </row>
    <row r="234" spans="2:65" s="1" customFormat="1" ht="11.25">
      <c r="B234" s="32"/>
      <c r="D234" s="144" t="s">
        <v>141</v>
      </c>
      <c r="F234" s="145" t="s">
        <v>2259</v>
      </c>
      <c r="I234" s="142"/>
      <c r="L234" s="32"/>
      <c r="M234" s="143"/>
      <c r="T234" s="53"/>
      <c r="AT234" s="17" t="s">
        <v>141</v>
      </c>
      <c r="AU234" s="17" t="s">
        <v>82</v>
      </c>
    </row>
    <row r="235" spans="2:65" s="1" customFormat="1" ht="16.5" customHeight="1">
      <c r="B235" s="32"/>
      <c r="C235" s="166" t="s">
        <v>612</v>
      </c>
      <c r="D235" s="166" t="s">
        <v>166</v>
      </c>
      <c r="E235" s="167" t="s">
        <v>2260</v>
      </c>
      <c r="F235" s="168" t="s">
        <v>2261</v>
      </c>
      <c r="G235" s="169" t="s">
        <v>169</v>
      </c>
      <c r="H235" s="170">
        <v>1</v>
      </c>
      <c r="I235" s="171"/>
      <c r="J235" s="172">
        <f>ROUND(I235*H235,2)</f>
        <v>0</v>
      </c>
      <c r="K235" s="168" t="s">
        <v>137</v>
      </c>
      <c r="L235" s="173"/>
      <c r="M235" s="174" t="s">
        <v>19</v>
      </c>
      <c r="N235" s="175" t="s">
        <v>43</v>
      </c>
      <c r="P235" s="136">
        <f>O235*H235</f>
        <v>0</v>
      </c>
      <c r="Q235" s="136">
        <v>5.8700000000000002E-3</v>
      </c>
      <c r="R235" s="136">
        <f>Q235*H235</f>
        <v>5.8700000000000002E-3</v>
      </c>
      <c r="S235" s="136">
        <v>0</v>
      </c>
      <c r="T235" s="137">
        <f>S235*H235</f>
        <v>0</v>
      </c>
      <c r="AR235" s="138" t="s">
        <v>249</v>
      </c>
      <c r="AT235" s="138" t="s">
        <v>166</v>
      </c>
      <c r="AU235" s="138" t="s">
        <v>82</v>
      </c>
      <c r="AY235" s="17" t="s">
        <v>130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7" t="s">
        <v>80</v>
      </c>
      <c r="BK235" s="139">
        <f>ROUND(I235*H235,2)</f>
        <v>0</v>
      </c>
      <c r="BL235" s="17" t="s">
        <v>157</v>
      </c>
      <c r="BM235" s="138" t="s">
        <v>2262</v>
      </c>
    </row>
    <row r="236" spans="2:65" s="1" customFormat="1" ht="11.25">
      <c r="B236" s="32"/>
      <c r="D236" s="140" t="s">
        <v>140</v>
      </c>
      <c r="F236" s="141" t="s">
        <v>2261</v>
      </c>
      <c r="I236" s="142"/>
      <c r="L236" s="32"/>
      <c r="M236" s="143"/>
      <c r="T236" s="53"/>
      <c r="AT236" s="17" t="s">
        <v>140</v>
      </c>
      <c r="AU236" s="17" t="s">
        <v>82</v>
      </c>
    </row>
    <row r="237" spans="2:65" s="1" customFormat="1" ht="16.5" customHeight="1">
      <c r="B237" s="32"/>
      <c r="C237" s="127" t="s">
        <v>618</v>
      </c>
      <c r="D237" s="127" t="s">
        <v>133</v>
      </c>
      <c r="E237" s="128" t="s">
        <v>2263</v>
      </c>
      <c r="F237" s="129" t="s">
        <v>2264</v>
      </c>
      <c r="G237" s="130" t="s">
        <v>169</v>
      </c>
      <c r="H237" s="131">
        <v>9</v>
      </c>
      <c r="I237" s="132"/>
      <c r="J237" s="133">
        <f>ROUND(I237*H237,2)</f>
        <v>0</v>
      </c>
      <c r="K237" s="129" t="s">
        <v>137</v>
      </c>
      <c r="L237" s="32"/>
      <c r="M237" s="134" t="s">
        <v>19</v>
      </c>
      <c r="N237" s="135" t="s">
        <v>43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157</v>
      </c>
      <c r="AT237" s="138" t="s">
        <v>133</v>
      </c>
      <c r="AU237" s="138" t="s">
        <v>82</v>
      </c>
      <c r="AY237" s="17" t="s">
        <v>130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7" t="s">
        <v>80</v>
      </c>
      <c r="BK237" s="139">
        <f>ROUND(I237*H237,2)</f>
        <v>0</v>
      </c>
      <c r="BL237" s="17" t="s">
        <v>157</v>
      </c>
      <c r="BM237" s="138" t="s">
        <v>2265</v>
      </c>
    </row>
    <row r="238" spans="2:65" s="1" customFormat="1" ht="11.25">
      <c r="B238" s="32"/>
      <c r="D238" s="140" t="s">
        <v>140</v>
      </c>
      <c r="F238" s="141" t="s">
        <v>2266</v>
      </c>
      <c r="I238" s="142"/>
      <c r="L238" s="32"/>
      <c r="M238" s="143"/>
      <c r="T238" s="53"/>
      <c r="AT238" s="17" t="s">
        <v>140</v>
      </c>
      <c r="AU238" s="17" t="s">
        <v>82</v>
      </c>
    </row>
    <row r="239" spans="2:65" s="1" customFormat="1" ht="11.25">
      <c r="B239" s="32"/>
      <c r="D239" s="144" t="s">
        <v>141</v>
      </c>
      <c r="F239" s="145" t="s">
        <v>2267</v>
      </c>
      <c r="I239" s="142"/>
      <c r="L239" s="32"/>
      <c r="M239" s="143"/>
      <c r="T239" s="53"/>
      <c r="AT239" s="17" t="s">
        <v>141</v>
      </c>
      <c r="AU239" s="17" t="s">
        <v>82</v>
      </c>
    </row>
    <row r="240" spans="2:65" s="1" customFormat="1" ht="16.5" customHeight="1">
      <c r="B240" s="32"/>
      <c r="C240" s="166" t="s">
        <v>628</v>
      </c>
      <c r="D240" s="166" t="s">
        <v>166</v>
      </c>
      <c r="E240" s="167" t="s">
        <v>2268</v>
      </c>
      <c r="F240" s="168" t="s">
        <v>2269</v>
      </c>
      <c r="G240" s="169" t="s">
        <v>169</v>
      </c>
      <c r="H240" s="170">
        <v>1</v>
      </c>
      <c r="I240" s="171"/>
      <c r="J240" s="172">
        <f>ROUND(I240*H240,2)</f>
        <v>0</v>
      </c>
      <c r="K240" s="168" t="s">
        <v>137</v>
      </c>
      <c r="L240" s="173"/>
      <c r="M240" s="174" t="s">
        <v>19</v>
      </c>
      <c r="N240" s="175" t="s">
        <v>43</v>
      </c>
      <c r="P240" s="136">
        <f>O240*H240</f>
        <v>0</v>
      </c>
      <c r="Q240" s="136">
        <v>4.0000000000000002E-4</v>
      </c>
      <c r="R240" s="136">
        <f>Q240*H240</f>
        <v>4.0000000000000002E-4</v>
      </c>
      <c r="S240" s="136">
        <v>0</v>
      </c>
      <c r="T240" s="137">
        <f>S240*H240</f>
        <v>0</v>
      </c>
      <c r="AR240" s="138" t="s">
        <v>249</v>
      </c>
      <c r="AT240" s="138" t="s">
        <v>166</v>
      </c>
      <c r="AU240" s="138" t="s">
        <v>82</v>
      </c>
      <c r="AY240" s="17" t="s">
        <v>130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80</v>
      </c>
      <c r="BK240" s="139">
        <f>ROUND(I240*H240,2)</f>
        <v>0</v>
      </c>
      <c r="BL240" s="17" t="s">
        <v>157</v>
      </c>
      <c r="BM240" s="138" t="s">
        <v>2270</v>
      </c>
    </row>
    <row r="241" spans="2:65" s="1" customFormat="1" ht="11.25">
      <c r="B241" s="32"/>
      <c r="D241" s="140" t="s">
        <v>140</v>
      </c>
      <c r="F241" s="141" t="s">
        <v>2269</v>
      </c>
      <c r="I241" s="142"/>
      <c r="L241" s="32"/>
      <c r="M241" s="143"/>
      <c r="T241" s="53"/>
      <c r="AT241" s="17" t="s">
        <v>140</v>
      </c>
      <c r="AU241" s="17" t="s">
        <v>82</v>
      </c>
    </row>
    <row r="242" spans="2:65" s="1" customFormat="1" ht="16.5" customHeight="1">
      <c r="B242" s="32"/>
      <c r="C242" s="166" t="s">
        <v>633</v>
      </c>
      <c r="D242" s="166" t="s">
        <v>166</v>
      </c>
      <c r="E242" s="167" t="s">
        <v>2271</v>
      </c>
      <c r="F242" s="168" t="s">
        <v>2272</v>
      </c>
      <c r="G242" s="169" t="s">
        <v>169</v>
      </c>
      <c r="H242" s="170">
        <v>6</v>
      </c>
      <c r="I242" s="171"/>
      <c r="J242" s="172">
        <f>ROUND(I242*H242,2)</f>
        <v>0</v>
      </c>
      <c r="K242" s="168" t="s">
        <v>137</v>
      </c>
      <c r="L242" s="173"/>
      <c r="M242" s="174" t="s">
        <v>19</v>
      </c>
      <c r="N242" s="175" t="s">
        <v>43</v>
      </c>
      <c r="P242" s="136">
        <f>O242*H242</f>
        <v>0</v>
      </c>
      <c r="Q242" s="136">
        <v>4.0000000000000002E-4</v>
      </c>
      <c r="R242" s="136">
        <f>Q242*H242</f>
        <v>2.4000000000000002E-3</v>
      </c>
      <c r="S242" s="136">
        <v>0</v>
      </c>
      <c r="T242" s="137">
        <f>S242*H242</f>
        <v>0</v>
      </c>
      <c r="AR242" s="138" t="s">
        <v>249</v>
      </c>
      <c r="AT242" s="138" t="s">
        <v>166</v>
      </c>
      <c r="AU242" s="138" t="s">
        <v>82</v>
      </c>
      <c r="AY242" s="17" t="s">
        <v>130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7" t="s">
        <v>80</v>
      </c>
      <c r="BK242" s="139">
        <f>ROUND(I242*H242,2)</f>
        <v>0</v>
      </c>
      <c r="BL242" s="17" t="s">
        <v>157</v>
      </c>
      <c r="BM242" s="138" t="s">
        <v>2273</v>
      </c>
    </row>
    <row r="243" spans="2:65" s="1" customFormat="1" ht="11.25">
      <c r="B243" s="32"/>
      <c r="D243" s="140" t="s">
        <v>140</v>
      </c>
      <c r="F243" s="141" t="s">
        <v>2272</v>
      </c>
      <c r="I243" s="142"/>
      <c r="L243" s="32"/>
      <c r="M243" s="143"/>
      <c r="T243" s="53"/>
      <c r="AT243" s="17" t="s">
        <v>140</v>
      </c>
      <c r="AU243" s="17" t="s">
        <v>82</v>
      </c>
    </row>
    <row r="244" spans="2:65" s="1" customFormat="1" ht="16.5" customHeight="1">
      <c r="B244" s="32"/>
      <c r="C244" s="166" t="s">
        <v>98</v>
      </c>
      <c r="D244" s="166" t="s">
        <v>166</v>
      </c>
      <c r="E244" s="167" t="s">
        <v>2274</v>
      </c>
      <c r="F244" s="168" t="s">
        <v>2275</v>
      </c>
      <c r="G244" s="169" t="s">
        <v>169</v>
      </c>
      <c r="H244" s="170">
        <v>2</v>
      </c>
      <c r="I244" s="171"/>
      <c r="J244" s="172">
        <f>ROUND(I244*H244,2)</f>
        <v>0</v>
      </c>
      <c r="K244" s="168" t="s">
        <v>137</v>
      </c>
      <c r="L244" s="173"/>
      <c r="M244" s="174" t="s">
        <v>19</v>
      </c>
      <c r="N244" s="175" t="s">
        <v>43</v>
      </c>
      <c r="P244" s="136">
        <f>O244*H244</f>
        <v>0</v>
      </c>
      <c r="Q244" s="136">
        <v>1.6000000000000001E-4</v>
      </c>
      <c r="R244" s="136">
        <f>Q244*H244</f>
        <v>3.2000000000000003E-4</v>
      </c>
      <c r="S244" s="136">
        <v>0</v>
      </c>
      <c r="T244" s="137">
        <f>S244*H244</f>
        <v>0</v>
      </c>
      <c r="AR244" s="138" t="s">
        <v>249</v>
      </c>
      <c r="AT244" s="138" t="s">
        <v>166</v>
      </c>
      <c r="AU244" s="138" t="s">
        <v>82</v>
      </c>
      <c r="AY244" s="17" t="s">
        <v>130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80</v>
      </c>
      <c r="BK244" s="139">
        <f>ROUND(I244*H244,2)</f>
        <v>0</v>
      </c>
      <c r="BL244" s="17" t="s">
        <v>157</v>
      </c>
      <c r="BM244" s="138" t="s">
        <v>2276</v>
      </c>
    </row>
    <row r="245" spans="2:65" s="1" customFormat="1" ht="11.25">
      <c r="B245" s="32"/>
      <c r="D245" s="140" t="s">
        <v>140</v>
      </c>
      <c r="F245" s="141" t="s">
        <v>2275</v>
      </c>
      <c r="I245" s="142"/>
      <c r="L245" s="32"/>
      <c r="M245" s="143"/>
      <c r="T245" s="53"/>
      <c r="AT245" s="17" t="s">
        <v>140</v>
      </c>
      <c r="AU245" s="17" t="s">
        <v>82</v>
      </c>
    </row>
    <row r="246" spans="2:65" s="1" customFormat="1" ht="16.5" customHeight="1">
      <c r="B246" s="32"/>
      <c r="C246" s="127" t="s">
        <v>651</v>
      </c>
      <c r="D246" s="127" t="s">
        <v>133</v>
      </c>
      <c r="E246" s="128" t="s">
        <v>2277</v>
      </c>
      <c r="F246" s="129" t="s">
        <v>2278</v>
      </c>
      <c r="G246" s="130" t="s">
        <v>169</v>
      </c>
      <c r="H246" s="131">
        <v>6</v>
      </c>
      <c r="I246" s="132"/>
      <c r="J246" s="133">
        <f>ROUND(I246*H246,2)</f>
        <v>0</v>
      </c>
      <c r="K246" s="129" t="s">
        <v>137</v>
      </c>
      <c r="L246" s="32"/>
      <c r="M246" s="134" t="s">
        <v>19</v>
      </c>
      <c r="N246" s="135" t="s">
        <v>43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157</v>
      </c>
      <c r="AT246" s="138" t="s">
        <v>133</v>
      </c>
      <c r="AU246" s="138" t="s">
        <v>82</v>
      </c>
      <c r="AY246" s="17" t="s">
        <v>130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80</v>
      </c>
      <c r="BK246" s="139">
        <f>ROUND(I246*H246,2)</f>
        <v>0</v>
      </c>
      <c r="BL246" s="17" t="s">
        <v>157</v>
      </c>
      <c r="BM246" s="138" t="s">
        <v>2279</v>
      </c>
    </row>
    <row r="247" spans="2:65" s="1" customFormat="1" ht="11.25">
      <c r="B247" s="32"/>
      <c r="D247" s="140" t="s">
        <v>140</v>
      </c>
      <c r="F247" s="141" t="s">
        <v>2280</v>
      </c>
      <c r="I247" s="142"/>
      <c r="L247" s="32"/>
      <c r="M247" s="143"/>
      <c r="T247" s="53"/>
      <c r="AT247" s="17" t="s">
        <v>140</v>
      </c>
      <c r="AU247" s="17" t="s">
        <v>82</v>
      </c>
    </row>
    <row r="248" spans="2:65" s="1" customFormat="1" ht="11.25">
      <c r="B248" s="32"/>
      <c r="D248" s="144" t="s">
        <v>141</v>
      </c>
      <c r="F248" s="145" t="s">
        <v>2281</v>
      </c>
      <c r="I248" s="142"/>
      <c r="L248" s="32"/>
      <c r="M248" s="143"/>
      <c r="T248" s="53"/>
      <c r="AT248" s="17" t="s">
        <v>141</v>
      </c>
      <c r="AU248" s="17" t="s">
        <v>82</v>
      </c>
    </row>
    <row r="249" spans="2:65" s="1" customFormat="1" ht="16.5" customHeight="1">
      <c r="B249" s="32"/>
      <c r="C249" s="166" t="s">
        <v>653</v>
      </c>
      <c r="D249" s="166" t="s">
        <v>166</v>
      </c>
      <c r="E249" s="167" t="s">
        <v>2282</v>
      </c>
      <c r="F249" s="168" t="s">
        <v>2283</v>
      </c>
      <c r="G249" s="169" t="s">
        <v>169</v>
      </c>
      <c r="H249" s="170">
        <v>2</v>
      </c>
      <c r="I249" s="171"/>
      <c r="J249" s="172">
        <f>ROUND(I249*H249,2)</f>
        <v>0</v>
      </c>
      <c r="K249" s="168" t="s">
        <v>137</v>
      </c>
      <c r="L249" s="173"/>
      <c r="M249" s="174" t="s">
        <v>19</v>
      </c>
      <c r="N249" s="175" t="s">
        <v>43</v>
      </c>
      <c r="P249" s="136">
        <f>O249*H249</f>
        <v>0</v>
      </c>
      <c r="Q249" s="136">
        <v>1.0499999999999999E-3</v>
      </c>
      <c r="R249" s="136">
        <f>Q249*H249</f>
        <v>2.0999999999999999E-3</v>
      </c>
      <c r="S249" s="136">
        <v>0</v>
      </c>
      <c r="T249" s="137">
        <f>S249*H249</f>
        <v>0</v>
      </c>
      <c r="AR249" s="138" t="s">
        <v>249</v>
      </c>
      <c r="AT249" s="138" t="s">
        <v>166</v>
      </c>
      <c r="AU249" s="138" t="s">
        <v>82</v>
      </c>
      <c r="AY249" s="17" t="s">
        <v>130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80</v>
      </c>
      <c r="BK249" s="139">
        <f>ROUND(I249*H249,2)</f>
        <v>0</v>
      </c>
      <c r="BL249" s="17" t="s">
        <v>157</v>
      </c>
      <c r="BM249" s="138" t="s">
        <v>2284</v>
      </c>
    </row>
    <row r="250" spans="2:65" s="1" customFormat="1" ht="11.25">
      <c r="B250" s="32"/>
      <c r="D250" s="140" t="s">
        <v>140</v>
      </c>
      <c r="F250" s="141" t="s">
        <v>2283</v>
      </c>
      <c r="I250" s="142"/>
      <c r="L250" s="32"/>
      <c r="M250" s="143"/>
      <c r="T250" s="53"/>
      <c r="AT250" s="17" t="s">
        <v>140</v>
      </c>
      <c r="AU250" s="17" t="s">
        <v>82</v>
      </c>
    </row>
    <row r="251" spans="2:65" s="1" customFormat="1" ht="16.5" customHeight="1">
      <c r="B251" s="32"/>
      <c r="C251" s="166" t="s">
        <v>658</v>
      </c>
      <c r="D251" s="166" t="s">
        <v>166</v>
      </c>
      <c r="E251" s="167" t="s">
        <v>2285</v>
      </c>
      <c r="F251" s="168" t="s">
        <v>2286</v>
      </c>
      <c r="G251" s="169" t="s">
        <v>169</v>
      </c>
      <c r="H251" s="170">
        <v>1</v>
      </c>
      <c r="I251" s="171"/>
      <c r="J251" s="172">
        <f>ROUND(I251*H251,2)</f>
        <v>0</v>
      </c>
      <c r="K251" s="168" t="s">
        <v>137</v>
      </c>
      <c r="L251" s="173"/>
      <c r="M251" s="174" t="s">
        <v>19</v>
      </c>
      <c r="N251" s="175" t="s">
        <v>43</v>
      </c>
      <c r="P251" s="136">
        <f>O251*H251</f>
        <v>0</v>
      </c>
      <c r="Q251" s="136">
        <v>1.0499999999999999E-3</v>
      </c>
      <c r="R251" s="136">
        <f>Q251*H251</f>
        <v>1.0499999999999999E-3</v>
      </c>
      <c r="S251" s="136">
        <v>0</v>
      </c>
      <c r="T251" s="137">
        <f>S251*H251</f>
        <v>0</v>
      </c>
      <c r="AR251" s="138" t="s">
        <v>249</v>
      </c>
      <c r="AT251" s="138" t="s">
        <v>166</v>
      </c>
      <c r="AU251" s="138" t="s">
        <v>82</v>
      </c>
      <c r="AY251" s="17" t="s">
        <v>130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7" t="s">
        <v>80</v>
      </c>
      <c r="BK251" s="139">
        <f>ROUND(I251*H251,2)</f>
        <v>0</v>
      </c>
      <c r="BL251" s="17" t="s">
        <v>157</v>
      </c>
      <c r="BM251" s="138" t="s">
        <v>2287</v>
      </c>
    </row>
    <row r="252" spans="2:65" s="1" customFormat="1" ht="11.25">
      <c r="B252" s="32"/>
      <c r="D252" s="140" t="s">
        <v>140</v>
      </c>
      <c r="F252" s="141" t="s">
        <v>2286</v>
      </c>
      <c r="I252" s="142"/>
      <c r="L252" s="32"/>
      <c r="M252" s="143"/>
      <c r="T252" s="53"/>
      <c r="AT252" s="17" t="s">
        <v>140</v>
      </c>
      <c r="AU252" s="17" t="s">
        <v>82</v>
      </c>
    </row>
    <row r="253" spans="2:65" s="1" customFormat="1" ht="16.5" customHeight="1">
      <c r="B253" s="32"/>
      <c r="C253" s="166" t="s">
        <v>665</v>
      </c>
      <c r="D253" s="166" t="s">
        <v>166</v>
      </c>
      <c r="E253" s="167" t="s">
        <v>2288</v>
      </c>
      <c r="F253" s="168" t="s">
        <v>2289</v>
      </c>
      <c r="G253" s="169" t="s">
        <v>169</v>
      </c>
      <c r="H253" s="170">
        <v>1</v>
      </c>
      <c r="I253" s="171"/>
      <c r="J253" s="172">
        <f>ROUND(I253*H253,2)</f>
        <v>0</v>
      </c>
      <c r="K253" s="168" t="s">
        <v>137</v>
      </c>
      <c r="L253" s="173"/>
      <c r="M253" s="174" t="s">
        <v>19</v>
      </c>
      <c r="N253" s="175" t="s">
        <v>43</v>
      </c>
      <c r="P253" s="136">
        <f>O253*H253</f>
        <v>0</v>
      </c>
      <c r="Q253" s="136">
        <v>1.0499999999999999E-3</v>
      </c>
      <c r="R253" s="136">
        <f>Q253*H253</f>
        <v>1.0499999999999999E-3</v>
      </c>
      <c r="S253" s="136">
        <v>0</v>
      </c>
      <c r="T253" s="137">
        <f>S253*H253</f>
        <v>0</v>
      </c>
      <c r="AR253" s="138" t="s">
        <v>249</v>
      </c>
      <c r="AT253" s="138" t="s">
        <v>166</v>
      </c>
      <c r="AU253" s="138" t="s">
        <v>82</v>
      </c>
      <c r="AY253" s="17" t="s">
        <v>130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80</v>
      </c>
      <c r="BK253" s="139">
        <f>ROUND(I253*H253,2)</f>
        <v>0</v>
      </c>
      <c r="BL253" s="17" t="s">
        <v>157</v>
      </c>
      <c r="BM253" s="138" t="s">
        <v>2290</v>
      </c>
    </row>
    <row r="254" spans="2:65" s="1" customFormat="1" ht="11.25">
      <c r="B254" s="32"/>
      <c r="D254" s="140" t="s">
        <v>140</v>
      </c>
      <c r="F254" s="141" t="s">
        <v>2289</v>
      </c>
      <c r="I254" s="142"/>
      <c r="L254" s="32"/>
      <c r="M254" s="143"/>
      <c r="T254" s="53"/>
      <c r="AT254" s="17" t="s">
        <v>140</v>
      </c>
      <c r="AU254" s="17" t="s">
        <v>82</v>
      </c>
    </row>
    <row r="255" spans="2:65" s="1" customFormat="1" ht="16.5" customHeight="1">
      <c r="B255" s="32"/>
      <c r="C255" s="166" t="s">
        <v>672</v>
      </c>
      <c r="D255" s="166" t="s">
        <v>166</v>
      </c>
      <c r="E255" s="167" t="s">
        <v>2291</v>
      </c>
      <c r="F255" s="168" t="s">
        <v>2292</v>
      </c>
      <c r="G255" s="169" t="s">
        <v>169</v>
      </c>
      <c r="H255" s="170">
        <v>2</v>
      </c>
      <c r="I255" s="171"/>
      <c r="J255" s="172">
        <f>ROUND(I255*H255,2)</f>
        <v>0</v>
      </c>
      <c r="K255" s="168" t="s">
        <v>1106</v>
      </c>
      <c r="L255" s="173"/>
      <c r="M255" s="174" t="s">
        <v>19</v>
      </c>
      <c r="N255" s="175" t="s">
        <v>43</v>
      </c>
      <c r="P255" s="136">
        <f>O255*H255</f>
        <v>0</v>
      </c>
      <c r="Q255" s="136">
        <v>2.9E-4</v>
      </c>
      <c r="R255" s="136">
        <f>Q255*H255</f>
        <v>5.8E-4</v>
      </c>
      <c r="S255" s="136">
        <v>0</v>
      </c>
      <c r="T255" s="137">
        <f>S255*H255</f>
        <v>0</v>
      </c>
      <c r="AR255" s="138" t="s">
        <v>249</v>
      </c>
      <c r="AT255" s="138" t="s">
        <v>166</v>
      </c>
      <c r="AU255" s="138" t="s">
        <v>82</v>
      </c>
      <c r="AY255" s="17" t="s">
        <v>130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7" t="s">
        <v>80</v>
      </c>
      <c r="BK255" s="139">
        <f>ROUND(I255*H255,2)</f>
        <v>0</v>
      </c>
      <c r="BL255" s="17" t="s">
        <v>157</v>
      </c>
      <c r="BM255" s="138" t="s">
        <v>2293</v>
      </c>
    </row>
    <row r="256" spans="2:65" s="1" customFormat="1" ht="11.25">
      <c r="B256" s="32"/>
      <c r="D256" s="140" t="s">
        <v>140</v>
      </c>
      <c r="F256" s="141" t="s">
        <v>2292</v>
      </c>
      <c r="I256" s="142"/>
      <c r="L256" s="32"/>
      <c r="M256" s="143"/>
      <c r="T256" s="53"/>
      <c r="AT256" s="17" t="s">
        <v>140</v>
      </c>
      <c r="AU256" s="17" t="s">
        <v>82</v>
      </c>
    </row>
    <row r="257" spans="2:65" s="1" customFormat="1" ht="16.5" customHeight="1">
      <c r="B257" s="32"/>
      <c r="C257" s="127" t="s">
        <v>679</v>
      </c>
      <c r="D257" s="127" t="s">
        <v>133</v>
      </c>
      <c r="E257" s="128" t="s">
        <v>2294</v>
      </c>
      <c r="F257" s="129" t="s">
        <v>2295</v>
      </c>
      <c r="G257" s="130" t="s">
        <v>169</v>
      </c>
      <c r="H257" s="131">
        <v>3</v>
      </c>
      <c r="I257" s="132"/>
      <c r="J257" s="133">
        <f>ROUND(I257*H257,2)</f>
        <v>0</v>
      </c>
      <c r="K257" s="129" t="s">
        <v>137</v>
      </c>
      <c r="L257" s="32"/>
      <c r="M257" s="134" t="s">
        <v>19</v>
      </c>
      <c r="N257" s="135" t="s">
        <v>43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157</v>
      </c>
      <c r="AT257" s="138" t="s">
        <v>133</v>
      </c>
      <c r="AU257" s="138" t="s">
        <v>82</v>
      </c>
      <c r="AY257" s="17" t="s">
        <v>130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7" t="s">
        <v>80</v>
      </c>
      <c r="BK257" s="139">
        <f>ROUND(I257*H257,2)</f>
        <v>0</v>
      </c>
      <c r="BL257" s="17" t="s">
        <v>157</v>
      </c>
      <c r="BM257" s="138" t="s">
        <v>2296</v>
      </c>
    </row>
    <row r="258" spans="2:65" s="1" customFormat="1" ht="11.25">
      <c r="B258" s="32"/>
      <c r="D258" s="140" t="s">
        <v>140</v>
      </c>
      <c r="F258" s="141" t="s">
        <v>2297</v>
      </c>
      <c r="I258" s="142"/>
      <c r="L258" s="32"/>
      <c r="M258" s="143"/>
      <c r="T258" s="53"/>
      <c r="AT258" s="17" t="s">
        <v>140</v>
      </c>
      <c r="AU258" s="17" t="s">
        <v>82</v>
      </c>
    </row>
    <row r="259" spans="2:65" s="1" customFormat="1" ht="11.25">
      <c r="B259" s="32"/>
      <c r="D259" s="144" t="s">
        <v>141</v>
      </c>
      <c r="F259" s="145" t="s">
        <v>2298</v>
      </c>
      <c r="I259" s="142"/>
      <c r="L259" s="32"/>
      <c r="M259" s="143"/>
      <c r="T259" s="53"/>
      <c r="AT259" s="17" t="s">
        <v>141</v>
      </c>
      <c r="AU259" s="17" t="s">
        <v>82</v>
      </c>
    </row>
    <row r="260" spans="2:65" s="1" customFormat="1" ht="16.5" customHeight="1">
      <c r="B260" s="32"/>
      <c r="C260" s="166" t="s">
        <v>687</v>
      </c>
      <c r="D260" s="166" t="s">
        <v>166</v>
      </c>
      <c r="E260" s="167" t="s">
        <v>2299</v>
      </c>
      <c r="F260" s="168" t="s">
        <v>2300</v>
      </c>
      <c r="G260" s="169" t="s">
        <v>169</v>
      </c>
      <c r="H260" s="170">
        <v>3</v>
      </c>
      <c r="I260" s="171"/>
      <c r="J260" s="172">
        <f>ROUND(I260*H260,2)</f>
        <v>0</v>
      </c>
      <c r="K260" s="168" t="s">
        <v>137</v>
      </c>
      <c r="L260" s="173"/>
      <c r="M260" s="174" t="s">
        <v>19</v>
      </c>
      <c r="N260" s="175" t="s">
        <v>43</v>
      </c>
      <c r="P260" s="136">
        <f>O260*H260</f>
        <v>0</v>
      </c>
      <c r="Q260" s="136">
        <v>1.8000000000000001E-4</v>
      </c>
      <c r="R260" s="136">
        <f>Q260*H260</f>
        <v>5.4000000000000001E-4</v>
      </c>
      <c r="S260" s="136">
        <v>0</v>
      </c>
      <c r="T260" s="137">
        <f>S260*H260</f>
        <v>0</v>
      </c>
      <c r="AR260" s="138" t="s">
        <v>249</v>
      </c>
      <c r="AT260" s="138" t="s">
        <v>166</v>
      </c>
      <c r="AU260" s="138" t="s">
        <v>82</v>
      </c>
      <c r="AY260" s="17" t="s">
        <v>130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7" t="s">
        <v>80</v>
      </c>
      <c r="BK260" s="139">
        <f>ROUND(I260*H260,2)</f>
        <v>0</v>
      </c>
      <c r="BL260" s="17" t="s">
        <v>157</v>
      </c>
      <c r="BM260" s="138" t="s">
        <v>2301</v>
      </c>
    </row>
    <row r="261" spans="2:65" s="1" customFormat="1" ht="11.25">
      <c r="B261" s="32"/>
      <c r="D261" s="140" t="s">
        <v>140</v>
      </c>
      <c r="F261" s="141" t="s">
        <v>2300</v>
      </c>
      <c r="I261" s="142"/>
      <c r="L261" s="32"/>
      <c r="M261" s="143"/>
      <c r="T261" s="53"/>
      <c r="AT261" s="17" t="s">
        <v>140</v>
      </c>
      <c r="AU261" s="17" t="s">
        <v>82</v>
      </c>
    </row>
    <row r="262" spans="2:65" s="1" customFormat="1" ht="16.5" customHeight="1">
      <c r="B262" s="32"/>
      <c r="C262" s="127" t="s">
        <v>694</v>
      </c>
      <c r="D262" s="127" t="s">
        <v>133</v>
      </c>
      <c r="E262" s="128" t="s">
        <v>2302</v>
      </c>
      <c r="F262" s="129" t="s">
        <v>2303</v>
      </c>
      <c r="G262" s="130" t="s">
        <v>169</v>
      </c>
      <c r="H262" s="131">
        <v>2</v>
      </c>
      <c r="I262" s="132"/>
      <c r="J262" s="133">
        <f>ROUND(I262*H262,2)</f>
        <v>0</v>
      </c>
      <c r="K262" s="129" t="s">
        <v>137</v>
      </c>
      <c r="L262" s="32"/>
      <c r="M262" s="134" t="s">
        <v>19</v>
      </c>
      <c r="N262" s="135" t="s">
        <v>43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157</v>
      </c>
      <c r="AT262" s="138" t="s">
        <v>133</v>
      </c>
      <c r="AU262" s="138" t="s">
        <v>82</v>
      </c>
      <c r="AY262" s="17" t="s">
        <v>130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7" t="s">
        <v>80</v>
      </c>
      <c r="BK262" s="139">
        <f>ROUND(I262*H262,2)</f>
        <v>0</v>
      </c>
      <c r="BL262" s="17" t="s">
        <v>157</v>
      </c>
      <c r="BM262" s="138" t="s">
        <v>2304</v>
      </c>
    </row>
    <row r="263" spans="2:65" s="1" customFormat="1" ht="11.25">
      <c r="B263" s="32"/>
      <c r="D263" s="140" t="s">
        <v>140</v>
      </c>
      <c r="F263" s="141" t="s">
        <v>2305</v>
      </c>
      <c r="I263" s="142"/>
      <c r="L263" s="32"/>
      <c r="M263" s="143"/>
      <c r="T263" s="53"/>
      <c r="AT263" s="17" t="s">
        <v>140</v>
      </c>
      <c r="AU263" s="17" t="s">
        <v>82</v>
      </c>
    </row>
    <row r="264" spans="2:65" s="1" customFormat="1" ht="11.25">
      <c r="B264" s="32"/>
      <c r="D264" s="144" t="s">
        <v>141</v>
      </c>
      <c r="F264" s="145" t="s">
        <v>2306</v>
      </c>
      <c r="I264" s="142"/>
      <c r="L264" s="32"/>
      <c r="M264" s="143"/>
      <c r="T264" s="53"/>
      <c r="AT264" s="17" t="s">
        <v>141</v>
      </c>
      <c r="AU264" s="17" t="s">
        <v>82</v>
      </c>
    </row>
    <row r="265" spans="2:65" s="1" customFormat="1" ht="16.5" customHeight="1">
      <c r="B265" s="32"/>
      <c r="C265" s="166" t="s">
        <v>701</v>
      </c>
      <c r="D265" s="166" t="s">
        <v>166</v>
      </c>
      <c r="E265" s="167" t="s">
        <v>2307</v>
      </c>
      <c r="F265" s="168" t="s">
        <v>2308</v>
      </c>
      <c r="G265" s="169" t="s">
        <v>169</v>
      </c>
      <c r="H265" s="170">
        <v>2</v>
      </c>
      <c r="I265" s="171"/>
      <c r="J265" s="172">
        <f>ROUND(I265*H265,2)</f>
        <v>0</v>
      </c>
      <c r="K265" s="168" t="s">
        <v>137</v>
      </c>
      <c r="L265" s="173"/>
      <c r="M265" s="174" t="s">
        <v>19</v>
      </c>
      <c r="N265" s="175" t="s">
        <v>43</v>
      </c>
      <c r="P265" s="136">
        <f>O265*H265</f>
        <v>0</v>
      </c>
      <c r="Q265" s="136">
        <v>5.0000000000000001E-4</v>
      </c>
      <c r="R265" s="136">
        <f>Q265*H265</f>
        <v>1E-3</v>
      </c>
      <c r="S265" s="136">
        <v>0</v>
      </c>
      <c r="T265" s="137">
        <f>S265*H265</f>
        <v>0</v>
      </c>
      <c r="AR265" s="138" t="s">
        <v>249</v>
      </c>
      <c r="AT265" s="138" t="s">
        <v>166</v>
      </c>
      <c r="AU265" s="138" t="s">
        <v>82</v>
      </c>
      <c r="AY265" s="17" t="s">
        <v>130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7" t="s">
        <v>80</v>
      </c>
      <c r="BK265" s="139">
        <f>ROUND(I265*H265,2)</f>
        <v>0</v>
      </c>
      <c r="BL265" s="17" t="s">
        <v>157</v>
      </c>
      <c r="BM265" s="138" t="s">
        <v>2309</v>
      </c>
    </row>
    <row r="266" spans="2:65" s="1" customFormat="1" ht="11.25">
      <c r="B266" s="32"/>
      <c r="D266" s="140" t="s">
        <v>140</v>
      </c>
      <c r="F266" s="141" t="s">
        <v>2308</v>
      </c>
      <c r="I266" s="142"/>
      <c r="L266" s="32"/>
      <c r="M266" s="143"/>
      <c r="T266" s="53"/>
      <c r="AT266" s="17" t="s">
        <v>140</v>
      </c>
      <c r="AU266" s="17" t="s">
        <v>82</v>
      </c>
    </row>
    <row r="267" spans="2:65" s="1" customFormat="1" ht="21.75" customHeight="1">
      <c r="B267" s="32"/>
      <c r="C267" s="127" t="s">
        <v>101</v>
      </c>
      <c r="D267" s="127" t="s">
        <v>133</v>
      </c>
      <c r="E267" s="128" t="s">
        <v>2310</v>
      </c>
      <c r="F267" s="129" t="s">
        <v>2311</v>
      </c>
      <c r="G267" s="130" t="s">
        <v>169</v>
      </c>
      <c r="H267" s="131">
        <v>1</v>
      </c>
      <c r="I267" s="132"/>
      <c r="J267" s="133">
        <f>ROUND(I267*H267,2)</f>
        <v>0</v>
      </c>
      <c r="K267" s="129" t="s">
        <v>137</v>
      </c>
      <c r="L267" s="32"/>
      <c r="M267" s="134" t="s">
        <v>19</v>
      </c>
      <c r="N267" s="135" t="s">
        <v>43</v>
      </c>
      <c r="P267" s="136">
        <f>O267*H267</f>
        <v>0</v>
      </c>
      <c r="Q267" s="136">
        <v>0</v>
      </c>
      <c r="R267" s="136">
        <f>Q267*H267</f>
        <v>0</v>
      </c>
      <c r="S267" s="136">
        <v>0</v>
      </c>
      <c r="T267" s="137">
        <f>S267*H267</f>
        <v>0</v>
      </c>
      <c r="AR267" s="138" t="s">
        <v>157</v>
      </c>
      <c r="AT267" s="138" t="s">
        <v>133</v>
      </c>
      <c r="AU267" s="138" t="s">
        <v>82</v>
      </c>
      <c r="AY267" s="17" t="s">
        <v>130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7" t="s">
        <v>80</v>
      </c>
      <c r="BK267" s="139">
        <f>ROUND(I267*H267,2)</f>
        <v>0</v>
      </c>
      <c r="BL267" s="17" t="s">
        <v>157</v>
      </c>
      <c r="BM267" s="138" t="s">
        <v>2312</v>
      </c>
    </row>
    <row r="268" spans="2:65" s="1" customFormat="1" ht="11.25">
      <c r="B268" s="32"/>
      <c r="D268" s="140" t="s">
        <v>140</v>
      </c>
      <c r="F268" s="141" t="s">
        <v>2313</v>
      </c>
      <c r="I268" s="142"/>
      <c r="L268" s="32"/>
      <c r="M268" s="143"/>
      <c r="T268" s="53"/>
      <c r="AT268" s="17" t="s">
        <v>140</v>
      </c>
      <c r="AU268" s="17" t="s">
        <v>82</v>
      </c>
    </row>
    <row r="269" spans="2:65" s="1" customFormat="1" ht="11.25">
      <c r="B269" s="32"/>
      <c r="D269" s="144" t="s">
        <v>141</v>
      </c>
      <c r="F269" s="145" t="s">
        <v>2314</v>
      </c>
      <c r="I269" s="142"/>
      <c r="L269" s="32"/>
      <c r="M269" s="143"/>
      <c r="T269" s="53"/>
      <c r="AT269" s="17" t="s">
        <v>141</v>
      </c>
      <c r="AU269" s="17" t="s">
        <v>82</v>
      </c>
    </row>
    <row r="270" spans="2:65" s="1" customFormat="1" ht="16.5" customHeight="1">
      <c r="B270" s="32"/>
      <c r="C270" s="166" t="s">
        <v>714</v>
      </c>
      <c r="D270" s="166" t="s">
        <v>166</v>
      </c>
      <c r="E270" s="167" t="s">
        <v>2315</v>
      </c>
      <c r="F270" s="168" t="s">
        <v>2316</v>
      </c>
      <c r="G270" s="169" t="s">
        <v>169</v>
      </c>
      <c r="H270" s="170">
        <v>1</v>
      </c>
      <c r="I270" s="171"/>
      <c r="J270" s="172">
        <f>ROUND(I270*H270,2)</f>
        <v>0</v>
      </c>
      <c r="K270" s="168" t="s">
        <v>137</v>
      </c>
      <c r="L270" s="173"/>
      <c r="M270" s="174" t="s">
        <v>19</v>
      </c>
      <c r="N270" s="175" t="s">
        <v>43</v>
      </c>
      <c r="P270" s="136">
        <f>O270*H270</f>
        <v>0</v>
      </c>
      <c r="Q270" s="136">
        <v>3.0000000000000001E-5</v>
      </c>
      <c r="R270" s="136">
        <f>Q270*H270</f>
        <v>3.0000000000000001E-5</v>
      </c>
      <c r="S270" s="136">
        <v>0</v>
      </c>
      <c r="T270" s="137">
        <f>S270*H270</f>
        <v>0</v>
      </c>
      <c r="AR270" s="138" t="s">
        <v>249</v>
      </c>
      <c r="AT270" s="138" t="s">
        <v>166</v>
      </c>
      <c r="AU270" s="138" t="s">
        <v>82</v>
      </c>
      <c r="AY270" s="17" t="s">
        <v>130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7" t="s">
        <v>80</v>
      </c>
      <c r="BK270" s="139">
        <f>ROUND(I270*H270,2)</f>
        <v>0</v>
      </c>
      <c r="BL270" s="17" t="s">
        <v>157</v>
      </c>
      <c r="BM270" s="138" t="s">
        <v>2317</v>
      </c>
    </row>
    <row r="271" spans="2:65" s="1" customFormat="1" ht="11.25">
      <c r="B271" s="32"/>
      <c r="D271" s="140" t="s">
        <v>140</v>
      </c>
      <c r="F271" s="141" t="s">
        <v>2316</v>
      </c>
      <c r="I271" s="142"/>
      <c r="L271" s="32"/>
      <c r="M271" s="143"/>
      <c r="T271" s="53"/>
      <c r="AT271" s="17" t="s">
        <v>140</v>
      </c>
      <c r="AU271" s="17" t="s">
        <v>82</v>
      </c>
    </row>
    <row r="272" spans="2:65" s="1" customFormat="1" ht="16.5" customHeight="1">
      <c r="B272" s="32"/>
      <c r="C272" s="127" t="s">
        <v>722</v>
      </c>
      <c r="D272" s="127" t="s">
        <v>133</v>
      </c>
      <c r="E272" s="128" t="s">
        <v>2318</v>
      </c>
      <c r="F272" s="129" t="s">
        <v>2319</v>
      </c>
      <c r="G272" s="130" t="s">
        <v>169</v>
      </c>
      <c r="H272" s="131">
        <v>1</v>
      </c>
      <c r="I272" s="132"/>
      <c r="J272" s="133">
        <f>ROUND(I272*H272,2)</f>
        <v>0</v>
      </c>
      <c r="K272" s="129" t="s">
        <v>137</v>
      </c>
      <c r="L272" s="32"/>
      <c r="M272" s="134" t="s">
        <v>19</v>
      </c>
      <c r="N272" s="135" t="s">
        <v>43</v>
      </c>
      <c r="P272" s="136">
        <f>O272*H272</f>
        <v>0</v>
      </c>
      <c r="Q272" s="136">
        <v>0</v>
      </c>
      <c r="R272" s="136">
        <f>Q272*H272</f>
        <v>0</v>
      </c>
      <c r="S272" s="136">
        <v>0</v>
      </c>
      <c r="T272" s="137">
        <f>S272*H272</f>
        <v>0</v>
      </c>
      <c r="AR272" s="138" t="s">
        <v>157</v>
      </c>
      <c r="AT272" s="138" t="s">
        <v>133</v>
      </c>
      <c r="AU272" s="138" t="s">
        <v>82</v>
      </c>
      <c r="AY272" s="17" t="s">
        <v>130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80</v>
      </c>
      <c r="BK272" s="139">
        <f>ROUND(I272*H272,2)</f>
        <v>0</v>
      </c>
      <c r="BL272" s="17" t="s">
        <v>157</v>
      </c>
      <c r="BM272" s="138" t="s">
        <v>2320</v>
      </c>
    </row>
    <row r="273" spans="2:65" s="1" customFormat="1" ht="11.25">
      <c r="B273" s="32"/>
      <c r="D273" s="140" t="s">
        <v>140</v>
      </c>
      <c r="F273" s="141" t="s">
        <v>2321</v>
      </c>
      <c r="I273" s="142"/>
      <c r="L273" s="32"/>
      <c r="M273" s="143"/>
      <c r="T273" s="53"/>
      <c r="AT273" s="17" t="s">
        <v>140</v>
      </c>
      <c r="AU273" s="17" t="s">
        <v>82</v>
      </c>
    </row>
    <row r="274" spans="2:65" s="1" customFormat="1" ht="11.25">
      <c r="B274" s="32"/>
      <c r="D274" s="144" t="s">
        <v>141</v>
      </c>
      <c r="F274" s="145" t="s">
        <v>2322</v>
      </c>
      <c r="I274" s="142"/>
      <c r="L274" s="32"/>
      <c r="M274" s="143"/>
      <c r="T274" s="53"/>
      <c r="AT274" s="17" t="s">
        <v>141</v>
      </c>
      <c r="AU274" s="17" t="s">
        <v>82</v>
      </c>
    </row>
    <row r="275" spans="2:65" s="1" customFormat="1" ht="16.5" customHeight="1">
      <c r="B275" s="32"/>
      <c r="C275" s="166" t="s">
        <v>730</v>
      </c>
      <c r="D275" s="166" t="s">
        <v>166</v>
      </c>
      <c r="E275" s="167" t="s">
        <v>2323</v>
      </c>
      <c r="F275" s="168" t="s">
        <v>2324</v>
      </c>
      <c r="G275" s="169" t="s">
        <v>169</v>
      </c>
      <c r="H275" s="170">
        <v>1</v>
      </c>
      <c r="I275" s="171"/>
      <c r="J275" s="172">
        <f>ROUND(I275*H275,2)</f>
        <v>0</v>
      </c>
      <c r="K275" s="168" t="s">
        <v>1106</v>
      </c>
      <c r="L275" s="173"/>
      <c r="M275" s="174" t="s">
        <v>19</v>
      </c>
      <c r="N275" s="175" t="s">
        <v>43</v>
      </c>
      <c r="P275" s="136">
        <f>O275*H275</f>
        <v>0</v>
      </c>
      <c r="Q275" s="136">
        <v>1.1E-4</v>
      </c>
      <c r="R275" s="136">
        <f>Q275*H275</f>
        <v>1.1E-4</v>
      </c>
      <c r="S275" s="136">
        <v>0</v>
      </c>
      <c r="T275" s="137">
        <f>S275*H275</f>
        <v>0</v>
      </c>
      <c r="AR275" s="138" t="s">
        <v>249</v>
      </c>
      <c r="AT275" s="138" t="s">
        <v>166</v>
      </c>
      <c r="AU275" s="138" t="s">
        <v>82</v>
      </c>
      <c r="AY275" s="17" t="s">
        <v>130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80</v>
      </c>
      <c r="BK275" s="139">
        <f>ROUND(I275*H275,2)</f>
        <v>0</v>
      </c>
      <c r="BL275" s="17" t="s">
        <v>157</v>
      </c>
      <c r="BM275" s="138" t="s">
        <v>2325</v>
      </c>
    </row>
    <row r="276" spans="2:65" s="1" customFormat="1" ht="11.25">
      <c r="B276" s="32"/>
      <c r="D276" s="140" t="s">
        <v>140</v>
      </c>
      <c r="F276" s="141" t="s">
        <v>2326</v>
      </c>
      <c r="I276" s="142"/>
      <c r="L276" s="32"/>
      <c r="M276" s="143"/>
      <c r="T276" s="53"/>
      <c r="AT276" s="17" t="s">
        <v>140</v>
      </c>
      <c r="AU276" s="17" t="s">
        <v>82</v>
      </c>
    </row>
    <row r="277" spans="2:65" s="1" customFormat="1" ht="16.5" customHeight="1">
      <c r="B277" s="32"/>
      <c r="C277" s="127" t="s">
        <v>737</v>
      </c>
      <c r="D277" s="127" t="s">
        <v>133</v>
      </c>
      <c r="E277" s="128" t="s">
        <v>2327</v>
      </c>
      <c r="F277" s="129" t="s">
        <v>2328</v>
      </c>
      <c r="G277" s="130" t="s">
        <v>169</v>
      </c>
      <c r="H277" s="131">
        <v>2</v>
      </c>
      <c r="I277" s="132"/>
      <c r="J277" s="133">
        <f>ROUND(I277*H277,2)</f>
        <v>0</v>
      </c>
      <c r="K277" s="129" t="s">
        <v>137</v>
      </c>
      <c r="L277" s="32"/>
      <c r="M277" s="134" t="s">
        <v>19</v>
      </c>
      <c r="N277" s="135" t="s">
        <v>43</v>
      </c>
      <c r="P277" s="136">
        <f>O277*H277</f>
        <v>0</v>
      </c>
      <c r="Q277" s="136">
        <v>0</v>
      </c>
      <c r="R277" s="136">
        <f>Q277*H277</f>
        <v>0</v>
      </c>
      <c r="S277" s="136">
        <v>0</v>
      </c>
      <c r="T277" s="137">
        <f>S277*H277</f>
        <v>0</v>
      </c>
      <c r="AR277" s="138" t="s">
        <v>157</v>
      </c>
      <c r="AT277" s="138" t="s">
        <v>133</v>
      </c>
      <c r="AU277" s="138" t="s">
        <v>82</v>
      </c>
      <c r="AY277" s="17" t="s">
        <v>130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7" t="s">
        <v>80</v>
      </c>
      <c r="BK277" s="139">
        <f>ROUND(I277*H277,2)</f>
        <v>0</v>
      </c>
      <c r="BL277" s="17" t="s">
        <v>157</v>
      </c>
      <c r="BM277" s="138" t="s">
        <v>2329</v>
      </c>
    </row>
    <row r="278" spans="2:65" s="1" customFormat="1" ht="11.25">
      <c r="B278" s="32"/>
      <c r="D278" s="140" t="s">
        <v>140</v>
      </c>
      <c r="F278" s="141" t="s">
        <v>2330</v>
      </c>
      <c r="I278" s="142"/>
      <c r="L278" s="32"/>
      <c r="M278" s="143"/>
      <c r="T278" s="53"/>
      <c r="AT278" s="17" t="s">
        <v>140</v>
      </c>
      <c r="AU278" s="17" t="s">
        <v>82</v>
      </c>
    </row>
    <row r="279" spans="2:65" s="1" customFormat="1" ht="11.25">
      <c r="B279" s="32"/>
      <c r="D279" s="144" t="s">
        <v>141</v>
      </c>
      <c r="F279" s="145" t="s">
        <v>2331</v>
      </c>
      <c r="I279" s="142"/>
      <c r="L279" s="32"/>
      <c r="M279" s="143"/>
      <c r="T279" s="53"/>
      <c r="AT279" s="17" t="s">
        <v>141</v>
      </c>
      <c r="AU279" s="17" t="s">
        <v>82</v>
      </c>
    </row>
    <row r="280" spans="2:65" s="1" customFormat="1" ht="16.5" customHeight="1">
      <c r="B280" s="32"/>
      <c r="C280" s="166" t="s">
        <v>743</v>
      </c>
      <c r="D280" s="166" t="s">
        <v>166</v>
      </c>
      <c r="E280" s="167" t="s">
        <v>2332</v>
      </c>
      <c r="F280" s="168" t="s">
        <v>2333</v>
      </c>
      <c r="G280" s="169" t="s">
        <v>169</v>
      </c>
      <c r="H280" s="170">
        <v>2</v>
      </c>
      <c r="I280" s="171"/>
      <c r="J280" s="172">
        <f>ROUND(I280*H280,2)</f>
        <v>0</v>
      </c>
      <c r="K280" s="168" t="s">
        <v>1106</v>
      </c>
      <c r="L280" s="173"/>
      <c r="M280" s="174" t="s">
        <v>19</v>
      </c>
      <c r="N280" s="175" t="s">
        <v>43</v>
      </c>
      <c r="P280" s="136">
        <f>O280*H280</f>
        <v>0</v>
      </c>
      <c r="Q280" s="136">
        <v>3.1E-4</v>
      </c>
      <c r="R280" s="136">
        <f>Q280*H280</f>
        <v>6.2E-4</v>
      </c>
      <c r="S280" s="136">
        <v>0</v>
      </c>
      <c r="T280" s="137">
        <f>S280*H280</f>
        <v>0</v>
      </c>
      <c r="AR280" s="138" t="s">
        <v>249</v>
      </c>
      <c r="AT280" s="138" t="s">
        <v>166</v>
      </c>
      <c r="AU280" s="138" t="s">
        <v>82</v>
      </c>
      <c r="AY280" s="17" t="s">
        <v>130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80</v>
      </c>
      <c r="BK280" s="139">
        <f>ROUND(I280*H280,2)</f>
        <v>0</v>
      </c>
      <c r="BL280" s="17" t="s">
        <v>157</v>
      </c>
      <c r="BM280" s="138" t="s">
        <v>2334</v>
      </c>
    </row>
    <row r="281" spans="2:65" s="1" customFormat="1" ht="19.5">
      <c r="B281" s="32"/>
      <c r="D281" s="140" t="s">
        <v>140</v>
      </c>
      <c r="F281" s="141" t="s">
        <v>2335</v>
      </c>
      <c r="I281" s="142"/>
      <c r="L281" s="32"/>
      <c r="M281" s="143"/>
      <c r="T281" s="53"/>
      <c r="AT281" s="17" t="s">
        <v>140</v>
      </c>
      <c r="AU281" s="17" t="s">
        <v>82</v>
      </c>
    </row>
    <row r="282" spans="2:65" s="11" customFormat="1" ht="25.9" customHeight="1">
      <c r="B282" s="115"/>
      <c r="D282" s="116" t="s">
        <v>71</v>
      </c>
      <c r="E282" s="117" t="s">
        <v>795</v>
      </c>
      <c r="F282" s="117" t="s">
        <v>796</v>
      </c>
      <c r="I282" s="118"/>
      <c r="J282" s="119">
        <f>BK282</f>
        <v>0</v>
      </c>
      <c r="L282" s="115"/>
      <c r="M282" s="120"/>
      <c r="P282" s="121">
        <f>P283+P302</f>
        <v>0</v>
      </c>
      <c r="R282" s="121">
        <f>R283+R302</f>
        <v>0.98487000000000013</v>
      </c>
      <c r="T282" s="122">
        <f>T283+T302</f>
        <v>0</v>
      </c>
      <c r="AR282" s="116" t="s">
        <v>82</v>
      </c>
      <c r="AT282" s="123" t="s">
        <v>71</v>
      </c>
      <c r="AU282" s="123" t="s">
        <v>72</v>
      </c>
      <c r="AY282" s="116" t="s">
        <v>130</v>
      </c>
      <c r="BK282" s="124">
        <f>BK283+BK302</f>
        <v>0</v>
      </c>
    </row>
    <row r="283" spans="2:65" s="11" customFormat="1" ht="22.9" customHeight="1">
      <c r="B283" s="115"/>
      <c r="D283" s="116" t="s">
        <v>71</v>
      </c>
      <c r="E283" s="125" t="s">
        <v>2336</v>
      </c>
      <c r="F283" s="125" t="s">
        <v>2337</v>
      </c>
      <c r="I283" s="118"/>
      <c r="J283" s="126">
        <f>BK283</f>
        <v>0</v>
      </c>
      <c r="L283" s="115"/>
      <c r="M283" s="120"/>
      <c r="P283" s="121">
        <f>SUM(P284:P301)</f>
        <v>0</v>
      </c>
      <c r="R283" s="121">
        <f>SUM(R284:R301)</f>
        <v>6.6269999999999996E-2</v>
      </c>
      <c r="T283" s="122">
        <f>SUM(T284:T301)</f>
        <v>0</v>
      </c>
      <c r="AR283" s="116" t="s">
        <v>82</v>
      </c>
      <c r="AT283" s="123" t="s">
        <v>71</v>
      </c>
      <c r="AU283" s="123" t="s">
        <v>80</v>
      </c>
      <c r="AY283" s="116" t="s">
        <v>130</v>
      </c>
      <c r="BK283" s="124">
        <f>SUM(BK284:BK301)</f>
        <v>0</v>
      </c>
    </row>
    <row r="284" spans="2:65" s="1" customFormat="1" ht="16.5" customHeight="1">
      <c r="B284" s="32"/>
      <c r="C284" s="127" t="s">
        <v>749</v>
      </c>
      <c r="D284" s="127" t="s">
        <v>133</v>
      </c>
      <c r="E284" s="128" t="s">
        <v>2338</v>
      </c>
      <c r="F284" s="129" t="s">
        <v>2339</v>
      </c>
      <c r="G284" s="130" t="s">
        <v>302</v>
      </c>
      <c r="H284" s="131">
        <v>51</v>
      </c>
      <c r="I284" s="132"/>
      <c r="J284" s="133">
        <f>ROUND(I284*H284,2)</f>
        <v>0</v>
      </c>
      <c r="K284" s="129" t="s">
        <v>137</v>
      </c>
      <c r="L284" s="32"/>
      <c r="M284" s="134" t="s">
        <v>19</v>
      </c>
      <c r="N284" s="135" t="s">
        <v>43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311</v>
      </c>
      <c r="AT284" s="138" t="s">
        <v>133</v>
      </c>
      <c r="AU284" s="138" t="s">
        <v>82</v>
      </c>
      <c r="AY284" s="17" t="s">
        <v>130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7" t="s">
        <v>80</v>
      </c>
      <c r="BK284" s="139">
        <f>ROUND(I284*H284,2)</f>
        <v>0</v>
      </c>
      <c r="BL284" s="17" t="s">
        <v>311</v>
      </c>
      <c r="BM284" s="138" t="s">
        <v>2340</v>
      </c>
    </row>
    <row r="285" spans="2:65" s="1" customFormat="1" ht="11.25">
      <c r="B285" s="32"/>
      <c r="D285" s="140" t="s">
        <v>140</v>
      </c>
      <c r="F285" s="141" t="s">
        <v>2341</v>
      </c>
      <c r="I285" s="142"/>
      <c r="L285" s="32"/>
      <c r="M285" s="143"/>
      <c r="T285" s="53"/>
      <c r="AT285" s="17" t="s">
        <v>140</v>
      </c>
      <c r="AU285" s="17" t="s">
        <v>82</v>
      </c>
    </row>
    <row r="286" spans="2:65" s="1" customFormat="1" ht="11.25">
      <c r="B286" s="32"/>
      <c r="D286" s="144" t="s">
        <v>141</v>
      </c>
      <c r="F286" s="145" t="s">
        <v>2342</v>
      </c>
      <c r="I286" s="142"/>
      <c r="L286" s="32"/>
      <c r="M286" s="143"/>
      <c r="T286" s="53"/>
      <c r="AT286" s="17" t="s">
        <v>141</v>
      </c>
      <c r="AU286" s="17" t="s">
        <v>82</v>
      </c>
    </row>
    <row r="287" spans="2:65" s="1" customFormat="1" ht="16.5" customHeight="1">
      <c r="B287" s="32"/>
      <c r="C287" s="166" t="s">
        <v>755</v>
      </c>
      <c r="D287" s="166" t="s">
        <v>166</v>
      </c>
      <c r="E287" s="167" t="s">
        <v>2034</v>
      </c>
      <c r="F287" s="168" t="s">
        <v>2035</v>
      </c>
      <c r="G287" s="169" t="s">
        <v>2036</v>
      </c>
      <c r="H287" s="170">
        <v>53.55</v>
      </c>
      <c r="I287" s="171"/>
      <c r="J287" s="172">
        <f>ROUND(I287*H287,2)</f>
        <v>0</v>
      </c>
      <c r="K287" s="168" t="s">
        <v>137</v>
      </c>
      <c r="L287" s="173"/>
      <c r="M287" s="174" t="s">
        <v>19</v>
      </c>
      <c r="N287" s="175" t="s">
        <v>43</v>
      </c>
      <c r="P287" s="136">
        <f>O287*H287</f>
        <v>0</v>
      </c>
      <c r="Q287" s="136">
        <v>1E-3</v>
      </c>
      <c r="R287" s="136">
        <f>Q287*H287</f>
        <v>5.355E-2</v>
      </c>
      <c r="S287" s="136">
        <v>0</v>
      </c>
      <c r="T287" s="137">
        <f>S287*H287</f>
        <v>0</v>
      </c>
      <c r="AR287" s="138" t="s">
        <v>425</v>
      </c>
      <c r="AT287" s="138" t="s">
        <v>166</v>
      </c>
      <c r="AU287" s="138" t="s">
        <v>82</v>
      </c>
      <c r="AY287" s="17" t="s">
        <v>130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7" t="s">
        <v>80</v>
      </c>
      <c r="BK287" s="139">
        <f>ROUND(I287*H287,2)</f>
        <v>0</v>
      </c>
      <c r="BL287" s="17" t="s">
        <v>311</v>
      </c>
      <c r="BM287" s="138" t="s">
        <v>2343</v>
      </c>
    </row>
    <row r="288" spans="2:65" s="1" customFormat="1" ht="11.25">
      <c r="B288" s="32"/>
      <c r="D288" s="140" t="s">
        <v>140</v>
      </c>
      <c r="F288" s="141" t="s">
        <v>2035</v>
      </c>
      <c r="I288" s="142"/>
      <c r="L288" s="32"/>
      <c r="M288" s="143"/>
      <c r="T288" s="53"/>
      <c r="AT288" s="17" t="s">
        <v>140</v>
      </c>
      <c r="AU288" s="17" t="s">
        <v>82</v>
      </c>
    </row>
    <row r="289" spans="2:65" s="12" customFormat="1" ht="11.25">
      <c r="B289" s="146"/>
      <c r="D289" s="140" t="s">
        <v>147</v>
      </c>
      <c r="E289" s="147" t="s">
        <v>19</v>
      </c>
      <c r="F289" s="148" t="s">
        <v>2344</v>
      </c>
      <c r="H289" s="149">
        <v>53.55</v>
      </c>
      <c r="I289" s="150"/>
      <c r="L289" s="146"/>
      <c r="M289" s="151"/>
      <c r="T289" s="152"/>
      <c r="AT289" s="147" t="s">
        <v>147</v>
      </c>
      <c r="AU289" s="147" t="s">
        <v>82</v>
      </c>
      <c r="AV289" s="12" t="s">
        <v>82</v>
      </c>
      <c r="AW289" s="12" t="s">
        <v>33</v>
      </c>
      <c r="AX289" s="12" t="s">
        <v>80</v>
      </c>
      <c r="AY289" s="147" t="s">
        <v>130</v>
      </c>
    </row>
    <row r="290" spans="2:65" s="1" customFormat="1" ht="16.5" customHeight="1">
      <c r="B290" s="32"/>
      <c r="C290" s="166" t="s">
        <v>761</v>
      </c>
      <c r="D290" s="166" t="s">
        <v>166</v>
      </c>
      <c r="E290" s="167" t="s">
        <v>2345</v>
      </c>
      <c r="F290" s="168" t="s">
        <v>2346</v>
      </c>
      <c r="G290" s="169" t="s">
        <v>169</v>
      </c>
      <c r="H290" s="170">
        <v>4</v>
      </c>
      <c r="I290" s="171"/>
      <c r="J290" s="172">
        <f>ROUND(I290*H290,2)</f>
        <v>0</v>
      </c>
      <c r="K290" s="168" t="s">
        <v>137</v>
      </c>
      <c r="L290" s="173"/>
      <c r="M290" s="174" t="s">
        <v>19</v>
      </c>
      <c r="N290" s="175" t="s">
        <v>43</v>
      </c>
      <c r="P290" s="136">
        <f>O290*H290</f>
        <v>0</v>
      </c>
      <c r="Q290" s="136">
        <v>1.8000000000000001E-4</v>
      </c>
      <c r="R290" s="136">
        <f>Q290*H290</f>
        <v>7.2000000000000005E-4</v>
      </c>
      <c r="S290" s="136">
        <v>0</v>
      </c>
      <c r="T290" s="137">
        <f>S290*H290</f>
        <v>0</v>
      </c>
      <c r="AR290" s="138" t="s">
        <v>425</v>
      </c>
      <c r="AT290" s="138" t="s">
        <v>166</v>
      </c>
      <c r="AU290" s="138" t="s">
        <v>82</v>
      </c>
      <c r="AY290" s="17" t="s">
        <v>130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7" t="s">
        <v>80</v>
      </c>
      <c r="BK290" s="139">
        <f>ROUND(I290*H290,2)</f>
        <v>0</v>
      </c>
      <c r="BL290" s="17" t="s">
        <v>311</v>
      </c>
      <c r="BM290" s="138" t="s">
        <v>2347</v>
      </c>
    </row>
    <row r="291" spans="2:65" s="1" customFormat="1" ht="11.25">
      <c r="B291" s="32"/>
      <c r="D291" s="140" t="s">
        <v>140</v>
      </c>
      <c r="F291" s="141" t="s">
        <v>2346</v>
      </c>
      <c r="I291" s="142"/>
      <c r="L291" s="32"/>
      <c r="M291" s="143"/>
      <c r="T291" s="53"/>
      <c r="AT291" s="17" t="s">
        <v>140</v>
      </c>
      <c r="AU291" s="17" t="s">
        <v>82</v>
      </c>
    </row>
    <row r="292" spans="2:65" s="1" customFormat="1" ht="16.5" customHeight="1">
      <c r="B292" s="32"/>
      <c r="C292" s="127" t="s">
        <v>767</v>
      </c>
      <c r="D292" s="127" t="s">
        <v>133</v>
      </c>
      <c r="E292" s="128" t="s">
        <v>2348</v>
      </c>
      <c r="F292" s="129" t="s">
        <v>2349</v>
      </c>
      <c r="G292" s="130" t="s">
        <v>302</v>
      </c>
      <c r="H292" s="131">
        <v>70</v>
      </c>
      <c r="I292" s="132"/>
      <c r="J292" s="133">
        <f>ROUND(I292*H292,2)</f>
        <v>0</v>
      </c>
      <c r="K292" s="129" t="s">
        <v>137</v>
      </c>
      <c r="L292" s="32"/>
      <c r="M292" s="134" t="s">
        <v>19</v>
      </c>
      <c r="N292" s="135" t="s">
        <v>43</v>
      </c>
      <c r="P292" s="136">
        <f>O292*H292</f>
        <v>0</v>
      </c>
      <c r="Q292" s="136">
        <v>0</v>
      </c>
      <c r="R292" s="136">
        <f>Q292*H292</f>
        <v>0</v>
      </c>
      <c r="S292" s="136">
        <v>0</v>
      </c>
      <c r="T292" s="137">
        <f>S292*H292</f>
        <v>0</v>
      </c>
      <c r="AR292" s="138" t="s">
        <v>311</v>
      </c>
      <c r="AT292" s="138" t="s">
        <v>133</v>
      </c>
      <c r="AU292" s="138" t="s">
        <v>82</v>
      </c>
      <c r="AY292" s="17" t="s">
        <v>130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80</v>
      </c>
      <c r="BK292" s="139">
        <f>ROUND(I292*H292,2)</f>
        <v>0</v>
      </c>
      <c r="BL292" s="17" t="s">
        <v>311</v>
      </c>
      <c r="BM292" s="138" t="s">
        <v>2350</v>
      </c>
    </row>
    <row r="293" spans="2:65" s="1" customFormat="1" ht="11.25">
      <c r="B293" s="32"/>
      <c r="D293" s="140" t="s">
        <v>140</v>
      </c>
      <c r="F293" s="141" t="s">
        <v>2351</v>
      </c>
      <c r="I293" s="142"/>
      <c r="L293" s="32"/>
      <c r="M293" s="143"/>
      <c r="T293" s="53"/>
      <c r="AT293" s="17" t="s">
        <v>140</v>
      </c>
      <c r="AU293" s="17" t="s">
        <v>82</v>
      </c>
    </row>
    <row r="294" spans="2:65" s="1" customFormat="1" ht="11.25">
      <c r="B294" s="32"/>
      <c r="D294" s="144" t="s">
        <v>141</v>
      </c>
      <c r="F294" s="145" t="s">
        <v>2352</v>
      </c>
      <c r="I294" s="142"/>
      <c r="L294" s="32"/>
      <c r="M294" s="143"/>
      <c r="T294" s="53"/>
      <c r="AT294" s="17" t="s">
        <v>141</v>
      </c>
      <c r="AU294" s="17" t="s">
        <v>82</v>
      </c>
    </row>
    <row r="295" spans="2:65" s="1" customFormat="1" ht="21.75" customHeight="1">
      <c r="B295" s="32"/>
      <c r="C295" s="166" t="s">
        <v>773</v>
      </c>
      <c r="D295" s="166" t="s">
        <v>166</v>
      </c>
      <c r="E295" s="167" t="s">
        <v>2353</v>
      </c>
      <c r="F295" s="168" t="s">
        <v>2354</v>
      </c>
      <c r="G295" s="169" t="s">
        <v>302</v>
      </c>
      <c r="H295" s="170">
        <v>73.5</v>
      </c>
      <c r="I295" s="171"/>
      <c r="J295" s="172">
        <f>ROUND(I295*H295,2)</f>
        <v>0</v>
      </c>
      <c r="K295" s="168" t="s">
        <v>137</v>
      </c>
      <c r="L295" s="173"/>
      <c r="M295" s="174" t="s">
        <v>19</v>
      </c>
      <c r="N295" s="175" t="s">
        <v>43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425</v>
      </c>
      <c r="AT295" s="138" t="s">
        <v>166</v>
      </c>
      <c r="AU295" s="138" t="s">
        <v>82</v>
      </c>
      <c r="AY295" s="17" t="s">
        <v>130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80</v>
      </c>
      <c r="BK295" s="139">
        <f>ROUND(I295*H295,2)</f>
        <v>0</v>
      </c>
      <c r="BL295" s="17" t="s">
        <v>311</v>
      </c>
      <c r="BM295" s="138" t="s">
        <v>2355</v>
      </c>
    </row>
    <row r="296" spans="2:65" s="1" customFormat="1" ht="11.25">
      <c r="B296" s="32"/>
      <c r="D296" s="140" t="s">
        <v>140</v>
      </c>
      <c r="F296" s="141" t="s">
        <v>2354</v>
      </c>
      <c r="I296" s="142"/>
      <c r="L296" s="32"/>
      <c r="M296" s="143"/>
      <c r="T296" s="53"/>
      <c r="AT296" s="17" t="s">
        <v>140</v>
      </c>
      <c r="AU296" s="17" t="s">
        <v>82</v>
      </c>
    </row>
    <row r="297" spans="2:65" s="1" customFormat="1" ht="16.5" customHeight="1">
      <c r="B297" s="32"/>
      <c r="C297" s="127" t="s">
        <v>780</v>
      </c>
      <c r="D297" s="127" t="s">
        <v>133</v>
      </c>
      <c r="E297" s="128" t="s">
        <v>2356</v>
      </c>
      <c r="F297" s="129" t="s">
        <v>2357</v>
      </c>
      <c r="G297" s="130" t="s">
        <v>169</v>
      </c>
      <c r="H297" s="131">
        <v>6</v>
      </c>
      <c r="I297" s="132"/>
      <c r="J297" s="133">
        <f>ROUND(I297*H297,2)</f>
        <v>0</v>
      </c>
      <c r="K297" s="129" t="s">
        <v>137</v>
      </c>
      <c r="L297" s="32"/>
      <c r="M297" s="134" t="s">
        <v>19</v>
      </c>
      <c r="N297" s="135" t="s">
        <v>43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311</v>
      </c>
      <c r="AT297" s="138" t="s">
        <v>133</v>
      </c>
      <c r="AU297" s="138" t="s">
        <v>82</v>
      </c>
      <c r="AY297" s="17" t="s">
        <v>130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7" t="s">
        <v>80</v>
      </c>
      <c r="BK297" s="139">
        <f>ROUND(I297*H297,2)</f>
        <v>0</v>
      </c>
      <c r="BL297" s="17" t="s">
        <v>311</v>
      </c>
      <c r="BM297" s="138" t="s">
        <v>2358</v>
      </c>
    </row>
    <row r="298" spans="2:65" s="1" customFormat="1" ht="11.25">
      <c r="B298" s="32"/>
      <c r="D298" s="140" t="s">
        <v>140</v>
      </c>
      <c r="F298" s="141" t="s">
        <v>2359</v>
      </c>
      <c r="I298" s="142"/>
      <c r="L298" s="32"/>
      <c r="M298" s="143"/>
      <c r="T298" s="53"/>
      <c r="AT298" s="17" t="s">
        <v>140</v>
      </c>
      <c r="AU298" s="17" t="s">
        <v>82</v>
      </c>
    </row>
    <row r="299" spans="2:65" s="1" customFormat="1" ht="11.25">
      <c r="B299" s="32"/>
      <c r="D299" s="144" t="s">
        <v>141</v>
      </c>
      <c r="F299" s="145" t="s">
        <v>2360</v>
      </c>
      <c r="I299" s="142"/>
      <c r="L299" s="32"/>
      <c r="M299" s="143"/>
      <c r="T299" s="53"/>
      <c r="AT299" s="17" t="s">
        <v>141</v>
      </c>
      <c r="AU299" s="17" t="s">
        <v>82</v>
      </c>
    </row>
    <row r="300" spans="2:65" s="1" customFormat="1" ht="16.5" customHeight="1">
      <c r="B300" s="32"/>
      <c r="C300" s="166" t="s">
        <v>789</v>
      </c>
      <c r="D300" s="166" t="s">
        <v>166</v>
      </c>
      <c r="E300" s="167" t="s">
        <v>2361</v>
      </c>
      <c r="F300" s="168" t="s">
        <v>2362</v>
      </c>
      <c r="G300" s="169" t="s">
        <v>169</v>
      </c>
      <c r="H300" s="170">
        <v>6</v>
      </c>
      <c r="I300" s="171"/>
      <c r="J300" s="172">
        <f>ROUND(I300*H300,2)</f>
        <v>0</v>
      </c>
      <c r="K300" s="168" t="s">
        <v>137</v>
      </c>
      <c r="L300" s="173"/>
      <c r="M300" s="174" t="s">
        <v>19</v>
      </c>
      <c r="N300" s="175" t="s">
        <v>43</v>
      </c>
      <c r="P300" s="136">
        <f>O300*H300</f>
        <v>0</v>
      </c>
      <c r="Q300" s="136">
        <v>2E-3</v>
      </c>
      <c r="R300" s="136">
        <f>Q300*H300</f>
        <v>1.2E-2</v>
      </c>
      <c r="S300" s="136">
        <v>0</v>
      </c>
      <c r="T300" s="137">
        <f>S300*H300</f>
        <v>0</v>
      </c>
      <c r="AR300" s="138" t="s">
        <v>425</v>
      </c>
      <c r="AT300" s="138" t="s">
        <v>166</v>
      </c>
      <c r="AU300" s="138" t="s">
        <v>82</v>
      </c>
      <c r="AY300" s="17" t="s">
        <v>130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7" t="s">
        <v>80</v>
      </c>
      <c r="BK300" s="139">
        <f>ROUND(I300*H300,2)</f>
        <v>0</v>
      </c>
      <c r="BL300" s="17" t="s">
        <v>311</v>
      </c>
      <c r="BM300" s="138" t="s">
        <v>2363</v>
      </c>
    </row>
    <row r="301" spans="2:65" s="1" customFormat="1" ht="11.25">
      <c r="B301" s="32"/>
      <c r="D301" s="140" t="s">
        <v>140</v>
      </c>
      <c r="F301" s="141" t="s">
        <v>2362</v>
      </c>
      <c r="I301" s="142"/>
      <c r="L301" s="32"/>
      <c r="M301" s="143"/>
      <c r="T301" s="53"/>
      <c r="AT301" s="17" t="s">
        <v>140</v>
      </c>
      <c r="AU301" s="17" t="s">
        <v>82</v>
      </c>
    </row>
    <row r="302" spans="2:65" s="11" customFormat="1" ht="22.9" customHeight="1">
      <c r="B302" s="115"/>
      <c r="D302" s="116" t="s">
        <v>71</v>
      </c>
      <c r="E302" s="125" t="s">
        <v>2364</v>
      </c>
      <c r="F302" s="125" t="s">
        <v>2365</v>
      </c>
      <c r="I302" s="118"/>
      <c r="J302" s="126">
        <f>BK302</f>
        <v>0</v>
      </c>
      <c r="L302" s="115"/>
      <c r="M302" s="120"/>
      <c r="P302" s="121">
        <f>SUM(P303:P337)</f>
        <v>0</v>
      </c>
      <c r="R302" s="121">
        <f>SUM(R303:R337)</f>
        <v>0.91860000000000019</v>
      </c>
      <c r="T302" s="122">
        <f>SUM(T303:T337)</f>
        <v>0</v>
      </c>
      <c r="AR302" s="116" t="s">
        <v>82</v>
      </c>
      <c r="AT302" s="123" t="s">
        <v>71</v>
      </c>
      <c r="AU302" s="123" t="s">
        <v>80</v>
      </c>
      <c r="AY302" s="116" t="s">
        <v>130</v>
      </c>
      <c r="BK302" s="124">
        <f>SUM(BK303:BK337)</f>
        <v>0</v>
      </c>
    </row>
    <row r="303" spans="2:65" s="1" customFormat="1" ht="16.5" customHeight="1">
      <c r="B303" s="32"/>
      <c r="C303" s="127" t="s">
        <v>799</v>
      </c>
      <c r="D303" s="127" t="s">
        <v>133</v>
      </c>
      <c r="E303" s="128" t="s">
        <v>2366</v>
      </c>
      <c r="F303" s="129" t="s">
        <v>2367</v>
      </c>
      <c r="G303" s="130" t="s">
        <v>169</v>
      </c>
      <c r="H303" s="131">
        <v>19</v>
      </c>
      <c r="I303" s="132"/>
      <c r="J303" s="133">
        <f>ROUND(I303*H303,2)</f>
        <v>0</v>
      </c>
      <c r="K303" s="129" t="s">
        <v>137</v>
      </c>
      <c r="L303" s="32"/>
      <c r="M303" s="134" t="s">
        <v>19</v>
      </c>
      <c r="N303" s="135" t="s">
        <v>43</v>
      </c>
      <c r="P303" s="136">
        <f>O303*H303</f>
        <v>0</v>
      </c>
      <c r="Q303" s="136">
        <v>0</v>
      </c>
      <c r="R303" s="136">
        <f>Q303*H303</f>
        <v>0</v>
      </c>
      <c r="S303" s="136">
        <v>0</v>
      </c>
      <c r="T303" s="137">
        <f>S303*H303</f>
        <v>0</v>
      </c>
      <c r="AR303" s="138" t="s">
        <v>311</v>
      </c>
      <c r="AT303" s="138" t="s">
        <v>133</v>
      </c>
      <c r="AU303" s="138" t="s">
        <v>82</v>
      </c>
      <c r="AY303" s="17" t="s">
        <v>130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7" t="s">
        <v>80</v>
      </c>
      <c r="BK303" s="139">
        <f>ROUND(I303*H303,2)</f>
        <v>0</v>
      </c>
      <c r="BL303" s="17" t="s">
        <v>311</v>
      </c>
      <c r="BM303" s="138" t="s">
        <v>2368</v>
      </c>
    </row>
    <row r="304" spans="2:65" s="1" customFormat="1" ht="11.25">
      <c r="B304" s="32"/>
      <c r="D304" s="140" t="s">
        <v>140</v>
      </c>
      <c r="F304" s="141" t="s">
        <v>2369</v>
      </c>
      <c r="I304" s="142"/>
      <c r="L304" s="32"/>
      <c r="M304" s="143"/>
      <c r="T304" s="53"/>
      <c r="AT304" s="17" t="s">
        <v>140</v>
      </c>
      <c r="AU304" s="17" t="s">
        <v>82</v>
      </c>
    </row>
    <row r="305" spans="2:65" s="1" customFormat="1" ht="11.25">
      <c r="B305" s="32"/>
      <c r="D305" s="144" t="s">
        <v>141</v>
      </c>
      <c r="F305" s="145" t="s">
        <v>2370</v>
      </c>
      <c r="I305" s="142"/>
      <c r="L305" s="32"/>
      <c r="M305" s="143"/>
      <c r="T305" s="53"/>
      <c r="AT305" s="17" t="s">
        <v>141</v>
      </c>
      <c r="AU305" s="17" t="s">
        <v>82</v>
      </c>
    </row>
    <row r="306" spans="2:65" s="1" customFormat="1" ht="24.2" customHeight="1">
      <c r="B306" s="32"/>
      <c r="C306" s="166" t="s">
        <v>806</v>
      </c>
      <c r="D306" s="166" t="s">
        <v>166</v>
      </c>
      <c r="E306" s="167" t="s">
        <v>2371</v>
      </c>
      <c r="F306" s="168" t="s">
        <v>2372</v>
      </c>
      <c r="G306" s="169" t="s">
        <v>169</v>
      </c>
      <c r="H306" s="170">
        <v>19</v>
      </c>
      <c r="I306" s="171"/>
      <c r="J306" s="172">
        <f>ROUND(I306*H306,2)</f>
        <v>0</v>
      </c>
      <c r="K306" s="168" t="s">
        <v>137</v>
      </c>
      <c r="L306" s="173"/>
      <c r="M306" s="174" t="s">
        <v>19</v>
      </c>
      <c r="N306" s="175" t="s">
        <v>43</v>
      </c>
      <c r="P306" s="136">
        <f>O306*H306</f>
        <v>0</v>
      </c>
      <c r="Q306" s="136">
        <v>0.01</v>
      </c>
      <c r="R306" s="136">
        <f>Q306*H306</f>
        <v>0.19</v>
      </c>
      <c r="S306" s="136">
        <v>0</v>
      </c>
      <c r="T306" s="137">
        <f>S306*H306</f>
        <v>0</v>
      </c>
      <c r="AR306" s="138" t="s">
        <v>425</v>
      </c>
      <c r="AT306" s="138" t="s">
        <v>166</v>
      </c>
      <c r="AU306" s="138" t="s">
        <v>82</v>
      </c>
      <c r="AY306" s="17" t="s">
        <v>130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7" t="s">
        <v>80</v>
      </c>
      <c r="BK306" s="139">
        <f>ROUND(I306*H306,2)</f>
        <v>0</v>
      </c>
      <c r="BL306" s="17" t="s">
        <v>311</v>
      </c>
      <c r="BM306" s="138" t="s">
        <v>2373</v>
      </c>
    </row>
    <row r="307" spans="2:65" s="1" customFormat="1" ht="19.5">
      <c r="B307" s="32"/>
      <c r="D307" s="140" t="s">
        <v>140</v>
      </c>
      <c r="F307" s="141" t="s">
        <v>2372</v>
      </c>
      <c r="I307" s="142"/>
      <c r="L307" s="32"/>
      <c r="M307" s="143"/>
      <c r="T307" s="53"/>
      <c r="AT307" s="17" t="s">
        <v>140</v>
      </c>
      <c r="AU307" s="17" t="s">
        <v>82</v>
      </c>
    </row>
    <row r="308" spans="2:65" s="1" customFormat="1" ht="16.5" customHeight="1">
      <c r="B308" s="32"/>
      <c r="C308" s="127" t="s">
        <v>811</v>
      </c>
      <c r="D308" s="127" t="s">
        <v>133</v>
      </c>
      <c r="E308" s="128" t="s">
        <v>2374</v>
      </c>
      <c r="F308" s="129" t="s">
        <v>2375</v>
      </c>
      <c r="G308" s="130" t="s">
        <v>169</v>
      </c>
      <c r="H308" s="131">
        <v>19</v>
      </c>
      <c r="I308" s="132"/>
      <c r="J308" s="133">
        <f>ROUND(I308*H308,2)</f>
        <v>0</v>
      </c>
      <c r="K308" s="129" t="s">
        <v>137</v>
      </c>
      <c r="L308" s="32"/>
      <c r="M308" s="134" t="s">
        <v>19</v>
      </c>
      <c r="N308" s="135" t="s">
        <v>43</v>
      </c>
      <c r="P308" s="136">
        <f>O308*H308</f>
        <v>0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AR308" s="138" t="s">
        <v>311</v>
      </c>
      <c r="AT308" s="138" t="s">
        <v>133</v>
      </c>
      <c r="AU308" s="138" t="s">
        <v>82</v>
      </c>
      <c r="AY308" s="17" t="s">
        <v>130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80</v>
      </c>
      <c r="BK308" s="139">
        <f>ROUND(I308*H308,2)</f>
        <v>0</v>
      </c>
      <c r="BL308" s="17" t="s">
        <v>311</v>
      </c>
      <c r="BM308" s="138" t="s">
        <v>2376</v>
      </c>
    </row>
    <row r="309" spans="2:65" s="1" customFormat="1" ht="11.25">
      <c r="B309" s="32"/>
      <c r="D309" s="140" t="s">
        <v>140</v>
      </c>
      <c r="F309" s="141" t="s">
        <v>2377</v>
      </c>
      <c r="I309" s="142"/>
      <c r="L309" s="32"/>
      <c r="M309" s="143"/>
      <c r="T309" s="53"/>
      <c r="AT309" s="17" t="s">
        <v>140</v>
      </c>
      <c r="AU309" s="17" t="s">
        <v>82</v>
      </c>
    </row>
    <row r="310" spans="2:65" s="1" customFormat="1" ht="11.25">
      <c r="B310" s="32"/>
      <c r="D310" s="144" t="s">
        <v>141</v>
      </c>
      <c r="F310" s="145" t="s">
        <v>2378</v>
      </c>
      <c r="I310" s="142"/>
      <c r="L310" s="32"/>
      <c r="M310" s="143"/>
      <c r="T310" s="53"/>
      <c r="AT310" s="17" t="s">
        <v>141</v>
      </c>
      <c r="AU310" s="17" t="s">
        <v>82</v>
      </c>
    </row>
    <row r="311" spans="2:65" s="1" customFormat="1" ht="16.5" customHeight="1">
      <c r="B311" s="32"/>
      <c r="C311" s="166" t="s">
        <v>819</v>
      </c>
      <c r="D311" s="166" t="s">
        <v>166</v>
      </c>
      <c r="E311" s="167" t="s">
        <v>2379</v>
      </c>
      <c r="F311" s="168" t="s">
        <v>2380</v>
      </c>
      <c r="G311" s="169" t="s">
        <v>169</v>
      </c>
      <c r="H311" s="170">
        <v>19</v>
      </c>
      <c r="I311" s="171"/>
      <c r="J311" s="172">
        <f>ROUND(I311*H311,2)</f>
        <v>0</v>
      </c>
      <c r="K311" s="168" t="s">
        <v>137</v>
      </c>
      <c r="L311" s="173"/>
      <c r="M311" s="174" t="s">
        <v>19</v>
      </c>
      <c r="N311" s="175" t="s">
        <v>43</v>
      </c>
      <c r="P311" s="136">
        <f>O311*H311</f>
        <v>0</v>
      </c>
      <c r="Q311" s="136">
        <v>2.9000000000000001E-2</v>
      </c>
      <c r="R311" s="136">
        <f>Q311*H311</f>
        <v>0.55100000000000005</v>
      </c>
      <c r="S311" s="136">
        <v>0</v>
      </c>
      <c r="T311" s="137">
        <f>S311*H311</f>
        <v>0</v>
      </c>
      <c r="AR311" s="138" t="s">
        <v>425</v>
      </c>
      <c r="AT311" s="138" t="s">
        <v>166</v>
      </c>
      <c r="AU311" s="138" t="s">
        <v>82</v>
      </c>
      <c r="AY311" s="17" t="s">
        <v>130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7" t="s">
        <v>80</v>
      </c>
      <c r="BK311" s="139">
        <f>ROUND(I311*H311,2)</f>
        <v>0</v>
      </c>
      <c r="BL311" s="17" t="s">
        <v>311</v>
      </c>
      <c r="BM311" s="138" t="s">
        <v>2381</v>
      </c>
    </row>
    <row r="312" spans="2:65" s="1" customFormat="1" ht="11.25">
      <c r="B312" s="32"/>
      <c r="D312" s="140" t="s">
        <v>140</v>
      </c>
      <c r="F312" s="141" t="s">
        <v>2380</v>
      </c>
      <c r="I312" s="142"/>
      <c r="L312" s="32"/>
      <c r="M312" s="143"/>
      <c r="T312" s="53"/>
      <c r="AT312" s="17" t="s">
        <v>140</v>
      </c>
      <c r="AU312" s="17" t="s">
        <v>82</v>
      </c>
    </row>
    <row r="313" spans="2:65" s="1" customFormat="1" ht="24.2" customHeight="1">
      <c r="B313" s="32"/>
      <c r="C313" s="127" t="s">
        <v>824</v>
      </c>
      <c r="D313" s="127" t="s">
        <v>133</v>
      </c>
      <c r="E313" s="128" t="s">
        <v>2382</v>
      </c>
      <c r="F313" s="129" t="s">
        <v>2383</v>
      </c>
      <c r="G313" s="130" t="s">
        <v>169</v>
      </c>
      <c r="H313" s="131">
        <v>3</v>
      </c>
      <c r="I313" s="132"/>
      <c r="J313" s="133">
        <f>ROUND(I313*H313,2)</f>
        <v>0</v>
      </c>
      <c r="K313" s="129" t="s">
        <v>137</v>
      </c>
      <c r="L313" s="32"/>
      <c r="M313" s="134" t="s">
        <v>19</v>
      </c>
      <c r="N313" s="135" t="s">
        <v>43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311</v>
      </c>
      <c r="AT313" s="138" t="s">
        <v>133</v>
      </c>
      <c r="AU313" s="138" t="s">
        <v>82</v>
      </c>
      <c r="AY313" s="17" t="s">
        <v>130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80</v>
      </c>
      <c r="BK313" s="139">
        <f>ROUND(I313*H313,2)</f>
        <v>0</v>
      </c>
      <c r="BL313" s="17" t="s">
        <v>311</v>
      </c>
      <c r="BM313" s="138" t="s">
        <v>2384</v>
      </c>
    </row>
    <row r="314" spans="2:65" s="1" customFormat="1" ht="11.25">
      <c r="B314" s="32"/>
      <c r="D314" s="140" t="s">
        <v>140</v>
      </c>
      <c r="F314" s="141" t="s">
        <v>2385</v>
      </c>
      <c r="I314" s="142"/>
      <c r="L314" s="32"/>
      <c r="M314" s="143"/>
      <c r="T314" s="53"/>
      <c r="AT314" s="17" t="s">
        <v>140</v>
      </c>
      <c r="AU314" s="17" t="s">
        <v>82</v>
      </c>
    </row>
    <row r="315" spans="2:65" s="1" customFormat="1" ht="11.25">
      <c r="B315" s="32"/>
      <c r="D315" s="144" t="s">
        <v>141</v>
      </c>
      <c r="F315" s="145" t="s">
        <v>2386</v>
      </c>
      <c r="I315" s="142"/>
      <c r="L315" s="32"/>
      <c r="M315" s="143"/>
      <c r="T315" s="53"/>
      <c r="AT315" s="17" t="s">
        <v>141</v>
      </c>
      <c r="AU315" s="17" t="s">
        <v>82</v>
      </c>
    </row>
    <row r="316" spans="2:65" s="1" customFormat="1" ht="16.5" customHeight="1">
      <c r="B316" s="32"/>
      <c r="C316" s="166" t="s">
        <v>833</v>
      </c>
      <c r="D316" s="166" t="s">
        <v>166</v>
      </c>
      <c r="E316" s="167" t="s">
        <v>2387</v>
      </c>
      <c r="F316" s="168" t="s">
        <v>2388</v>
      </c>
      <c r="G316" s="169" t="s">
        <v>169</v>
      </c>
      <c r="H316" s="170">
        <v>3</v>
      </c>
      <c r="I316" s="171"/>
      <c r="J316" s="172">
        <f>ROUND(I316*H316,2)</f>
        <v>0</v>
      </c>
      <c r="K316" s="168" t="s">
        <v>137</v>
      </c>
      <c r="L316" s="173"/>
      <c r="M316" s="174" t="s">
        <v>19</v>
      </c>
      <c r="N316" s="175" t="s">
        <v>43</v>
      </c>
      <c r="P316" s="136">
        <f>O316*H316</f>
        <v>0</v>
      </c>
      <c r="Q316" s="136">
        <v>2.1999999999999999E-2</v>
      </c>
      <c r="R316" s="136">
        <f>Q316*H316</f>
        <v>6.6000000000000003E-2</v>
      </c>
      <c r="S316" s="136">
        <v>0</v>
      </c>
      <c r="T316" s="137">
        <f>S316*H316</f>
        <v>0</v>
      </c>
      <c r="AR316" s="138" t="s">
        <v>425</v>
      </c>
      <c r="AT316" s="138" t="s">
        <v>166</v>
      </c>
      <c r="AU316" s="138" t="s">
        <v>82</v>
      </c>
      <c r="AY316" s="17" t="s">
        <v>130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7" t="s">
        <v>80</v>
      </c>
      <c r="BK316" s="139">
        <f>ROUND(I316*H316,2)</f>
        <v>0</v>
      </c>
      <c r="BL316" s="17" t="s">
        <v>311</v>
      </c>
      <c r="BM316" s="138" t="s">
        <v>2389</v>
      </c>
    </row>
    <row r="317" spans="2:65" s="1" customFormat="1" ht="11.25">
      <c r="B317" s="32"/>
      <c r="D317" s="140" t="s">
        <v>140</v>
      </c>
      <c r="F317" s="141" t="s">
        <v>2388</v>
      </c>
      <c r="I317" s="142"/>
      <c r="L317" s="32"/>
      <c r="M317" s="143"/>
      <c r="T317" s="53"/>
      <c r="AT317" s="17" t="s">
        <v>140</v>
      </c>
      <c r="AU317" s="17" t="s">
        <v>82</v>
      </c>
    </row>
    <row r="318" spans="2:65" s="1" customFormat="1" ht="21.75" customHeight="1">
      <c r="B318" s="32"/>
      <c r="C318" s="127" t="s">
        <v>843</v>
      </c>
      <c r="D318" s="127" t="s">
        <v>133</v>
      </c>
      <c r="E318" s="128" t="s">
        <v>2390</v>
      </c>
      <c r="F318" s="129" t="s">
        <v>2391</v>
      </c>
      <c r="G318" s="130" t="s">
        <v>169</v>
      </c>
      <c r="H318" s="131">
        <v>1</v>
      </c>
      <c r="I318" s="132"/>
      <c r="J318" s="133">
        <f>ROUND(I318*H318,2)</f>
        <v>0</v>
      </c>
      <c r="K318" s="129" t="s">
        <v>137</v>
      </c>
      <c r="L318" s="32"/>
      <c r="M318" s="134" t="s">
        <v>19</v>
      </c>
      <c r="N318" s="135" t="s">
        <v>43</v>
      </c>
      <c r="P318" s="136">
        <f>O318*H318</f>
        <v>0</v>
      </c>
      <c r="Q318" s="136">
        <v>0</v>
      </c>
      <c r="R318" s="136">
        <f>Q318*H318</f>
        <v>0</v>
      </c>
      <c r="S318" s="136">
        <v>0</v>
      </c>
      <c r="T318" s="137">
        <f>S318*H318</f>
        <v>0</v>
      </c>
      <c r="AR318" s="138" t="s">
        <v>311</v>
      </c>
      <c r="AT318" s="138" t="s">
        <v>133</v>
      </c>
      <c r="AU318" s="138" t="s">
        <v>82</v>
      </c>
      <c r="AY318" s="17" t="s">
        <v>130</v>
      </c>
      <c r="BE318" s="139">
        <f>IF(N318="základní",J318,0)</f>
        <v>0</v>
      </c>
      <c r="BF318" s="139">
        <f>IF(N318="snížená",J318,0)</f>
        <v>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7" t="s">
        <v>80</v>
      </c>
      <c r="BK318" s="139">
        <f>ROUND(I318*H318,2)</f>
        <v>0</v>
      </c>
      <c r="BL318" s="17" t="s">
        <v>311</v>
      </c>
      <c r="BM318" s="138" t="s">
        <v>2392</v>
      </c>
    </row>
    <row r="319" spans="2:65" s="1" customFormat="1" ht="19.5">
      <c r="B319" s="32"/>
      <c r="D319" s="140" t="s">
        <v>140</v>
      </c>
      <c r="F319" s="141" t="s">
        <v>2393</v>
      </c>
      <c r="I319" s="142"/>
      <c r="L319" s="32"/>
      <c r="M319" s="143"/>
      <c r="T319" s="53"/>
      <c r="AT319" s="17" t="s">
        <v>140</v>
      </c>
      <c r="AU319" s="17" t="s">
        <v>82</v>
      </c>
    </row>
    <row r="320" spans="2:65" s="1" customFormat="1" ht="11.25">
      <c r="B320" s="32"/>
      <c r="D320" s="144" t="s">
        <v>141</v>
      </c>
      <c r="F320" s="145" t="s">
        <v>2394</v>
      </c>
      <c r="I320" s="142"/>
      <c r="L320" s="32"/>
      <c r="M320" s="143"/>
      <c r="T320" s="53"/>
      <c r="AT320" s="17" t="s">
        <v>141</v>
      </c>
      <c r="AU320" s="17" t="s">
        <v>82</v>
      </c>
    </row>
    <row r="321" spans="2:65" s="1" customFormat="1" ht="24.2" customHeight="1">
      <c r="B321" s="32"/>
      <c r="C321" s="166" t="s">
        <v>846</v>
      </c>
      <c r="D321" s="166" t="s">
        <v>166</v>
      </c>
      <c r="E321" s="167" t="s">
        <v>2395</v>
      </c>
      <c r="F321" s="168" t="s">
        <v>2396</v>
      </c>
      <c r="G321" s="169" t="s">
        <v>169</v>
      </c>
      <c r="H321" s="170">
        <v>1</v>
      </c>
      <c r="I321" s="171"/>
      <c r="J321" s="172">
        <f>ROUND(I321*H321,2)</f>
        <v>0</v>
      </c>
      <c r="K321" s="168" t="s">
        <v>137</v>
      </c>
      <c r="L321" s="173"/>
      <c r="M321" s="174" t="s">
        <v>19</v>
      </c>
      <c r="N321" s="175" t="s">
        <v>43</v>
      </c>
      <c r="P321" s="136">
        <f>O321*H321</f>
        <v>0</v>
      </c>
      <c r="Q321" s="136">
        <v>2.5999999999999999E-2</v>
      </c>
      <c r="R321" s="136">
        <f>Q321*H321</f>
        <v>2.5999999999999999E-2</v>
      </c>
      <c r="S321" s="136">
        <v>0</v>
      </c>
      <c r="T321" s="137">
        <f>S321*H321</f>
        <v>0</v>
      </c>
      <c r="AR321" s="138" t="s">
        <v>425</v>
      </c>
      <c r="AT321" s="138" t="s">
        <v>166</v>
      </c>
      <c r="AU321" s="138" t="s">
        <v>82</v>
      </c>
      <c r="AY321" s="17" t="s">
        <v>130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7" t="s">
        <v>80</v>
      </c>
      <c r="BK321" s="139">
        <f>ROUND(I321*H321,2)</f>
        <v>0</v>
      </c>
      <c r="BL321" s="17" t="s">
        <v>311</v>
      </c>
      <c r="BM321" s="138" t="s">
        <v>2397</v>
      </c>
    </row>
    <row r="322" spans="2:65" s="1" customFormat="1" ht="19.5">
      <c r="B322" s="32"/>
      <c r="D322" s="140" t="s">
        <v>140</v>
      </c>
      <c r="F322" s="141" t="s">
        <v>2396</v>
      </c>
      <c r="I322" s="142"/>
      <c r="L322" s="32"/>
      <c r="M322" s="143"/>
      <c r="T322" s="53"/>
      <c r="AT322" s="17" t="s">
        <v>140</v>
      </c>
      <c r="AU322" s="17" t="s">
        <v>82</v>
      </c>
    </row>
    <row r="323" spans="2:65" s="1" customFormat="1" ht="16.5" customHeight="1">
      <c r="B323" s="32"/>
      <c r="C323" s="127" t="s">
        <v>852</v>
      </c>
      <c r="D323" s="127" t="s">
        <v>133</v>
      </c>
      <c r="E323" s="128" t="s">
        <v>2398</v>
      </c>
      <c r="F323" s="129" t="s">
        <v>2399</v>
      </c>
      <c r="G323" s="130" t="s">
        <v>302</v>
      </c>
      <c r="H323" s="131">
        <v>110</v>
      </c>
      <c r="I323" s="132"/>
      <c r="J323" s="133">
        <f>ROUND(I323*H323,2)</f>
        <v>0</v>
      </c>
      <c r="K323" s="129" t="s">
        <v>137</v>
      </c>
      <c r="L323" s="32"/>
      <c r="M323" s="134" t="s">
        <v>19</v>
      </c>
      <c r="N323" s="135" t="s">
        <v>43</v>
      </c>
      <c r="P323" s="136">
        <f>O323*H323</f>
        <v>0</v>
      </c>
      <c r="Q323" s="136">
        <v>0</v>
      </c>
      <c r="R323" s="136">
        <f>Q323*H323</f>
        <v>0</v>
      </c>
      <c r="S323" s="136">
        <v>0</v>
      </c>
      <c r="T323" s="137">
        <f>S323*H323</f>
        <v>0</v>
      </c>
      <c r="AR323" s="138" t="s">
        <v>311</v>
      </c>
      <c r="AT323" s="138" t="s">
        <v>133</v>
      </c>
      <c r="AU323" s="138" t="s">
        <v>82</v>
      </c>
      <c r="AY323" s="17" t="s">
        <v>130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7" t="s">
        <v>80</v>
      </c>
      <c r="BK323" s="139">
        <f>ROUND(I323*H323,2)</f>
        <v>0</v>
      </c>
      <c r="BL323" s="17" t="s">
        <v>311</v>
      </c>
      <c r="BM323" s="138" t="s">
        <v>2400</v>
      </c>
    </row>
    <row r="324" spans="2:65" s="1" customFormat="1" ht="11.25">
      <c r="B324" s="32"/>
      <c r="D324" s="140" t="s">
        <v>140</v>
      </c>
      <c r="F324" s="141" t="s">
        <v>2401</v>
      </c>
      <c r="I324" s="142"/>
      <c r="L324" s="32"/>
      <c r="M324" s="143"/>
      <c r="T324" s="53"/>
      <c r="AT324" s="17" t="s">
        <v>140</v>
      </c>
      <c r="AU324" s="17" t="s">
        <v>82</v>
      </c>
    </row>
    <row r="325" spans="2:65" s="1" customFormat="1" ht="11.25">
      <c r="B325" s="32"/>
      <c r="D325" s="144" t="s">
        <v>141</v>
      </c>
      <c r="F325" s="145" t="s">
        <v>2402</v>
      </c>
      <c r="I325" s="142"/>
      <c r="L325" s="32"/>
      <c r="M325" s="143"/>
      <c r="T325" s="53"/>
      <c r="AT325" s="17" t="s">
        <v>141</v>
      </c>
      <c r="AU325" s="17" t="s">
        <v>82</v>
      </c>
    </row>
    <row r="326" spans="2:65" s="1" customFormat="1" ht="16.5" customHeight="1">
      <c r="B326" s="32"/>
      <c r="C326" s="166" t="s">
        <v>857</v>
      </c>
      <c r="D326" s="166" t="s">
        <v>166</v>
      </c>
      <c r="E326" s="167" t="s">
        <v>2403</v>
      </c>
      <c r="F326" s="168" t="s">
        <v>2404</v>
      </c>
      <c r="G326" s="169" t="s">
        <v>302</v>
      </c>
      <c r="H326" s="170">
        <v>110</v>
      </c>
      <c r="I326" s="171"/>
      <c r="J326" s="172">
        <f>ROUND(I326*H326,2)</f>
        <v>0</v>
      </c>
      <c r="K326" s="168" t="s">
        <v>137</v>
      </c>
      <c r="L326" s="173"/>
      <c r="M326" s="174" t="s">
        <v>19</v>
      </c>
      <c r="N326" s="175" t="s">
        <v>43</v>
      </c>
      <c r="P326" s="136">
        <f>O326*H326</f>
        <v>0</v>
      </c>
      <c r="Q326" s="136">
        <v>7.6999999999999996E-4</v>
      </c>
      <c r="R326" s="136">
        <f>Q326*H326</f>
        <v>8.4699999999999998E-2</v>
      </c>
      <c r="S326" s="136">
        <v>0</v>
      </c>
      <c r="T326" s="137">
        <f>S326*H326</f>
        <v>0</v>
      </c>
      <c r="AR326" s="138" t="s">
        <v>425</v>
      </c>
      <c r="AT326" s="138" t="s">
        <v>166</v>
      </c>
      <c r="AU326" s="138" t="s">
        <v>82</v>
      </c>
      <c r="AY326" s="17" t="s">
        <v>130</v>
      </c>
      <c r="BE326" s="139">
        <f>IF(N326="základní",J326,0)</f>
        <v>0</v>
      </c>
      <c r="BF326" s="139">
        <f>IF(N326="snížená",J326,0)</f>
        <v>0</v>
      </c>
      <c r="BG326" s="139">
        <f>IF(N326="zákl. přenesená",J326,0)</f>
        <v>0</v>
      </c>
      <c r="BH326" s="139">
        <f>IF(N326="sníž. přenesená",J326,0)</f>
        <v>0</v>
      </c>
      <c r="BI326" s="139">
        <f>IF(N326="nulová",J326,0)</f>
        <v>0</v>
      </c>
      <c r="BJ326" s="17" t="s">
        <v>80</v>
      </c>
      <c r="BK326" s="139">
        <f>ROUND(I326*H326,2)</f>
        <v>0</v>
      </c>
      <c r="BL326" s="17" t="s">
        <v>311</v>
      </c>
      <c r="BM326" s="138" t="s">
        <v>2405</v>
      </c>
    </row>
    <row r="327" spans="2:65" s="1" customFormat="1" ht="11.25">
      <c r="B327" s="32"/>
      <c r="D327" s="140" t="s">
        <v>140</v>
      </c>
      <c r="F327" s="141" t="s">
        <v>2404</v>
      </c>
      <c r="I327" s="142"/>
      <c r="L327" s="32"/>
      <c r="M327" s="143"/>
      <c r="T327" s="53"/>
      <c r="AT327" s="17" t="s">
        <v>140</v>
      </c>
      <c r="AU327" s="17" t="s">
        <v>82</v>
      </c>
    </row>
    <row r="328" spans="2:65" s="1" customFormat="1" ht="16.5" customHeight="1">
      <c r="B328" s="32"/>
      <c r="C328" s="127" t="s">
        <v>865</v>
      </c>
      <c r="D328" s="127" t="s">
        <v>133</v>
      </c>
      <c r="E328" s="128" t="s">
        <v>2406</v>
      </c>
      <c r="F328" s="129" t="s">
        <v>2407</v>
      </c>
      <c r="G328" s="130" t="s">
        <v>169</v>
      </c>
      <c r="H328" s="131">
        <v>1</v>
      </c>
      <c r="I328" s="132"/>
      <c r="J328" s="133">
        <f>ROUND(I328*H328,2)</f>
        <v>0</v>
      </c>
      <c r="K328" s="129" t="s">
        <v>137</v>
      </c>
      <c r="L328" s="32"/>
      <c r="M328" s="134" t="s">
        <v>19</v>
      </c>
      <c r="N328" s="135" t="s">
        <v>43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311</v>
      </c>
      <c r="AT328" s="138" t="s">
        <v>133</v>
      </c>
      <c r="AU328" s="138" t="s">
        <v>82</v>
      </c>
      <c r="AY328" s="17" t="s">
        <v>130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80</v>
      </c>
      <c r="BK328" s="139">
        <f>ROUND(I328*H328,2)</f>
        <v>0</v>
      </c>
      <c r="BL328" s="17" t="s">
        <v>311</v>
      </c>
      <c r="BM328" s="138" t="s">
        <v>2408</v>
      </c>
    </row>
    <row r="329" spans="2:65" s="1" customFormat="1" ht="11.25">
      <c r="B329" s="32"/>
      <c r="D329" s="140" t="s">
        <v>140</v>
      </c>
      <c r="F329" s="141" t="s">
        <v>2409</v>
      </c>
      <c r="I329" s="142"/>
      <c r="L329" s="32"/>
      <c r="M329" s="143"/>
      <c r="T329" s="53"/>
      <c r="AT329" s="17" t="s">
        <v>140</v>
      </c>
      <c r="AU329" s="17" t="s">
        <v>82</v>
      </c>
    </row>
    <row r="330" spans="2:65" s="1" customFormat="1" ht="11.25">
      <c r="B330" s="32"/>
      <c r="D330" s="144" t="s">
        <v>141</v>
      </c>
      <c r="F330" s="145" t="s">
        <v>2410</v>
      </c>
      <c r="I330" s="142"/>
      <c r="L330" s="32"/>
      <c r="M330" s="143"/>
      <c r="T330" s="53"/>
      <c r="AT330" s="17" t="s">
        <v>141</v>
      </c>
      <c r="AU330" s="17" t="s">
        <v>82</v>
      </c>
    </row>
    <row r="331" spans="2:65" s="1" customFormat="1" ht="16.5" customHeight="1">
      <c r="B331" s="32"/>
      <c r="C331" s="166" t="s">
        <v>870</v>
      </c>
      <c r="D331" s="166" t="s">
        <v>166</v>
      </c>
      <c r="E331" s="167" t="s">
        <v>2411</v>
      </c>
      <c r="F331" s="168" t="s">
        <v>2412</v>
      </c>
      <c r="G331" s="169" t="s">
        <v>169</v>
      </c>
      <c r="H331" s="170">
        <v>1</v>
      </c>
      <c r="I331" s="171"/>
      <c r="J331" s="172">
        <f>ROUND(I331*H331,2)</f>
        <v>0</v>
      </c>
      <c r="K331" s="168" t="s">
        <v>137</v>
      </c>
      <c r="L331" s="173"/>
      <c r="M331" s="174" t="s">
        <v>19</v>
      </c>
      <c r="N331" s="175" t="s">
        <v>43</v>
      </c>
      <c r="P331" s="136">
        <f>O331*H331</f>
        <v>0</v>
      </c>
      <c r="Q331" s="136">
        <v>5.9999999999999995E-4</v>
      </c>
      <c r="R331" s="136">
        <f>Q331*H331</f>
        <v>5.9999999999999995E-4</v>
      </c>
      <c r="S331" s="136">
        <v>0</v>
      </c>
      <c r="T331" s="137">
        <f>S331*H331</f>
        <v>0</v>
      </c>
      <c r="AR331" s="138" t="s">
        <v>425</v>
      </c>
      <c r="AT331" s="138" t="s">
        <v>166</v>
      </c>
      <c r="AU331" s="138" t="s">
        <v>82</v>
      </c>
      <c r="AY331" s="17" t="s">
        <v>130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80</v>
      </c>
      <c r="BK331" s="139">
        <f>ROUND(I331*H331,2)</f>
        <v>0</v>
      </c>
      <c r="BL331" s="17" t="s">
        <v>311</v>
      </c>
      <c r="BM331" s="138" t="s">
        <v>2413</v>
      </c>
    </row>
    <row r="332" spans="2:65" s="1" customFormat="1" ht="11.25">
      <c r="B332" s="32"/>
      <c r="D332" s="140" t="s">
        <v>140</v>
      </c>
      <c r="F332" s="141" t="s">
        <v>2412</v>
      </c>
      <c r="I332" s="142"/>
      <c r="L332" s="32"/>
      <c r="M332" s="143"/>
      <c r="T332" s="53"/>
      <c r="AT332" s="17" t="s">
        <v>140</v>
      </c>
      <c r="AU332" s="17" t="s">
        <v>82</v>
      </c>
    </row>
    <row r="333" spans="2:65" s="1" customFormat="1" ht="16.5" customHeight="1">
      <c r="B333" s="32"/>
      <c r="C333" s="127" t="s">
        <v>876</v>
      </c>
      <c r="D333" s="127" t="s">
        <v>133</v>
      </c>
      <c r="E333" s="128" t="s">
        <v>2414</v>
      </c>
      <c r="F333" s="129" t="s">
        <v>2415</v>
      </c>
      <c r="G333" s="130" t="s">
        <v>169</v>
      </c>
      <c r="H333" s="131">
        <v>1</v>
      </c>
      <c r="I333" s="132"/>
      <c r="J333" s="133">
        <f>ROUND(I333*H333,2)</f>
        <v>0</v>
      </c>
      <c r="K333" s="129" t="s">
        <v>137</v>
      </c>
      <c r="L333" s="32"/>
      <c r="M333" s="134" t="s">
        <v>19</v>
      </c>
      <c r="N333" s="135" t="s">
        <v>43</v>
      </c>
      <c r="P333" s="136">
        <f>O333*H333</f>
        <v>0</v>
      </c>
      <c r="Q333" s="136">
        <v>0</v>
      </c>
      <c r="R333" s="136">
        <f>Q333*H333</f>
        <v>0</v>
      </c>
      <c r="S333" s="136">
        <v>0</v>
      </c>
      <c r="T333" s="137">
        <f>S333*H333</f>
        <v>0</v>
      </c>
      <c r="AR333" s="138" t="s">
        <v>311</v>
      </c>
      <c r="AT333" s="138" t="s">
        <v>133</v>
      </c>
      <c r="AU333" s="138" t="s">
        <v>82</v>
      </c>
      <c r="AY333" s="17" t="s">
        <v>130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80</v>
      </c>
      <c r="BK333" s="139">
        <f>ROUND(I333*H333,2)</f>
        <v>0</v>
      </c>
      <c r="BL333" s="17" t="s">
        <v>311</v>
      </c>
      <c r="BM333" s="138" t="s">
        <v>2416</v>
      </c>
    </row>
    <row r="334" spans="2:65" s="1" customFormat="1" ht="11.25">
      <c r="B334" s="32"/>
      <c r="D334" s="140" t="s">
        <v>140</v>
      </c>
      <c r="F334" s="141" t="s">
        <v>2417</v>
      </c>
      <c r="I334" s="142"/>
      <c r="L334" s="32"/>
      <c r="M334" s="143"/>
      <c r="T334" s="53"/>
      <c r="AT334" s="17" t="s">
        <v>140</v>
      </c>
      <c r="AU334" s="17" t="s">
        <v>82</v>
      </c>
    </row>
    <row r="335" spans="2:65" s="1" customFormat="1" ht="11.25">
      <c r="B335" s="32"/>
      <c r="D335" s="144" t="s">
        <v>141</v>
      </c>
      <c r="F335" s="145" t="s">
        <v>2418</v>
      </c>
      <c r="I335" s="142"/>
      <c r="L335" s="32"/>
      <c r="M335" s="143"/>
      <c r="T335" s="53"/>
      <c r="AT335" s="17" t="s">
        <v>141</v>
      </c>
      <c r="AU335" s="17" t="s">
        <v>82</v>
      </c>
    </row>
    <row r="336" spans="2:65" s="1" customFormat="1" ht="16.5" customHeight="1">
      <c r="B336" s="32"/>
      <c r="C336" s="166" t="s">
        <v>881</v>
      </c>
      <c r="D336" s="166" t="s">
        <v>166</v>
      </c>
      <c r="E336" s="167" t="s">
        <v>2419</v>
      </c>
      <c r="F336" s="168" t="s">
        <v>2420</v>
      </c>
      <c r="G336" s="169" t="s">
        <v>169</v>
      </c>
      <c r="H336" s="170">
        <v>1</v>
      </c>
      <c r="I336" s="171"/>
      <c r="J336" s="172">
        <f>ROUND(I336*H336,2)</f>
        <v>0</v>
      </c>
      <c r="K336" s="168" t="s">
        <v>137</v>
      </c>
      <c r="L336" s="173"/>
      <c r="M336" s="174" t="s">
        <v>19</v>
      </c>
      <c r="N336" s="175" t="s">
        <v>43</v>
      </c>
      <c r="P336" s="136">
        <f>O336*H336</f>
        <v>0</v>
      </c>
      <c r="Q336" s="136">
        <v>2.9999999999999997E-4</v>
      </c>
      <c r="R336" s="136">
        <f>Q336*H336</f>
        <v>2.9999999999999997E-4</v>
      </c>
      <c r="S336" s="136">
        <v>0</v>
      </c>
      <c r="T336" s="137">
        <f>S336*H336</f>
        <v>0</v>
      </c>
      <c r="AR336" s="138" t="s">
        <v>425</v>
      </c>
      <c r="AT336" s="138" t="s">
        <v>166</v>
      </c>
      <c r="AU336" s="138" t="s">
        <v>82</v>
      </c>
      <c r="AY336" s="17" t="s">
        <v>130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17" t="s">
        <v>80</v>
      </c>
      <c r="BK336" s="139">
        <f>ROUND(I336*H336,2)</f>
        <v>0</v>
      </c>
      <c r="BL336" s="17" t="s">
        <v>311</v>
      </c>
      <c r="BM336" s="138" t="s">
        <v>2421</v>
      </c>
    </row>
    <row r="337" spans="2:65" s="1" customFormat="1" ht="11.25">
      <c r="B337" s="32"/>
      <c r="D337" s="140" t="s">
        <v>140</v>
      </c>
      <c r="F337" s="141" t="s">
        <v>2420</v>
      </c>
      <c r="I337" s="142"/>
      <c r="L337" s="32"/>
      <c r="M337" s="143"/>
      <c r="T337" s="53"/>
      <c r="AT337" s="17" t="s">
        <v>140</v>
      </c>
      <c r="AU337" s="17" t="s">
        <v>82</v>
      </c>
    </row>
    <row r="338" spans="2:65" s="11" customFormat="1" ht="25.9" customHeight="1">
      <c r="B338" s="115"/>
      <c r="D338" s="116" t="s">
        <v>71</v>
      </c>
      <c r="E338" s="117" t="s">
        <v>2422</v>
      </c>
      <c r="F338" s="117" t="s">
        <v>2423</v>
      </c>
      <c r="I338" s="118"/>
      <c r="J338" s="119">
        <f>BK338</f>
        <v>0</v>
      </c>
      <c r="L338" s="115"/>
      <c r="M338" s="120"/>
      <c r="P338" s="121">
        <f>SUM(P339:P341)</f>
        <v>0</v>
      </c>
      <c r="R338" s="121">
        <f>SUM(R339:R341)</f>
        <v>0</v>
      </c>
      <c r="T338" s="122">
        <f>SUM(T339:T341)</f>
        <v>0</v>
      </c>
      <c r="AR338" s="116" t="s">
        <v>151</v>
      </c>
      <c r="AT338" s="123" t="s">
        <v>71</v>
      </c>
      <c r="AU338" s="123" t="s">
        <v>72</v>
      </c>
      <c r="AY338" s="116" t="s">
        <v>130</v>
      </c>
      <c r="BK338" s="124">
        <f>SUM(BK339:BK341)</f>
        <v>0</v>
      </c>
    </row>
    <row r="339" spans="2:65" s="1" customFormat="1" ht="16.5" customHeight="1">
      <c r="B339" s="32"/>
      <c r="C339" s="127" t="s">
        <v>885</v>
      </c>
      <c r="D339" s="127" t="s">
        <v>133</v>
      </c>
      <c r="E339" s="128" t="s">
        <v>2424</v>
      </c>
      <c r="F339" s="129" t="s">
        <v>2425</v>
      </c>
      <c r="G339" s="130" t="s">
        <v>199</v>
      </c>
      <c r="H339" s="131">
        <v>5.25</v>
      </c>
      <c r="I339" s="132"/>
      <c r="J339" s="133">
        <f>ROUND(I339*H339,2)</f>
        <v>0</v>
      </c>
      <c r="K339" s="129" t="s">
        <v>137</v>
      </c>
      <c r="L339" s="32"/>
      <c r="M339" s="134" t="s">
        <v>19</v>
      </c>
      <c r="N339" s="135" t="s">
        <v>43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665</v>
      </c>
      <c r="AT339" s="138" t="s">
        <v>133</v>
      </c>
      <c r="AU339" s="138" t="s">
        <v>80</v>
      </c>
      <c r="AY339" s="17" t="s">
        <v>130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7" t="s">
        <v>80</v>
      </c>
      <c r="BK339" s="139">
        <f>ROUND(I339*H339,2)</f>
        <v>0</v>
      </c>
      <c r="BL339" s="17" t="s">
        <v>665</v>
      </c>
      <c r="BM339" s="138" t="s">
        <v>2426</v>
      </c>
    </row>
    <row r="340" spans="2:65" s="1" customFormat="1" ht="11.25">
      <c r="B340" s="32"/>
      <c r="D340" s="140" t="s">
        <v>140</v>
      </c>
      <c r="F340" s="141" t="s">
        <v>2427</v>
      </c>
      <c r="I340" s="142"/>
      <c r="L340" s="32"/>
      <c r="M340" s="143"/>
      <c r="T340" s="53"/>
      <c r="AT340" s="17" t="s">
        <v>140</v>
      </c>
      <c r="AU340" s="17" t="s">
        <v>80</v>
      </c>
    </row>
    <row r="341" spans="2:65" s="1" customFormat="1" ht="11.25">
      <c r="B341" s="32"/>
      <c r="D341" s="144" t="s">
        <v>141</v>
      </c>
      <c r="F341" s="145" t="s">
        <v>2428</v>
      </c>
      <c r="I341" s="142"/>
      <c r="L341" s="32"/>
      <c r="M341" s="143"/>
      <c r="T341" s="53"/>
      <c r="AT341" s="17" t="s">
        <v>141</v>
      </c>
      <c r="AU341" s="17" t="s">
        <v>80</v>
      </c>
    </row>
    <row r="342" spans="2:65" s="11" customFormat="1" ht="25.9" customHeight="1">
      <c r="B342" s="115"/>
      <c r="D342" s="116" t="s">
        <v>71</v>
      </c>
      <c r="E342" s="117" t="s">
        <v>1763</v>
      </c>
      <c r="F342" s="117" t="s">
        <v>1764</v>
      </c>
      <c r="I342" s="118"/>
      <c r="J342" s="119">
        <f>BK342</f>
        <v>0</v>
      </c>
      <c r="L342" s="115"/>
      <c r="M342" s="120"/>
      <c r="P342" s="121">
        <f>SUM(P343:P353)</f>
        <v>0</v>
      </c>
      <c r="R342" s="121">
        <f>SUM(R343:R353)</f>
        <v>0</v>
      </c>
      <c r="T342" s="122">
        <f>SUM(T343:T353)</f>
        <v>0</v>
      </c>
      <c r="AR342" s="116" t="s">
        <v>157</v>
      </c>
      <c r="AT342" s="123" t="s">
        <v>71</v>
      </c>
      <c r="AU342" s="123" t="s">
        <v>72</v>
      </c>
      <c r="AY342" s="116" t="s">
        <v>130</v>
      </c>
      <c r="BK342" s="124">
        <f>SUM(BK343:BK353)</f>
        <v>0</v>
      </c>
    </row>
    <row r="343" spans="2:65" s="1" customFormat="1" ht="16.5" customHeight="1">
      <c r="B343" s="32"/>
      <c r="C343" s="127" t="s">
        <v>891</v>
      </c>
      <c r="D343" s="127" t="s">
        <v>133</v>
      </c>
      <c r="E343" s="128" t="s">
        <v>2429</v>
      </c>
      <c r="F343" s="129" t="s">
        <v>2430</v>
      </c>
      <c r="G343" s="130" t="s">
        <v>1767</v>
      </c>
      <c r="H343" s="131">
        <v>46</v>
      </c>
      <c r="I343" s="132"/>
      <c r="J343" s="133">
        <f>ROUND(I343*H343,2)</f>
        <v>0</v>
      </c>
      <c r="K343" s="129" t="s">
        <v>137</v>
      </c>
      <c r="L343" s="32"/>
      <c r="M343" s="134" t="s">
        <v>19</v>
      </c>
      <c r="N343" s="135" t="s">
        <v>43</v>
      </c>
      <c r="P343" s="136">
        <f>O343*H343</f>
        <v>0</v>
      </c>
      <c r="Q343" s="136">
        <v>0</v>
      </c>
      <c r="R343" s="136">
        <f>Q343*H343</f>
        <v>0</v>
      </c>
      <c r="S343" s="136">
        <v>0</v>
      </c>
      <c r="T343" s="137">
        <f>S343*H343</f>
        <v>0</v>
      </c>
      <c r="AR343" s="138" t="s">
        <v>170</v>
      </c>
      <c r="AT343" s="138" t="s">
        <v>133</v>
      </c>
      <c r="AU343" s="138" t="s">
        <v>80</v>
      </c>
      <c r="AY343" s="17" t="s">
        <v>130</v>
      </c>
      <c r="BE343" s="139">
        <f>IF(N343="základní",J343,0)</f>
        <v>0</v>
      </c>
      <c r="BF343" s="139">
        <f>IF(N343="snížená",J343,0)</f>
        <v>0</v>
      </c>
      <c r="BG343" s="139">
        <f>IF(N343="zákl. přenesená",J343,0)</f>
        <v>0</v>
      </c>
      <c r="BH343" s="139">
        <f>IF(N343="sníž. přenesená",J343,0)</f>
        <v>0</v>
      </c>
      <c r="BI343" s="139">
        <f>IF(N343="nulová",J343,0)</f>
        <v>0</v>
      </c>
      <c r="BJ343" s="17" t="s">
        <v>80</v>
      </c>
      <c r="BK343" s="139">
        <f>ROUND(I343*H343,2)</f>
        <v>0</v>
      </c>
      <c r="BL343" s="17" t="s">
        <v>170</v>
      </c>
      <c r="BM343" s="138" t="s">
        <v>2431</v>
      </c>
    </row>
    <row r="344" spans="2:65" s="1" customFormat="1" ht="11.25">
      <c r="B344" s="32"/>
      <c r="D344" s="140" t="s">
        <v>140</v>
      </c>
      <c r="F344" s="141" t="s">
        <v>2432</v>
      </c>
      <c r="I344" s="142"/>
      <c r="L344" s="32"/>
      <c r="M344" s="143"/>
      <c r="T344" s="53"/>
      <c r="AT344" s="17" t="s">
        <v>140</v>
      </c>
      <c r="AU344" s="17" t="s">
        <v>80</v>
      </c>
    </row>
    <row r="345" spans="2:65" s="1" customFormat="1" ht="11.25">
      <c r="B345" s="32"/>
      <c r="D345" s="144" t="s">
        <v>141</v>
      </c>
      <c r="F345" s="145" t="s">
        <v>2433</v>
      </c>
      <c r="I345" s="142"/>
      <c r="L345" s="32"/>
      <c r="M345" s="143"/>
      <c r="T345" s="53"/>
      <c r="AT345" s="17" t="s">
        <v>141</v>
      </c>
      <c r="AU345" s="17" t="s">
        <v>80</v>
      </c>
    </row>
    <row r="346" spans="2:65" s="12" customFormat="1" ht="11.25">
      <c r="B346" s="146"/>
      <c r="D346" s="140" t="s">
        <v>147</v>
      </c>
      <c r="E346" s="147" t="s">
        <v>19</v>
      </c>
      <c r="F346" s="148" t="s">
        <v>2434</v>
      </c>
      <c r="H346" s="149">
        <v>24</v>
      </c>
      <c r="I346" s="150"/>
      <c r="L346" s="146"/>
      <c r="M346" s="151"/>
      <c r="T346" s="152"/>
      <c r="AT346" s="147" t="s">
        <v>147</v>
      </c>
      <c r="AU346" s="147" t="s">
        <v>80</v>
      </c>
      <c r="AV346" s="12" t="s">
        <v>82</v>
      </c>
      <c r="AW346" s="12" t="s">
        <v>33</v>
      </c>
      <c r="AX346" s="12" t="s">
        <v>72</v>
      </c>
      <c r="AY346" s="147" t="s">
        <v>130</v>
      </c>
    </row>
    <row r="347" spans="2:65" s="12" customFormat="1" ht="11.25">
      <c r="B347" s="146"/>
      <c r="D347" s="140" t="s">
        <v>147</v>
      </c>
      <c r="E347" s="147" t="s">
        <v>19</v>
      </c>
      <c r="F347" s="148" t="s">
        <v>2435</v>
      </c>
      <c r="H347" s="149">
        <v>8</v>
      </c>
      <c r="I347" s="150"/>
      <c r="L347" s="146"/>
      <c r="M347" s="151"/>
      <c r="T347" s="152"/>
      <c r="AT347" s="147" t="s">
        <v>147</v>
      </c>
      <c r="AU347" s="147" t="s">
        <v>80</v>
      </c>
      <c r="AV347" s="12" t="s">
        <v>82</v>
      </c>
      <c r="AW347" s="12" t="s">
        <v>33</v>
      </c>
      <c r="AX347" s="12" t="s">
        <v>72</v>
      </c>
      <c r="AY347" s="147" t="s">
        <v>130</v>
      </c>
    </row>
    <row r="348" spans="2:65" s="12" customFormat="1" ht="11.25">
      <c r="B348" s="146"/>
      <c r="D348" s="140" t="s">
        <v>147</v>
      </c>
      <c r="E348" s="147" t="s">
        <v>19</v>
      </c>
      <c r="F348" s="148" t="s">
        <v>2436</v>
      </c>
      <c r="H348" s="149">
        <v>14</v>
      </c>
      <c r="I348" s="150"/>
      <c r="L348" s="146"/>
      <c r="M348" s="151"/>
      <c r="T348" s="152"/>
      <c r="AT348" s="147" t="s">
        <v>147</v>
      </c>
      <c r="AU348" s="147" t="s">
        <v>80</v>
      </c>
      <c r="AV348" s="12" t="s">
        <v>82</v>
      </c>
      <c r="AW348" s="12" t="s">
        <v>33</v>
      </c>
      <c r="AX348" s="12" t="s">
        <v>72</v>
      </c>
      <c r="AY348" s="147" t="s">
        <v>130</v>
      </c>
    </row>
    <row r="349" spans="2:65" s="14" customFormat="1" ht="11.25">
      <c r="B349" s="159"/>
      <c r="D349" s="140" t="s">
        <v>147</v>
      </c>
      <c r="E349" s="160" t="s">
        <v>19</v>
      </c>
      <c r="F349" s="161" t="s">
        <v>165</v>
      </c>
      <c r="H349" s="162">
        <v>46</v>
      </c>
      <c r="I349" s="163"/>
      <c r="L349" s="159"/>
      <c r="M349" s="164"/>
      <c r="T349" s="165"/>
      <c r="AT349" s="160" t="s">
        <v>147</v>
      </c>
      <c r="AU349" s="160" t="s">
        <v>80</v>
      </c>
      <c r="AV349" s="14" t="s">
        <v>157</v>
      </c>
      <c r="AW349" s="14" t="s">
        <v>33</v>
      </c>
      <c r="AX349" s="14" t="s">
        <v>80</v>
      </c>
      <c r="AY349" s="160" t="s">
        <v>130</v>
      </c>
    </row>
    <row r="350" spans="2:65" s="1" customFormat="1" ht="16.5" customHeight="1">
      <c r="B350" s="32"/>
      <c r="C350" s="127" t="s">
        <v>895</v>
      </c>
      <c r="D350" s="127" t="s">
        <v>133</v>
      </c>
      <c r="E350" s="128" t="s">
        <v>1848</v>
      </c>
      <c r="F350" s="129" t="s">
        <v>1849</v>
      </c>
      <c r="G350" s="130" t="s">
        <v>1767</v>
      </c>
      <c r="H350" s="131">
        <v>33</v>
      </c>
      <c r="I350" s="132"/>
      <c r="J350" s="133">
        <f>ROUND(I350*H350,2)</f>
        <v>0</v>
      </c>
      <c r="K350" s="129" t="s">
        <v>137</v>
      </c>
      <c r="L350" s="32"/>
      <c r="M350" s="134" t="s">
        <v>19</v>
      </c>
      <c r="N350" s="135" t="s">
        <v>43</v>
      </c>
      <c r="P350" s="136">
        <f>O350*H350</f>
        <v>0</v>
      </c>
      <c r="Q350" s="136">
        <v>0</v>
      </c>
      <c r="R350" s="136">
        <f>Q350*H350</f>
        <v>0</v>
      </c>
      <c r="S350" s="136">
        <v>0</v>
      </c>
      <c r="T350" s="137">
        <f>S350*H350</f>
        <v>0</v>
      </c>
      <c r="AR350" s="138" t="s">
        <v>170</v>
      </c>
      <c r="AT350" s="138" t="s">
        <v>133</v>
      </c>
      <c r="AU350" s="138" t="s">
        <v>80</v>
      </c>
      <c r="AY350" s="17" t="s">
        <v>130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7" t="s">
        <v>80</v>
      </c>
      <c r="BK350" s="139">
        <f>ROUND(I350*H350,2)</f>
        <v>0</v>
      </c>
      <c r="BL350" s="17" t="s">
        <v>170</v>
      </c>
      <c r="BM350" s="138" t="s">
        <v>2437</v>
      </c>
    </row>
    <row r="351" spans="2:65" s="1" customFormat="1" ht="11.25">
      <c r="B351" s="32"/>
      <c r="D351" s="140" t="s">
        <v>140</v>
      </c>
      <c r="F351" s="141" t="s">
        <v>1851</v>
      </c>
      <c r="I351" s="142"/>
      <c r="L351" s="32"/>
      <c r="M351" s="143"/>
      <c r="T351" s="53"/>
      <c r="AT351" s="17" t="s">
        <v>140</v>
      </c>
      <c r="AU351" s="17" t="s">
        <v>80</v>
      </c>
    </row>
    <row r="352" spans="2:65" s="1" customFormat="1" ht="11.25">
      <c r="B352" s="32"/>
      <c r="D352" s="144" t="s">
        <v>141</v>
      </c>
      <c r="F352" s="145" t="s">
        <v>1852</v>
      </c>
      <c r="I352" s="142"/>
      <c r="L352" s="32"/>
      <c r="M352" s="143"/>
      <c r="T352" s="53"/>
      <c r="AT352" s="17" t="s">
        <v>141</v>
      </c>
      <c r="AU352" s="17" t="s">
        <v>80</v>
      </c>
    </row>
    <row r="353" spans="2:51" s="12" customFormat="1" ht="11.25">
      <c r="B353" s="146"/>
      <c r="D353" s="140" t="s">
        <v>147</v>
      </c>
      <c r="E353" s="147" t="s">
        <v>19</v>
      </c>
      <c r="F353" s="148" t="s">
        <v>2438</v>
      </c>
      <c r="H353" s="149">
        <v>33</v>
      </c>
      <c r="I353" s="150"/>
      <c r="L353" s="146"/>
      <c r="M353" s="180"/>
      <c r="N353" s="181"/>
      <c r="O353" s="181"/>
      <c r="P353" s="181"/>
      <c r="Q353" s="181"/>
      <c r="R353" s="181"/>
      <c r="S353" s="181"/>
      <c r="T353" s="182"/>
      <c r="AT353" s="147" t="s">
        <v>147</v>
      </c>
      <c r="AU353" s="147" t="s">
        <v>80</v>
      </c>
      <c r="AV353" s="12" t="s">
        <v>82</v>
      </c>
      <c r="AW353" s="12" t="s">
        <v>33</v>
      </c>
      <c r="AX353" s="12" t="s">
        <v>80</v>
      </c>
      <c r="AY353" s="147" t="s">
        <v>130</v>
      </c>
    </row>
    <row r="354" spans="2:51" s="1" customFormat="1" ht="6.95" customHeight="1">
      <c r="B354" s="41"/>
      <c r="C354" s="42"/>
      <c r="D354" s="42"/>
      <c r="E354" s="42"/>
      <c r="F354" s="42"/>
      <c r="G354" s="42"/>
      <c r="H354" s="42"/>
      <c r="I354" s="42"/>
      <c r="J354" s="42"/>
      <c r="K354" s="42"/>
      <c r="L354" s="32"/>
    </row>
  </sheetData>
  <sheetProtection algorithmName="SHA-512" hashValue="quDcFMfKISnBfySRr2Mz4nqskyvdsCiC4oC8T5NMOEr6HfJpH3VUO8Ek/m19YaYZgRha5JGUfqCGuvPgVU4DSw==" saltValue="h63dLray7LVjW23DJeqJUIJjQmbykCeWTvt2Dnhpm7d+U6SVVljYImzy0CTRmuGrfThQtP94dYtHr2xoo5yzcw==" spinCount="100000" sheet="1" objects="1" scenarios="1" formatColumns="0" formatRows="0" autoFilter="0"/>
  <autoFilter ref="C88:K353" xr:uid="{00000000-0009-0000-0000-000006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600-000000000000}"/>
    <hyperlink ref="F97" r:id="rId2" xr:uid="{00000000-0004-0000-0600-000001000000}"/>
    <hyperlink ref="F100" r:id="rId3" xr:uid="{00000000-0004-0000-0600-000002000000}"/>
    <hyperlink ref="F105" r:id="rId4" xr:uid="{00000000-0004-0000-0600-000003000000}"/>
    <hyperlink ref="F108" r:id="rId5" xr:uid="{00000000-0004-0000-0600-000004000000}"/>
    <hyperlink ref="F111" r:id="rId6" xr:uid="{00000000-0004-0000-0600-000005000000}"/>
    <hyperlink ref="F116" r:id="rId7" xr:uid="{00000000-0004-0000-0600-000006000000}"/>
    <hyperlink ref="F119" r:id="rId8" xr:uid="{00000000-0004-0000-0600-000007000000}"/>
    <hyperlink ref="F122" r:id="rId9" xr:uid="{00000000-0004-0000-0600-000008000000}"/>
    <hyperlink ref="F126" r:id="rId10" xr:uid="{00000000-0004-0000-0600-000009000000}"/>
    <hyperlink ref="F129" r:id="rId11" xr:uid="{00000000-0004-0000-0600-00000A000000}"/>
    <hyperlink ref="F133" r:id="rId12" xr:uid="{00000000-0004-0000-0600-00000B000000}"/>
    <hyperlink ref="F139" r:id="rId13" xr:uid="{00000000-0004-0000-0600-00000C000000}"/>
    <hyperlink ref="F142" r:id="rId14" xr:uid="{00000000-0004-0000-0600-00000D000000}"/>
    <hyperlink ref="F147" r:id="rId15" xr:uid="{00000000-0004-0000-0600-00000E000000}"/>
    <hyperlink ref="F152" r:id="rId16" xr:uid="{00000000-0004-0000-0600-00000F000000}"/>
    <hyperlink ref="F157" r:id="rId17" xr:uid="{00000000-0004-0000-0600-000010000000}"/>
    <hyperlink ref="F162" r:id="rId18" xr:uid="{00000000-0004-0000-0600-000011000000}"/>
    <hyperlink ref="F169" r:id="rId19" xr:uid="{00000000-0004-0000-0600-000012000000}"/>
    <hyperlink ref="F174" r:id="rId20" xr:uid="{00000000-0004-0000-0600-000013000000}"/>
    <hyperlink ref="F179" r:id="rId21" xr:uid="{00000000-0004-0000-0600-000014000000}"/>
    <hyperlink ref="F182" r:id="rId22" xr:uid="{00000000-0004-0000-0600-000015000000}"/>
    <hyperlink ref="F201" r:id="rId23" xr:uid="{00000000-0004-0000-0600-000016000000}"/>
    <hyperlink ref="F206" r:id="rId24" xr:uid="{00000000-0004-0000-0600-000017000000}"/>
    <hyperlink ref="F211" r:id="rId25" xr:uid="{00000000-0004-0000-0600-000018000000}"/>
    <hyperlink ref="F214" r:id="rId26" xr:uid="{00000000-0004-0000-0600-000019000000}"/>
    <hyperlink ref="F217" r:id="rId27" xr:uid="{00000000-0004-0000-0600-00001A000000}"/>
    <hyperlink ref="F228" r:id="rId28" xr:uid="{00000000-0004-0000-0600-00001B000000}"/>
    <hyperlink ref="F234" r:id="rId29" xr:uid="{00000000-0004-0000-0600-00001C000000}"/>
    <hyperlink ref="F239" r:id="rId30" xr:uid="{00000000-0004-0000-0600-00001D000000}"/>
    <hyperlink ref="F248" r:id="rId31" xr:uid="{00000000-0004-0000-0600-00001E000000}"/>
    <hyperlink ref="F259" r:id="rId32" xr:uid="{00000000-0004-0000-0600-00001F000000}"/>
    <hyperlink ref="F264" r:id="rId33" xr:uid="{00000000-0004-0000-0600-000020000000}"/>
    <hyperlink ref="F269" r:id="rId34" xr:uid="{00000000-0004-0000-0600-000021000000}"/>
    <hyperlink ref="F274" r:id="rId35" xr:uid="{00000000-0004-0000-0600-000022000000}"/>
    <hyperlink ref="F279" r:id="rId36" xr:uid="{00000000-0004-0000-0600-000023000000}"/>
    <hyperlink ref="F286" r:id="rId37" xr:uid="{00000000-0004-0000-0600-000024000000}"/>
    <hyperlink ref="F294" r:id="rId38" xr:uid="{00000000-0004-0000-0600-000025000000}"/>
    <hyperlink ref="F299" r:id="rId39" xr:uid="{00000000-0004-0000-0600-000026000000}"/>
    <hyperlink ref="F305" r:id="rId40" xr:uid="{00000000-0004-0000-0600-000027000000}"/>
    <hyperlink ref="F310" r:id="rId41" xr:uid="{00000000-0004-0000-0600-000028000000}"/>
    <hyperlink ref="F315" r:id="rId42" xr:uid="{00000000-0004-0000-0600-000029000000}"/>
    <hyperlink ref="F320" r:id="rId43" xr:uid="{00000000-0004-0000-0600-00002A000000}"/>
    <hyperlink ref="F325" r:id="rId44" xr:uid="{00000000-0004-0000-0600-00002B000000}"/>
    <hyperlink ref="F330" r:id="rId45" xr:uid="{00000000-0004-0000-0600-00002C000000}"/>
    <hyperlink ref="F335" r:id="rId46" xr:uid="{00000000-0004-0000-0600-00002D000000}"/>
    <hyperlink ref="F341" r:id="rId47" xr:uid="{00000000-0004-0000-0600-00002E000000}"/>
    <hyperlink ref="F345" r:id="rId48" xr:uid="{00000000-0004-0000-0600-00002F000000}"/>
    <hyperlink ref="F352" r:id="rId49" xr:uid="{00000000-0004-0000-0600-00003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Zázemí pro dětskou skupinu - Kynšperk</v>
      </c>
      <c r="F7" s="309"/>
      <c r="G7" s="309"/>
      <c r="H7" s="309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71" t="s">
        <v>2439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28. 1. 2024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7" t="s">
        <v>19</v>
      </c>
      <c r="F27" s="297"/>
      <c r="G27" s="297"/>
      <c r="H27" s="29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ROUND(J87,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ROUND((SUM(BE87:BE181)),  2)</f>
        <v>0</v>
      </c>
      <c r="I33" s="89">
        <v>0.21</v>
      </c>
      <c r="J33" s="88">
        <f>ROUND(((SUM(BE87:BE181))*I33),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ROUND((SUM(BF87:BF181)),  2)</f>
        <v>0</v>
      </c>
      <c r="I34" s="89">
        <v>0.15</v>
      </c>
      <c r="J34" s="88">
        <f>ROUND(((SUM(BF87:BF181))*I34),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ROUND((SUM(BG87:BG181)),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ROUND((SUM(BH87:BH181)),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ROUND((SUM(BI87:BI181)),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107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Zázemí pro dětskou skupinu - Kynšperk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271" t="str">
        <f>E9</f>
        <v>60 - Venkovní úpravy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Kynšperk nad Ohří</v>
      </c>
      <c r="I52" s="27" t="s">
        <v>23</v>
      </c>
      <c r="J52" s="49" t="str">
        <f>IF(J12="","",J12)</f>
        <v>28. 1. 2024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 Kynšperk nad Ohří</v>
      </c>
      <c r="I54" s="27" t="s">
        <v>31</v>
      </c>
      <c r="J54" s="30" t="str">
        <f>E21</f>
        <v>Nováček Jiří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Milan Hájek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108</v>
      </c>
      <c r="D57" s="90"/>
      <c r="E57" s="90"/>
      <c r="F57" s="90"/>
      <c r="G57" s="90"/>
      <c r="H57" s="90"/>
      <c r="I57" s="90"/>
      <c r="J57" s="97" t="s">
        <v>109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J87</f>
        <v>0</v>
      </c>
      <c r="L59" s="32"/>
      <c r="AU59" s="17" t="s">
        <v>110</v>
      </c>
    </row>
    <row r="60" spans="2:47" s="8" customFormat="1" ht="24.95" customHeight="1">
      <c r="B60" s="99"/>
      <c r="D60" s="100" t="s">
        <v>175</v>
      </c>
      <c r="E60" s="101"/>
      <c r="F60" s="101"/>
      <c r="G60" s="101"/>
      <c r="H60" s="101"/>
      <c r="I60" s="101"/>
      <c r="J60" s="102">
        <f>J88</f>
        <v>0</v>
      </c>
      <c r="L60" s="99"/>
    </row>
    <row r="61" spans="2:47" s="9" customFormat="1" ht="19.899999999999999" customHeight="1">
      <c r="B61" s="103"/>
      <c r="D61" s="104" t="s">
        <v>176</v>
      </c>
      <c r="E61" s="105"/>
      <c r="F61" s="105"/>
      <c r="G61" s="105"/>
      <c r="H61" s="105"/>
      <c r="I61" s="105"/>
      <c r="J61" s="106">
        <f>J89</f>
        <v>0</v>
      </c>
      <c r="L61" s="103"/>
    </row>
    <row r="62" spans="2:47" s="9" customFormat="1" ht="19.899999999999999" customHeight="1">
      <c r="B62" s="103"/>
      <c r="D62" s="104" t="s">
        <v>2440</v>
      </c>
      <c r="E62" s="105"/>
      <c r="F62" s="105"/>
      <c r="G62" s="105"/>
      <c r="H62" s="105"/>
      <c r="I62" s="105"/>
      <c r="J62" s="106">
        <f>J138</f>
        <v>0</v>
      </c>
      <c r="L62" s="103"/>
    </row>
    <row r="63" spans="2:47" s="9" customFormat="1" ht="19.899999999999999" customHeight="1">
      <c r="B63" s="103"/>
      <c r="D63" s="104" t="s">
        <v>181</v>
      </c>
      <c r="E63" s="105"/>
      <c r="F63" s="105"/>
      <c r="G63" s="105"/>
      <c r="H63" s="105"/>
      <c r="I63" s="105"/>
      <c r="J63" s="106">
        <f>J148</f>
        <v>0</v>
      </c>
      <c r="L63" s="103"/>
    </row>
    <row r="64" spans="2:47" s="9" customFormat="1" ht="19.899999999999999" customHeight="1">
      <c r="B64" s="103"/>
      <c r="D64" s="104" t="s">
        <v>1410</v>
      </c>
      <c r="E64" s="105"/>
      <c r="F64" s="105"/>
      <c r="G64" s="105"/>
      <c r="H64" s="105"/>
      <c r="I64" s="105"/>
      <c r="J64" s="106">
        <f>J156</f>
        <v>0</v>
      </c>
      <c r="L64" s="103"/>
    </row>
    <row r="65" spans="2:12" s="9" customFormat="1" ht="19.899999999999999" customHeight="1">
      <c r="B65" s="103"/>
      <c r="D65" s="104" t="s">
        <v>182</v>
      </c>
      <c r="E65" s="105"/>
      <c r="F65" s="105"/>
      <c r="G65" s="105"/>
      <c r="H65" s="105"/>
      <c r="I65" s="105"/>
      <c r="J65" s="106">
        <f>J167</f>
        <v>0</v>
      </c>
      <c r="L65" s="103"/>
    </row>
    <row r="66" spans="2:12" s="8" customFormat="1" ht="24.95" customHeight="1">
      <c r="B66" s="99"/>
      <c r="D66" s="100" t="s">
        <v>183</v>
      </c>
      <c r="E66" s="101"/>
      <c r="F66" s="101"/>
      <c r="G66" s="101"/>
      <c r="H66" s="101"/>
      <c r="I66" s="101"/>
      <c r="J66" s="102">
        <f>J171</f>
        <v>0</v>
      </c>
      <c r="L66" s="99"/>
    </row>
    <row r="67" spans="2:12" s="9" customFormat="1" ht="19.899999999999999" customHeight="1">
      <c r="B67" s="103"/>
      <c r="D67" s="104" t="s">
        <v>184</v>
      </c>
      <c r="E67" s="105"/>
      <c r="F67" s="105"/>
      <c r="G67" s="105"/>
      <c r="H67" s="105"/>
      <c r="I67" s="105"/>
      <c r="J67" s="106">
        <f>J172</f>
        <v>0</v>
      </c>
      <c r="L67" s="103"/>
    </row>
    <row r="68" spans="2:12" s="1" customFormat="1" ht="21.75" customHeight="1">
      <c r="B68" s="32"/>
      <c r="L68" s="32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>
      <c r="B74" s="32"/>
      <c r="C74" s="21" t="s">
        <v>115</v>
      </c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16</v>
      </c>
      <c r="L76" s="32"/>
    </row>
    <row r="77" spans="2:12" s="1" customFormat="1" ht="16.5" customHeight="1">
      <c r="B77" s="32"/>
      <c r="E77" s="308" t="str">
        <f>E7</f>
        <v>Zázemí pro dětskou skupinu - Kynšperk</v>
      </c>
      <c r="F77" s="309"/>
      <c r="G77" s="309"/>
      <c r="H77" s="309"/>
      <c r="L77" s="32"/>
    </row>
    <row r="78" spans="2:12" s="1" customFormat="1" ht="12" customHeight="1">
      <c r="B78" s="32"/>
      <c r="C78" s="27" t="s">
        <v>105</v>
      </c>
      <c r="L78" s="32"/>
    </row>
    <row r="79" spans="2:12" s="1" customFormat="1" ht="16.5" customHeight="1">
      <c r="B79" s="32"/>
      <c r="E79" s="271" t="str">
        <f>E9</f>
        <v>60 - Venkovní úpravy</v>
      </c>
      <c r="F79" s="310"/>
      <c r="G79" s="310"/>
      <c r="H79" s="310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F12</f>
        <v>Kynšperk nad Ohří</v>
      </c>
      <c r="I81" s="27" t="s">
        <v>23</v>
      </c>
      <c r="J81" s="49" t="str">
        <f>IF(J12="","",J12)</f>
        <v>28. 1. 2024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E15</f>
        <v>Měst Kynšperk nad Ohří</v>
      </c>
      <c r="I83" s="27" t="s">
        <v>31</v>
      </c>
      <c r="J83" s="30" t="str">
        <f>E21</f>
        <v>Nováček Jiří</v>
      </c>
      <c r="L83" s="32"/>
    </row>
    <row r="84" spans="2:65" s="1" customFormat="1" ht="15.2" customHeight="1">
      <c r="B84" s="32"/>
      <c r="C84" s="27" t="s">
        <v>29</v>
      </c>
      <c r="F84" s="25" t="str">
        <f>IF(E18="","",E18)</f>
        <v>Vyplň údaj</v>
      </c>
      <c r="I84" s="27" t="s">
        <v>34</v>
      </c>
      <c r="J84" s="30" t="str">
        <f>E24</f>
        <v>Milan Hájek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07"/>
      <c r="C86" s="108" t="s">
        <v>116</v>
      </c>
      <c r="D86" s="109" t="s">
        <v>57</v>
      </c>
      <c r="E86" s="109" t="s">
        <v>53</v>
      </c>
      <c r="F86" s="109" t="s">
        <v>54</v>
      </c>
      <c r="G86" s="109" t="s">
        <v>117</v>
      </c>
      <c r="H86" s="109" t="s">
        <v>118</v>
      </c>
      <c r="I86" s="109" t="s">
        <v>119</v>
      </c>
      <c r="J86" s="109" t="s">
        <v>109</v>
      </c>
      <c r="K86" s="110" t="s">
        <v>120</v>
      </c>
      <c r="L86" s="107"/>
      <c r="M86" s="56" t="s">
        <v>19</v>
      </c>
      <c r="N86" s="57" t="s">
        <v>42</v>
      </c>
      <c r="O86" s="57" t="s">
        <v>121</v>
      </c>
      <c r="P86" s="57" t="s">
        <v>122</v>
      </c>
      <c r="Q86" s="57" t="s">
        <v>123</v>
      </c>
      <c r="R86" s="57" t="s">
        <v>124</v>
      </c>
      <c r="S86" s="57" t="s">
        <v>125</v>
      </c>
      <c r="T86" s="58" t="s">
        <v>126</v>
      </c>
    </row>
    <row r="87" spans="2:65" s="1" customFormat="1" ht="22.9" customHeight="1">
      <c r="B87" s="32"/>
      <c r="C87" s="61" t="s">
        <v>127</v>
      </c>
      <c r="J87" s="111">
        <f>BK87</f>
        <v>0</v>
      </c>
      <c r="L87" s="32"/>
      <c r="M87" s="59"/>
      <c r="N87" s="50"/>
      <c r="O87" s="50"/>
      <c r="P87" s="112">
        <f>P88+P171</f>
        <v>0</v>
      </c>
      <c r="Q87" s="50"/>
      <c r="R87" s="112">
        <f>R88+R171</f>
        <v>48.634132199999982</v>
      </c>
      <c r="S87" s="50"/>
      <c r="T87" s="113">
        <f>T88+T171</f>
        <v>17.560500000000001</v>
      </c>
      <c r="AT87" s="17" t="s">
        <v>71</v>
      </c>
      <c r="AU87" s="17" t="s">
        <v>110</v>
      </c>
      <c r="BK87" s="114">
        <f>BK88+BK171</f>
        <v>0</v>
      </c>
    </row>
    <row r="88" spans="2:65" s="11" customFormat="1" ht="25.9" customHeight="1">
      <c r="B88" s="115"/>
      <c r="D88" s="116" t="s">
        <v>71</v>
      </c>
      <c r="E88" s="117" t="s">
        <v>194</v>
      </c>
      <c r="F88" s="117" t="s">
        <v>195</v>
      </c>
      <c r="I88" s="118"/>
      <c r="J88" s="119">
        <f>BK88</f>
        <v>0</v>
      </c>
      <c r="L88" s="115"/>
      <c r="M88" s="120"/>
      <c r="P88" s="121">
        <f>P89+P138+P148+P156+P167</f>
        <v>0</v>
      </c>
      <c r="R88" s="121">
        <f>R89+R138+R148+R156+R167</f>
        <v>48.612061799999985</v>
      </c>
      <c r="T88" s="122">
        <f>T89+T138+T148+T156+T167</f>
        <v>17.560500000000001</v>
      </c>
      <c r="AR88" s="116" t="s">
        <v>80</v>
      </c>
      <c r="AT88" s="123" t="s">
        <v>71</v>
      </c>
      <c r="AU88" s="123" t="s">
        <v>72</v>
      </c>
      <c r="AY88" s="116" t="s">
        <v>130</v>
      </c>
      <c r="BK88" s="124">
        <f>BK89+BK138+BK148+BK156+BK167</f>
        <v>0</v>
      </c>
    </row>
    <row r="89" spans="2:65" s="11" customFormat="1" ht="22.9" customHeight="1">
      <c r="B89" s="115"/>
      <c r="D89" s="116" t="s">
        <v>71</v>
      </c>
      <c r="E89" s="125" t="s">
        <v>80</v>
      </c>
      <c r="F89" s="125" t="s">
        <v>196</v>
      </c>
      <c r="I89" s="118"/>
      <c r="J89" s="126">
        <f>BK89</f>
        <v>0</v>
      </c>
      <c r="L89" s="115"/>
      <c r="M89" s="120"/>
      <c r="P89" s="121">
        <f>SUM(P90:P137)</f>
        <v>0</v>
      </c>
      <c r="R89" s="121">
        <f>SUM(R90:R137)</f>
        <v>2.6825649999999999</v>
      </c>
      <c r="T89" s="122">
        <f>SUM(T90:T137)</f>
        <v>17.560500000000001</v>
      </c>
      <c r="AR89" s="116" t="s">
        <v>80</v>
      </c>
      <c r="AT89" s="123" t="s">
        <v>71</v>
      </c>
      <c r="AU89" s="123" t="s">
        <v>80</v>
      </c>
      <c r="AY89" s="116" t="s">
        <v>130</v>
      </c>
      <c r="BK89" s="124">
        <f>SUM(BK90:BK137)</f>
        <v>0</v>
      </c>
    </row>
    <row r="90" spans="2:65" s="1" customFormat="1" ht="16.5" customHeight="1">
      <c r="B90" s="32"/>
      <c r="C90" s="127" t="s">
        <v>80</v>
      </c>
      <c r="D90" s="127" t="s">
        <v>133</v>
      </c>
      <c r="E90" s="128" t="s">
        <v>2441</v>
      </c>
      <c r="F90" s="129" t="s">
        <v>2442</v>
      </c>
      <c r="G90" s="130" t="s">
        <v>169</v>
      </c>
      <c r="H90" s="131">
        <v>1</v>
      </c>
      <c r="I90" s="132"/>
      <c r="J90" s="133">
        <f>ROUND(I90*H90,2)</f>
        <v>0</v>
      </c>
      <c r="K90" s="129" t="s">
        <v>137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157</v>
      </c>
      <c r="AT90" s="138" t="s">
        <v>133</v>
      </c>
      <c r="AU90" s="138" t="s">
        <v>82</v>
      </c>
      <c r="AY90" s="17" t="s">
        <v>130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157</v>
      </c>
      <c r="BM90" s="138" t="s">
        <v>2443</v>
      </c>
    </row>
    <row r="91" spans="2:65" s="1" customFormat="1" ht="11.25">
      <c r="B91" s="32"/>
      <c r="D91" s="140" t="s">
        <v>140</v>
      </c>
      <c r="F91" s="141" t="s">
        <v>2444</v>
      </c>
      <c r="I91" s="142"/>
      <c r="L91" s="32"/>
      <c r="M91" s="143"/>
      <c r="T91" s="53"/>
      <c r="AT91" s="17" t="s">
        <v>140</v>
      </c>
      <c r="AU91" s="17" t="s">
        <v>82</v>
      </c>
    </row>
    <row r="92" spans="2:65" s="1" customFormat="1" ht="11.25">
      <c r="B92" s="32"/>
      <c r="D92" s="144" t="s">
        <v>141</v>
      </c>
      <c r="F92" s="145" t="s">
        <v>2445</v>
      </c>
      <c r="I92" s="142"/>
      <c r="L92" s="32"/>
      <c r="M92" s="143"/>
      <c r="T92" s="53"/>
      <c r="AT92" s="17" t="s">
        <v>141</v>
      </c>
      <c r="AU92" s="17" t="s">
        <v>82</v>
      </c>
    </row>
    <row r="93" spans="2:65" s="1" customFormat="1" ht="16.5" customHeight="1">
      <c r="B93" s="32"/>
      <c r="C93" s="127" t="s">
        <v>82</v>
      </c>
      <c r="D93" s="127" t="s">
        <v>133</v>
      </c>
      <c r="E93" s="128" t="s">
        <v>2446</v>
      </c>
      <c r="F93" s="129" t="s">
        <v>2447</v>
      </c>
      <c r="G93" s="130" t="s">
        <v>199</v>
      </c>
      <c r="H93" s="131">
        <v>56.924999999999997</v>
      </c>
      <c r="I93" s="132"/>
      <c r="J93" s="133">
        <f>ROUND(I93*H93,2)</f>
        <v>0</v>
      </c>
      <c r="K93" s="129" t="s">
        <v>137</v>
      </c>
      <c r="L93" s="32"/>
      <c r="M93" s="134" t="s">
        <v>19</v>
      </c>
      <c r="N93" s="135" t="s">
        <v>43</v>
      </c>
      <c r="P93" s="136">
        <f>O93*H93</f>
        <v>0</v>
      </c>
      <c r="Q93" s="136">
        <v>0</v>
      </c>
      <c r="R93" s="136">
        <f>Q93*H93</f>
        <v>0</v>
      </c>
      <c r="S93" s="136">
        <v>0.26</v>
      </c>
      <c r="T93" s="137">
        <f>S93*H93</f>
        <v>14.8005</v>
      </c>
      <c r="AR93" s="138" t="s">
        <v>157</v>
      </c>
      <c r="AT93" s="138" t="s">
        <v>133</v>
      </c>
      <c r="AU93" s="138" t="s">
        <v>82</v>
      </c>
      <c r="AY93" s="17" t="s">
        <v>130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80</v>
      </c>
      <c r="BK93" s="139">
        <f>ROUND(I93*H93,2)</f>
        <v>0</v>
      </c>
      <c r="BL93" s="17" t="s">
        <v>157</v>
      </c>
      <c r="BM93" s="138" t="s">
        <v>2448</v>
      </c>
    </row>
    <row r="94" spans="2:65" s="1" customFormat="1" ht="19.5">
      <c r="B94" s="32"/>
      <c r="D94" s="140" t="s">
        <v>140</v>
      </c>
      <c r="F94" s="141" t="s">
        <v>2449</v>
      </c>
      <c r="I94" s="142"/>
      <c r="L94" s="32"/>
      <c r="M94" s="143"/>
      <c r="T94" s="53"/>
      <c r="AT94" s="17" t="s">
        <v>140</v>
      </c>
      <c r="AU94" s="17" t="s">
        <v>82</v>
      </c>
    </row>
    <row r="95" spans="2:65" s="1" customFormat="1" ht="11.25">
      <c r="B95" s="32"/>
      <c r="D95" s="144" t="s">
        <v>141</v>
      </c>
      <c r="F95" s="145" t="s">
        <v>2450</v>
      </c>
      <c r="I95" s="142"/>
      <c r="L95" s="32"/>
      <c r="M95" s="143"/>
      <c r="T95" s="53"/>
      <c r="AT95" s="17" t="s">
        <v>141</v>
      </c>
      <c r="AU95" s="17" t="s">
        <v>82</v>
      </c>
    </row>
    <row r="96" spans="2:65" s="12" customFormat="1" ht="11.25">
      <c r="B96" s="146"/>
      <c r="D96" s="140" t="s">
        <v>147</v>
      </c>
      <c r="E96" s="147" t="s">
        <v>19</v>
      </c>
      <c r="F96" s="148" t="s">
        <v>2451</v>
      </c>
      <c r="H96" s="149">
        <v>56.924999999999997</v>
      </c>
      <c r="I96" s="150"/>
      <c r="L96" s="146"/>
      <c r="M96" s="151"/>
      <c r="T96" s="152"/>
      <c r="AT96" s="147" t="s">
        <v>147</v>
      </c>
      <c r="AU96" s="147" t="s">
        <v>82</v>
      </c>
      <c r="AV96" s="12" t="s">
        <v>82</v>
      </c>
      <c r="AW96" s="12" t="s">
        <v>33</v>
      </c>
      <c r="AX96" s="12" t="s">
        <v>80</v>
      </c>
      <c r="AY96" s="147" t="s">
        <v>130</v>
      </c>
    </row>
    <row r="97" spans="2:65" s="1" customFormat="1" ht="16.5" customHeight="1">
      <c r="B97" s="32"/>
      <c r="C97" s="127" t="s">
        <v>151</v>
      </c>
      <c r="D97" s="127" t="s">
        <v>133</v>
      </c>
      <c r="E97" s="128" t="s">
        <v>2452</v>
      </c>
      <c r="F97" s="129" t="s">
        <v>2453</v>
      </c>
      <c r="G97" s="130" t="s">
        <v>302</v>
      </c>
      <c r="H97" s="131">
        <v>69</v>
      </c>
      <c r="I97" s="132"/>
      <c r="J97" s="133">
        <f>ROUND(I97*H97,2)</f>
        <v>0</v>
      </c>
      <c r="K97" s="129" t="s">
        <v>137</v>
      </c>
      <c r="L97" s="32"/>
      <c r="M97" s="134" t="s">
        <v>19</v>
      </c>
      <c r="N97" s="135" t="s">
        <v>43</v>
      </c>
      <c r="P97" s="136">
        <f>O97*H97</f>
        <v>0</v>
      </c>
      <c r="Q97" s="136">
        <v>0</v>
      </c>
      <c r="R97" s="136">
        <f>Q97*H97</f>
        <v>0</v>
      </c>
      <c r="S97" s="136">
        <v>0.04</v>
      </c>
      <c r="T97" s="137">
        <f>S97*H97</f>
        <v>2.7600000000000002</v>
      </c>
      <c r="AR97" s="138" t="s">
        <v>157</v>
      </c>
      <c r="AT97" s="138" t="s">
        <v>133</v>
      </c>
      <c r="AU97" s="138" t="s">
        <v>82</v>
      </c>
      <c r="AY97" s="17" t="s">
        <v>130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80</v>
      </c>
      <c r="BK97" s="139">
        <f>ROUND(I97*H97,2)</f>
        <v>0</v>
      </c>
      <c r="BL97" s="17" t="s">
        <v>157</v>
      </c>
      <c r="BM97" s="138" t="s">
        <v>2454</v>
      </c>
    </row>
    <row r="98" spans="2:65" s="1" customFormat="1" ht="19.5">
      <c r="B98" s="32"/>
      <c r="D98" s="140" t="s">
        <v>140</v>
      </c>
      <c r="F98" s="141" t="s">
        <v>2455</v>
      </c>
      <c r="I98" s="142"/>
      <c r="L98" s="32"/>
      <c r="M98" s="143"/>
      <c r="T98" s="53"/>
      <c r="AT98" s="17" t="s">
        <v>140</v>
      </c>
      <c r="AU98" s="17" t="s">
        <v>82</v>
      </c>
    </row>
    <row r="99" spans="2:65" s="1" customFormat="1" ht="11.25">
      <c r="B99" s="32"/>
      <c r="D99" s="144" t="s">
        <v>141</v>
      </c>
      <c r="F99" s="145" t="s">
        <v>2456</v>
      </c>
      <c r="I99" s="142"/>
      <c r="L99" s="32"/>
      <c r="M99" s="143"/>
      <c r="T99" s="53"/>
      <c r="AT99" s="17" t="s">
        <v>141</v>
      </c>
      <c r="AU99" s="17" t="s">
        <v>82</v>
      </c>
    </row>
    <row r="100" spans="2:65" s="12" customFormat="1" ht="11.25">
      <c r="B100" s="146"/>
      <c r="D100" s="140" t="s">
        <v>147</v>
      </c>
      <c r="E100" s="147" t="s">
        <v>19</v>
      </c>
      <c r="F100" s="148" t="s">
        <v>2457</v>
      </c>
      <c r="H100" s="149">
        <v>69</v>
      </c>
      <c r="I100" s="150"/>
      <c r="L100" s="146"/>
      <c r="M100" s="151"/>
      <c r="T100" s="152"/>
      <c r="AT100" s="147" t="s">
        <v>147</v>
      </c>
      <c r="AU100" s="147" t="s">
        <v>82</v>
      </c>
      <c r="AV100" s="12" t="s">
        <v>82</v>
      </c>
      <c r="AW100" s="12" t="s">
        <v>33</v>
      </c>
      <c r="AX100" s="12" t="s">
        <v>80</v>
      </c>
      <c r="AY100" s="147" t="s">
        <v>130</v>
      </c>
    </row>
    <row r="101" spans="2:65" s="1" customFormat="1" ht="21.75" customHeight="1">
      <c r="B101" s="32"/>
      <c r="C101" s="127" t="s">
        <v>157</v>
      </c>
      <c r="D101" s="127" t="s">
        <v>133</v>
      </c>
      <c r="E101" s="128" t="s">
        <v>205</v>
      </c>
      <c r="F101" s="129" t="s">
        <v>206</v>
      </c>
      <c r="G101" s="130" t="s">
        <v>207</v>
      </c>
      <c r="H101" s="131">
        <v>33.301000000000002</v>
      </c>
      <c r="I101" s="132"/>
      <c r="J101" s="133">
        <f>ROUND(I101*H101,2)</f>
        <v>0</v>
      </c>
      <c r="K101" s="129" t="s">
        <v>137</v>
      </c>
      <c r="L101" s="32"/>
      <c r="M101" s="134" t="s">
        <v>19</v>
      </c>
      <c r="N101" s="135" t="s">
        <v>43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157</v>
      </c>
      <c r="AT101" s="138" t="s">
        <v>133</v>
      </c>
      <c r="AU101" s="138" t="s">
        <v>82</v>
      </c>
      <c r="AY101" s="17" t="s">
        <v>130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80</v>
      </c>
      <c r="BK101" s="139">
        <f>ROUND(I101*H101,2)</f>
        <v>0</v>
      </c>
      <c r="BL101" s="17" t="s">
        <v>157</v>
      </c>
      <c r="BM101" s="138" t="s">
        <v>2458</v>
      </c>
    </row>
    <row r="102" spans="2:65" s="1" customFormat="1" ht="11.25">
      <c r="B102" s="32"/>
      <c r="D102" s="140" t="s">
        <v>140</v>
      </c>
      <c r="F102" s="141" t="s">
        <v>209</v>
      </c>
      <c r="I102" s="142"/>
      <c r="L102" s="32"/>
      <c r="M102" s="143"/>
      <c r="T102" s="53"/>
      <c r="AT102" s="17" t="s">
        <v>140</v>
      </c>
      <c r="AU102" s="17" t="s">
        <v>82</v>
      </c>
    </row>
    <row r="103" spans="2:65" s="1" customFormat="1" ht="11.25">
      <c r="B103" s="32"/>
      <c r="D103" s="144" t="s">
        <v>141</v>
      </c>
      <c r="F103" s="145" t="s">
        <v>210</v>
      </c>
      <c r="I103" s="142"/>
      <c r="L103" s="32"/>
      <c r="M103" s="143"/>
      <c r="T103" s="53"/>
      <c r="AT103" s="17" t="s">
        <v>141</v>
      </c>
      <c r="AU103" s="17" t="s">
        <v>82</v>
      </c>
    </row>
    <row r="104" spans="2:65" s="12" customFormat="1" ht="11.25">
      <c r="B104" s="146"/>
      <c r="D104" s="140" t="s">
        <v>147</v>
      </c>
      <c r="E104" s="147" t="s">
        <v>19</v>
      </c>
      <c r="F104" s="148" t="s">
        <v>2459</v>
      </c>
      <c r="H104" s="149">
        <v>16.050999999999998</v>
      </c>
      <c r="I104" s="150"/>
      <c r="L104" s="146"/>
      <c r="M104" s="151"/>
      <c r="T104" s="152"/>
      <c r="AT104" s="147" t="s">
        <v>147</v>
      </c>
      <c r="AU104" s="147" t="s">
        <v>82</v>
      </c>
      <c r="AV104" s="12" t="s">
        <v>82</v>
      </c>
      <c r="AW104" s="12" t="s">
        <v>33</v>
      </c>
      <c r="AX104" s="12" t="s">
        <v>72</v>
      </c>
      <c r="AY104" s="147" t="s">
        <v>130</v>
      </c>
    </row>
    <row r="105" spans="2:65" s="12" customFormat="1" ht="11.25">
      <c r="B105" s="146"/>
      <c r="D105" s="140" t="s">
        <v>147</v>
      </c>
      <c r="E105" s="147" t="s">
        <v>19</v>
      </c>
      <c r="F105" s="148" t="s">
        <v>2460</v>
      </c>
      <c r="H105" s="149">
        <v>17.25</v>
      </c>
      <c r="I105" s="150"/>
      <c r="L105" s="146"/>
      <c r="M105" s="151"/>
      <c r="T105" s="152"/>
      <c r="AT105" s="147" t="s">
        <v>147</v>
      </c>
      <c r="AU105" s="147" t="s">
        <v>82</v>
      </c>
      <c r="AV105" s="12" t="s">
        <v>82</v>
      </c>
      <c r="AW105" s="12" t="s">
        <v>33</v>
      </c>
      <c r="AX105" s="12" t="s">
        <v>72</v>
      </c>
      <c r="AY105" s="147" t="s">
        <v>130</v>
      </c>
    </row>
    <row r="106" spans="2:65" s="14" customFormat="1" ht="11.25">
      <c r="B106" s="159"/>
      <c r="D106" s="140" t="s">
        <v>147</v>
      </c>
      <c r="E106" s="160" t="s">
        <v>19</v>
      </c>
      <c r="F106" s="161" t="s">
        <v>165</v>
      </c>
      <c r="H106" s="162">
        <v>33.301000000000002</v>
      </c>
      <c r="I106" s="163"/>
      <c r="L106" s="159"/>
      <c r="M106" s="164"/>
      <c r="T106" s="165"/>
      <c r="AT106" s="160" t="s">
        <v>147</v>
      </c>
      <c r="AU106" s="160" t="s">
        <v>82</v>
      </c>
      <c r="AV106" s="14" t="s">
        <v>157</v>
      </c>
      <c r="AW106" s="14" t="s">
        <v>4</v>
      </c>
      <c r="AX106" s="14" t="s">
        <v>80</v>
      </c>
      <c r="AY106" s="160" t="s">
        <v>130</v>
      </c>
    </row>
    <row r="107" spans="2:65" s="1" customFormat="1" ht="21.75" customHeight="1">
      <c r="B107" s="32"/>
      <c r="C107" s="127" t="s">
        <v>129</v>
      </c>
      <c r="D107" s="127" t="s">
        <v>133</v>
      </c>
      <c r="E107" s="128" t="s">
        <v>221</v>
      </c>
      <c r="F107" s="129" t="s">
        <v>222</v>
      </c>
      <c r="G107" s="130" t="s">
        <v>207</v>
      </c>
      <c r="H107" s="131">
        <v>33.301000000000002</v>
      </c>
      <c r="I107" s="132"/>
      <c r="J107" s="133">
        <f>ROUND(I107*H107,2)</f>
        <v>0</v>
      </c>
      <c r="K107" s="129" t="s">
        <v>137</v>
      </c>
      <c r="L107" s="32"/>
      <c r="M107" s="134" t="s">
        <v>19</v>
      </c>
      <c r="N107" s="135" t="s">
        <v>43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157</v>
      </c>
      <c r="AT107" s="138" t="s">
        <v>133</v>
      </c>
      <c r="AU107" s="138" t="s">
        <v>82</v>
      </c>
      <c r="AY107" s="17" t="s">
        <v>130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80</v>
      </c>
      <c r="BK107" s="139">
        <f>ROUND(I107*H107,2)</f>
        <v>0</v>
      </c>
      <c r="BL107" s="17" t="s">
        <v>157</v>
      </c>
      <c r="BM107" s="138" t="s">
        <v>2461</v>
      </c>
    </row>
    <row r="108" spans="2:65" s="1" customFormat="1" ht="19.5">
      <c r="B108" s="32"/>
      <c r="D108" s="140" t="s">
        <v>140</v>
      </c>
      <c r="F108" s="141" t="s">
        <v>224</v>
      </c>
      <c r="I108" s="142"/>
      <c r="L108" s="32"/>
      <c r="M108" s="143"/>
      <c r="T108" s="53"/>
      <c r="AT108" s="17" t="s">
        <v>140</v>
      </c>
      <c r="AU108" s="17" t="s">
        <v>82</v>
      </c>
    </row>
    <row r="109" spans="2:65" s="1" customFormat="1" ht="11.25">
      <c r="B109" s="32"/>
      <c r="D109" s="144" t="s">
        <v>141</v>
      </c>
      <c r="F109" s="145" t="s">
        <v>225</v>
      </c>
      <c r="I109" s="142"/>
      <c r="L109" s="32"/>
      <c r="M109" s="143"/>
      <c r="T109" s="53"/>
      <c r="AT109" s="17" t="s">
        <v>141</v>
      </c>
      <c r="AU109" s="17" t="s">
        <v>82</v>
      </c>
    </row>
    <row r="110" spans="2:65" s="1" customFormat="1" ht="16.5" customHeight="1">
      <c r="B110" s="32"/>
      <c r="C110" s="127" t="s">
        <v>234</v>
      </c>
      <c r="D110" s="127" t="s">
        <v>133</v>
      </c>
      <c r="E110" s="128" t="s">
        <v>227</v>
      </c>
      <c r="F110" s="129" t="s">
        <v>228</v>
      </c>
      <c r="G110" s="130" t="s">
        <v>229</v>
      </c>
      <c r="H110" s="131">
        <v>66.602000000000004</v>
      </c>
      <c r="I110" s="132"/>
      <c r="J110" s="133">
        <f>ROUND(I110*H110,2)</f>
        <v>0</v>
      </c>
      <c r="K110" s="129" t="s">
        <v>137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157</v>
      </c>
      <c r="AT110" s="138" t="s">
        <v>133</v>
      </c>
      <c r="AU110" s="138" t="s">
        <v>82</v>
      </c>
      <c r="AY110" s="17" t="s">
        <v>130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157</v>
      </c>
      <c r="BM110" s="138" t="s">
        <v>2462</v>
      </c>
    </row>
    <row r="111" spans="2:65" s="1" customFormat="1" ht="19.5">
      <c r="B111" s="32"/>
      <c r="D111" s="140" t="s">
        <v>140</v>
      </c>
      <c r="F111" s="141" t="s">
        <v>231</v>
      </c>
      <c r="I111" s="142"/>
      <c r="L111" s="32"/>
      <c r="M111" s="143"/>
      <c r="T111" s="53"/>
      <c r="AT111" s="17" t="s">
        <v>140</v>
      </c>
      <c r="AU111" s="17" t="s">
        <v>82</v>
      </c>
    </row>
    <row r="112" spans="2:65" s="1" customFormat="1" ht="11.25">
      <c r="B112" s="32"/>
      <c r="D112" s="144" t="s">
        <v>141</v>
      </c>
      <c r="F112" s="145" t="s">
        <v>232</v>
      </c>
      <c r="I112" s="142"/>
      <c r="L112" s="32"/>
      <c r="M112" s="143"/>
      <c r="T112" s="53"/>
      <c r="AT112" s="17" t="s">
        <v>141</v>
      </c>
      <c r="AU112" s="17" t="s">
        <v>82</v>
      </c>
    </row>
    <row r="113" spans="2:65" s="12" customFormat="1" ht="11.25">
      <c r="B113" s="146"/>
      <c r="D113" s="140" t="s">
        <v>147</v>
      </c>
      <c r="E113" s="147" t="s">
        <v>19</v>
      </c>
      <c r="F113" s="148" t="s">
        <v>2463</v>
      </c>
      <c r="H113" s="149">
        <v>66.602000000000004</v>
      </c>
      <c r="I113" s="150"/>
      <c r="L113" s="146"/>
      <c r="M113" s="151"/>
      <c r="T113" s="152"/>
      <c r="AT113" s="147" t="s">
        <v>147</v>
      </c>
      <c r="AU113" s="147" t="s">
        <v>82</v>
      </c>
      <c r="AV113" s="12" t="s">
        <v>82</v>
      </c>
      <c r="AW113" s="12" t="s">
        <v>33</v>
      </c>
      <c r="AX113" s="12" t="s">
        <v>80</v>
      </c>
      <c r="AY113" s="147" t="s">
        <v>130</v>
      </c>
    </row>
    <row r="114" spans="2:65" s="1" customFormat="1" ht="16.5" customHeight="1">
      <c r="B114" s="32"/>
      <c r="C114" s="127" t="s">
        <v>240</v>
      </c>
      <c r="D114" s="127" t="s">
        <v>133</v>
      </c>
      <c r="E114" s="128" t="s">
        <v>235</v>
      </c>
      <c r="F114" s="129" t="s">
        <v>236</v>
      </c>
      <c r="G114" s="130" t="s">
        <v>207</v>
      </c>
      <c r="H114" s="131">
        <v>33.301000000000002</v>
      </c>
      <c r="I114" s="132"/>
      <c r="J114" s="133">
        <f>ROUND(I114*H114,2)</f>
        <v>0</v>
      </c>
      <c r="K114" s="129" t="s">
        <v>137</v>
      </c>
      <c r="L114" s="32"/>
      <c r="M114" s="134" t="s">
        <v>19</v>
      </c>
      <c r="N114" s="135" t="s">
        <v>43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157</v>
      </c>
      <c r="AT114" s="138" t="s">
        <v>133</v>
      </c>
      <c r="AU114" s="138" t="s">
        <v>82</v>
      </c>
      <c r="AY114" s="17" t="s">
        <v>130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80</v>
      </c>
      <c r="BK114" s="139">
        <f>ROUND(I114*H114,2)</f>
        <v>0</v>
      </c>
      <c r="BL114" s="17" t="s">
        <v>157</v>
      </c>
      <c r="BM114" s="138" t="s">
        <v>2464</v>
      </c>
    </row>
    <row r="115" spans="2:65" s="1" customFormat="1" ht="11.25">
      <c r="B115" s="32"/>
      <c r="D115" s="140" t="s">
        <v>140</v>
      </c>
      <c r="F115" s="141" t="s">
        <v>238</v>
      </c>
      <c r="I115" s="142"/>
      <c r="L115" s="32"/>
      <c r="M115" s="143"/>
      <c r="T115" s="53"/>
      <c r="AT115" s="17" t="s">
        <v>140</v>
      </c>
      <c r="AU115" s="17" t="s">
        <v>82</v>
      </c>
    </row>
    <row r="116" spans="2:65" s="1" customFormat="1" ht="11.25">
      <c r="B116" s="32"/>
      <c r="D116" s="144" t="s">
        <v>141</v>
      </c>
      <c r="F116" s="145" t="s">
        <v>239</v>
      </c>
      <c r="I116" s="142"/>
      <c r="L116" s="32"/>
      <c r="M116" s="143"/>
      <c r="T116" s="53"/>
      <c r="AT116" s="17" t="s">
        <v>141</v>
      </c>
      <c r="AU116" s="17" t="s">
        <v>82</v>
      </c>
    </row>
    <row r="117" spans="2:65" s="1" customFormat="1" ht="16.5" customHeight="1">
      <c r="B117" s="32"/>
      <c r="C117" s="127" t="s">
        <v>249</v>
      </c>
      <c r="D117" s="127" t="s">
        <v>133</v>
      </c>
      <c r="E117" s="128" t="s">
        <v>2465</v>
      </c>
      <c r="F117" s="129" t="s">
        <v>2466</v>
      </c>
      <c r="G117" s="130" t="s">
        <v>199</v>
      </c>
      <c r="H117" s="131">
        <v>127.65</v>
      </c>
      <c r="I117" s="132"/>
      <c r="J117" s="133">
        <f>ROUND(I117*H117,2)</f>
        <v>0</v>
      </c>
      <c r="K117" s="129" t="s">
        <v>137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157</v>
      </c>
      <c r="AT117" s="138" t="s">
        <v>133</v>
      </c>
      <c r="AU117" s="138" t="s">
        <v>82</v>
      </c>
      <c r="AY117" s="17" t="s">
        <v>130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157</v>
      </c>
      <c r="BM117" s="138" t="s">
        <v>2467</v>
      </c>
    </row>
    <row r="118" spans="2:65" s="1" customFormat="1" ht="11.25">
      <c r="B118" s="32"/>
      <c r="D118" s="140" t="s">
        <v>140</v>
      </c>
      <c r="F118" s="141" t="s">
        <v>2468</v>
      </c>
      <c r="I118" s="142"/>
      <c r="L118" s="32"/>
      <c r="M118" s="143"/>
      <c r="T118" s="53"/>
      <c r="AT118" s="17" t="s">
        <v>140</v>
      </c>
      <c r="AU118" s="17" t="s">
        <v>82</v>
      </c>
    </row>
    <row r="119" spans="2:65" s="1" customFormat="1" ht="11.25">
      <c r="B119" s="32"/>
      <c r="D119" s="144" t="s">
        <v>141</v>
      </c>
      <c r="F119" s="145" t="s">
        <v>2469</v>
      </c>
      <c r="I119" s="142"/>
      <c r="L119" s="32"/>
      <c r="M119" s="143"/>
      <c r="T119" s="53"/>
      <c r="AT119" s="17" t="s">
        <v>141</v>
      </c>
      <c r="AU119" s="17" t="s">
        <v>82</v>
      </c>
    </row>
    <row r="120" spans="2:65" s="1" customFormat="1" ht="16.5" customHeight="1">
      <c r="B120" s="32"/>
      <c r="C120" s="166" t="s">
        <v>260</v>
      </c>
      <c r="D120" s="166" t="s">
        <v>166</v>
      </c>
      <c r="E120" s="167" t="s">
        <v>2470</v>
      </c>
      <c r="F120" s="168" t="s">
        <v>2471</v>
      </c>
      <c r="G120" s="169" t="s">
        <v>207</v>
      </c>
      <c r="H120" s="170">
        <v>12.765000000000001</v>
      </c>
      <c r="I120" s="171"/>
      <c r="J120" s="172">
        <f>ROUND(I120*H120,2)</f>
        <v>0</v>
      </c>
      <c r="K120" s="168" t="s">
        <v>137</v>
      </c>
      <c r="L120" s="173"/>
      <c r="M120" s="174" t="s">
        <v>19</v>
      </c>
      <c r="N120" s="175" t="s">
        <v>43</v>
      </c>
      <c r="P120" s="136">
        <f>O120*H120</f>
        <v>0</v>
      </c>
      <c r="Q120" s="136">
        <v>0.21</v>
      </c>
      <c r="R120" s="136">
        <f>Q120*H120</f>
        <v>2.68065</v>
      </c>
      <c r="S120" s="136">
        <v>0</v>
      </c>
      <c r="T120" s="137">
        <f>S120*H120</f>
        <v>0</v>
      </c>
      <c r="AR120" s="138" t="s">
        <v>249</v>
      </c>
      <c r="AT120" s="138" t="s">
        <v>166</v>
      </c>
      <c r="AU120" s="138" t="s">
        <v>82</v>
      </c>
      <c r="AY120" s="17" t="s">
        <v>130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157</v>
      </c>
      <c r="BM120" s="138" t="s">
        <v>2472</v>
      </c>
    </row>
    <row r="121" spans="2:65" s="1" customFormat="1" ht="11.25">
      <c r="B121" s="32"/>
      <c r="D121" s="140" t="s">
        <v>140</v>
      </c>
      <c r="F121" s="141" t="s">
        <v>2471</v>
      </c>
      <c r="I121" s="142"/>
      <c r="L121" s="32"/>
      <c r="M121" s="143"/>
      <c r="T121" s="53"/>
      <c r="AT121" s="17" t="s">
        <v>140</v>
      </c>
      <c r="AU121" s="17" t="s">
        <v>82</v>
      </c>
    </row>
    <row r="122" spans="2:65" s="12" customFormat="1" ht="11.25">
      <c r="B122" s="146"/>
      <c r="D122" s="140" t="s">
        <v>147</v>
      </c>
      <c r="E122" s="147" t="s">
        <v>19</v>
      </c>
      <c r="F122" s="148" t="s">
        <v>2473</v>
      </c>
      <c r="H122" s="149">
        <v>12.765000000000001</v>
      </c>
      <c r="I122" s="150"/>
      <c r="L122" s="146"/>
      <c r="M122" s="151"/>
      <c r="T122" s="152"/>
      <c r="AT122" s="147" t="s">
        <v>147</v>
      </c>
      <c r="AU122" s="147" t="s">
        <v>82</v>
      </c>
      <c r="AV122" s="12" t="s">
        <v>82</v>
      </c>
      <c r="AW122" s="12" t="s">
        <v>33</v>
      </c>
      <c r="AX122" s="12" t="s">
        <v>80</v>
      </c>
      <c r="AY122" s="147" t="s">
        <v>130</v>
      </c>
    </row>
    <row r="123" spans="2:65" s="1" customFormat="1" ht="16.5" customHeight="1">
      <c r="B123" s="32"/>
      <c r="C123" s="127" t="s">
        <v>83</v>
      </c>
      <c r="D123" s="127" t="s">
        <v>133</v>
      </c>
      <c r="E123" s="128" t="s">
        <v>2474</v>
      </c>
      <c r="F123" s="129" t="s">
        <v>2475</v>
      </c>
      <c r="G123" s="130" t="s">
        <v>199</v>
      </c>
      <c r="H123" s="131">
        <v>127.65</v>
      </c>
      <c r="I123" s="132"/>
      <c r="J123" s="133">
        <f>ROUND(I123*H123,2)</f>
        <v>0</v>
      </c>
      <c r="K123" s="129" t="s">
        <v>137</v>
      </c>
      <c r="L123" s="32"/>
      <c r="M123" s="134" t="s">
        <v>19</v>
      </c>
      <c r="N123" s="135" t="s">
        <v>43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157</v>
      </c>
      <c r="AT123" s="138" t="s">
        <v>133</v>
      </c>
      <c r="AU123" s="138" t="s">
        <v>82</v>
      </c>
      <c r="AY123" s="17" t="s">
        <v>130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80</v>
      </c>
      <c r="BK123" s="139">
        <f>ROUND(I123*H123,2)</f>
        <v>0</v>
      </c>
      <c r="BL123" s="17" t="s">
        <v>157</v>
      </c>
      <c r="BM123" s="138" t="s">
        <v>2476</v>
      </c>
    </row>
    <row r="124" spans="2:65" s="1" customFormat="1" ht="11.25">
      <c r="B124" s="32"/>
      <c r="D124" s="140" t="s">
        <v>140</v>
      </c>
      <c r="F124" s="141" t="s">
        <v>2477</v>
      </c>
      <c r="I124" s="142"/>
      <c r="L124" s="32"/>
      <c r="M124" s="143"/>
      <c r="T124" s="53"/>
      <c r="AT124" s="17" t="s">
        <v>140</v>
      </c>
      <c r="AU124" s="17" t="s">
        <v>82</v>
      </c>
    </row>
    <row r="125" spans="2:65" s="1" customFormat="1" ht="11.25">
      <c r="B125" s="32"/>
      <c r="D125" s="144" t="s">
        <v>141</v>
      </c>
      <c r="F125" s="145" t="s">
        <v>2478</v>
      </c>
      <c r="I125" s="142"/>
      <c r="L125" s="32"/>
      <c r="M125" s="143"/>
      <c r="T125" s="53"/>
      <c r="AT125" s="17" t="s">
        <v>141</v>
      </c>
      <c r="AU125" s="17" t="s">
        <v>82</v>
      </c>
    </row>
    <row r="126" spans="2:65" s="12" customFormat="1" ht="11.25">
      <c r="B126" s="146"/>
      <c r="D126" s="140" t="s">
        <v>147</v>
      </c>
      <c r="E126" s="147" t="s">
        <v>19</v>
      </c>
      <c r="F126" s="148" t="s">
        <v>2479</v>
      </c>
      <c r="H126" s="149">
        <v>127.65</v>
      </c>
      <c r="I126" s="150"/>
      <c r="L126" s="146"/>
      <c r="M126" s="151"/>
      <c r="T126" s="152"/>
      <c r="AT126" s="147" t="s">
        <v>147</v>
      </c>
      <c r="AU126" s="147" t="s">
        <v>82</v>
      </c>
      <c r="AV126" s="12" t="s">
        <v>82</v>
      </c>
      <c r="AW126" s="12" t="s">
        <v>33</v>
      </c>
      <c r="AX126" s="12" t="s">
        <v>80</v>
      </c>
      <c r="AY126" s="147" t="s">
        <v>130</v>
      </c>
    </row>
    <row r="127" spans="2:65" s="1" customFormat="1" ht="16.5" customHeight="1">
      <c r="B127" s="32"/>
      <c r="C127" s="166" t="s">
        <v>276</v>
      </c>
      <c r="D127" s="166" t="s">
        <v>166</v>
      </c>
      <c r="E127" s="167" t="s">
        <v>2480</v>
      </c>
      <c r="F127" s="168" t="s">
        <v>2481</v>
      </c>
      <c r="G127" s="169" t="s">
        <v>2036</v>
      </c>
      <c r="H127" s="170">
        <v>1.915</v>
      </c>
      <c r="I127" s="171"/>
      <c r="J127" s="172">
        <f>ROUND(I127*H127,2)</f>
        <v>0</v>
      </c>
      <c r="K127" s="168" t="s">
        <v>137</v>
      </c>
      <c r="L127" s="173"/>
      <c r="M127" s="174" t="s">
        <v>19</v>
      </c>
      <c r="N127" s="175" t="s">
        <v>43</v>
      </c>
      <c r="P127" s="136">
        <f>O127*H127</f>
        <v>0</v>
      </c>
      <c r="Q127" s="136">
        <v>1E-3</v>
      </c>
      <c r="R127" s="136">
        <f>Q127*H127</f>
        <v>1.915E-3</v>
      </c>
      <c r="S127" s="136">
        <v>0</v>
      </c>
      <c r="T127" s="137">
        <f>S127*H127</f>
        <v>0</v>
      </c>
      <c r="AR127" s="138" t="s">
        <v>249</v>
      </c>
      <c r="AT127" s="138" t="s">
        <v>166</v>
      </c>
      <c r="AU127" s="138" t="s">
        <v>82</v>
      </c>
      <c r="AY127" s="17" t="s">
        <v>130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80</v>
      </c>
      <c r="BK127" s="139">
        <f>ROUND(I127*H127,2)</f>
        <v>0</v>
      </c>
      <c r="BL127" s="17" t="s">
        <v>157</v>
      </c>
      <c r="BM127" s="138" t="s">
        <v>2482</v>
      </c>
    </row>
    <row r="128" spans="2:65" s="1" customFormat="1" ht="11.25">
      <c r="B128" s="32"/>
      <c r="D128" s="140" t="s">
        <v>140</v>
      </c>
      <c r="F128" s="141" t="s">
        <v>2481</v>
      </c>
      <c r="I128" s="142"/>
      <c r="L128" s="32"/>
      <c r="M128" s="143"/>
      <c r="T128" s="53"/>
      <c r="AT128" s="17" t="s">
        <v>140</v>
      </c>
      <c r="AU128" s="17" t="s">
        <v>82</v>
      </c>
    </row>
    <row r="129" spans="2:65" s="12" customFormat="1" ht="11.25">
      <c r="B129" s="146"/>
      <c r="D129" s="140" t="s">
        <v>147</v>
      </c>
      <c r="E129" s="147" t="s">
        <v>19</v>
      </c>
      <c r="F129" s="148" t="s">
        <v>2483</v>
      </c>
      <c r="H129" s="149">
        <v>1.915</v>
      </c>
      <c r="I129" s="150"/>
      <c r="L129" s="146"/>
      <c r="M129" s="151"/>
      <c r="T129" s="152"/>
      <c r="AT129" s="147" t="s">
        <v>147</v>
      </c>
      <c r="AU129" s="147" t="s">
        <v>82</v>
      </c>
      <c r="AV129" s="12" t="s">
        <v>82</v>
      </c>
      <c r="AW129" s="12" t="s">
        <v>33</v>
      </c>
      <c r="AX129" s="12" t="s">
        <v>80</v>
      </c>
      <c r="AY129" s="147" t="s">
        <v>130</v>
      </c>
    </row>
    <row r="130" spans="2:65" s="1" customFormat="1" ht="16.5" customHeight="1">
      <c r="B130" s="32"/>
      <c r="C130" s="127" t="s">
        <v>285</v>
      </c>
      <c r="D130" s="127" t="s">
        <v>133</v>
      </c>
      <c r="E130" s="128" t="s">
        <v>2484</v>
      </c>
      <c r="F130" s="129" t="s">
        <v>2485</v>
      </c>
      <c r="G130" s="130" t="s">
        <v>199</v>
      </c>
      <c r="H130" s="131">
        <v>127.65</v>
      </c>
      <c r="I130" s="132"/>
      <c r="J130" s="133">
        <f>ROUND(I130*H130,2)</f>
        <v>0</v>
      </c>
      <c r="K130" s="129" t="s">
        <v>137</v>
      </c>
      <c r="L130" s="32"/>
      <c r="M130" s="134" t="s">
        <v>19</v>
      </c>
      <c r="N130" s="135" t="s">
        <v>43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157</v>
      </c>
      <c r="AT130" s="138" t="s">
        <v>133</v>
      </c>
      <c r="AU130" s="138" t="s">
        <v>82</v>
      </c>
      <c r="AY130" s="17" t="s">
        <v>130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80</v>
      </c>
      <c r="BK130" s="139">
        <f>ROUND(I130*H130,2)</f>
        <v>0</v>
      </c>
      <c r="BL130" s="17" t="s">
        <v>157</v>
      </c>
      <c r="BM130" s="138" t="s">
        <v>2486</v>
      </c>
    </row>
    <row r="131" spans="2:65" s="1" customFormat="1" ht="11.25">
      <c r="B131" s="32"/>
      <c r="D131" s="140" t="s">
        <v>140</v>
      </c>
      <c r="F131" s="141" t="s">
        <v>2487</v>
      </c>
      <c r="I131" s="142"/>
      <c r="L131" s="32"/>
      <c r="M131" s="143"/>
      <c r="T131" s="53"/>
      <c r="AT131" s="17" t="s">
        <v>140</v>
      </c>
      <c r="AU131" s="17" t="s">
        <v>82</v>
      </c>
    </row>
    <row r="132" spans="2:65" s="1" customFormat="1" ht="11.25">
      <c r="B132" s="32"/>
      <c r="D132" s="144" t="s">
        <v>141</v>
      </c>
      <c r="F132" s="145" t="s">
        <v>2488</v>
      </c>
      <c r="I132" s="142"/>
      <c r="L132" s="32"/>
      <c r="M132" s="143"/>
      <c r="T132" s="53"/>
      <c r="AT132" s="17" t="s">
        <v>141</v>
      </c>
      <c r="AU132" s="17" t="s">
        <v>82</v>
      </c>
    </row>
    <row r="133" spans="2:65" s="12" customFormat="1" ht="11.25">
      <c r="B133" s="146"/>
      <c r="D133" s="140" t="s">
        <v>147</v>
      </c>
      <c r="E133" s="147" t="s">
        <v>19</v>
      </c>
      <c r="F133" s="148" t="s">
        <v>2479</v>
      </c>
      <c r="H133" s="149">
        <v>127.65</v>
      </c>
      <c r="I133" s="150"/>
      <c r="L133" s="146"/>
      <c r="M133" s="151"/>
      <c r="T133" s="152"/>
      <c r="AT133" s="147" t="s">
        <v>147</v>
      </c>
      <c r="AU133" s="147" t="s">
        <v>82</v>
      </c>
      <c r="AV133" s="12" t="s">
        <v>82</v>
      </c>
      <c r="AW133" s="12" t="s">
        <v>33</v>
      </c>
      <c r="AX133" s="12" t="s">
        <v>80</v>
      </c>
      <c r="AY133" s="147" t="s">
        <v>130</v>
      </c>
    </row>
    <row r="134" spans="2:65" s="1" customFormat="1" ht="16.5" customHeight="1">
      <c r="B134" s="32"/>
      <c r="C134" s="127" t="s">
        <v>291</v>
      </c>
      <c r="D134" s="127" t="s">
        <v>133</v>
      </c>
      <c r="E134" s="128" t="s">
        <v>241</v>
      </c>
      <c r="F134" s="129" t="s">
        <v>242</v>
      </c>
      <c r="G134" s="130" t="s">
        <v>199</v>
      </c>
      <c r="H134" s="131">
        <v>66.88</v>
      </c>
      <c r="I134" s="132"/>
      <c r="J134" s="133">
        <f>ROUND(I134*H134,2)</f>
        <v>0</v>
      </c>
      <c r="K134" s="129" t="s">
        <v>137</v>
      </c>
      <c r="L134" s="32"/>
      <c r="M134" s="134" t="s">
        <v>19</v>
      </c>
      <c r="N134" s="135" t="s">
        <v>43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157</v>
      </c>
      <c r="AT134" s="138" t="s">
        <v>133</v>
      </c>
      <c r="AU134" s="138" t="s">
        <v>82</v>
      </c>
      <c r="AY134" s="17" t="s">
        <v>130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80</v>
      </c>
      <c r="BK134" s="139">
        <f>ROUND(I134*H134,2)</f>
        <v>0</v>
      </c>
      <c r="BL134" s="17" t="s">
        <v>157</v>
      </c>
      <c r="BM134" s="138" t="s">
        <v>2489</v>
      </c>
    </row>
    <row r="135" spans="2:65" s="1" customFormat="1" ht="11.25">
      <c r="B135" s="32"/>
      <c r="D135" s="140" t="s">
        <v>140</v>
      </c>
      <c r="F135" s="141" t="s">
        <v>244</v>
      </c>
      <c r="I135" s="142"/>
      <c r="L135" s="32"/>
      <c r="M135" s="143"/>
      <c r="T135" s="53"/>
      <c r="AT135" s="17" t="s">
        <v>140</v>
      </c>
      <c r="AU135" s="17" t="s">
        <v>82</v>
      </c>
    </row>
    <row r="136" spans="2:65" s="1" customFormat="1" ht="11.25">
      <c r="B136" s="32"/>
      <c r="D136" s="144" t="s">
        <v>141</v>
      </c>
      <c r="F136" s="145" t="s">
        <v>245</v>
      </c>
      <c r="I136" s="142"/>
      <c r="L136" s="32"/>
      <c r="M136" s="143"/>
      <c r="T136" s="53"/>
      <c r="AT136" s="17" t="s">
        <v>141</v>
      </c>
      <c r="AU136" s="17" t="s">
        <v>82</v>
      </c>
    </row>
    <row r="137" spans="2:65" s="12" customFormat="1" ht="11.25">
      <c r="B137" s="146"/>
      <c r="D137" s="140" t="s">
        <v>147</v>
      </c>
      <c r="E137" s="147" t="s">
        <v>19</v>
      </c>
      <c r="F137" s="148" t="s">
        <v>2490</v>
      </c>
      <c r="H137" s="149">
        <v>66.88</v>
      </c>
      <c r="I137" s="150"/>
      <c r="L137" s="146"/>
      <c r="M137" s="151"/>
      <c r="T137" s="152"/>
      <c r="AT137" s="147" t="s">
        <v>147</v>
      </c>
      <c r="AU137" s="147" t="s">
        <v>82</v>
      </c>
      <c r="AV137" s="12" t="s">
        <v>82</v>
      </c>
      <c r="AW137" s="12" t="s">
        <v>33</v>
      </c>
      <c r="AX137" s="12" t="s">
        <v>80</v>
      </c>
      <c r="AY137" s="147" t="s">
        <v>130</v>
      </c>
    </row>
    <row r="138" spans="2:65" s="11" customFormat="1" ht="22.9" customHeight="1">
      <c r="B138" s="115"/>
      <c r="D138" s="116" t="s">
        <v>71</v>
      </c>
      <c r="E138" s="125" t="s">
        <v>129</v>
      </c>
      <c r="F138" s="125" t="s">
        <v>2491</v>
      </c>
      <c r="I138" s="118"/>
      <c r="J138" s="126">
        <f>BK138</f>
        <v>0</v>
      </c>
      <c r="L138" s="115"/>
      <c r="M138" s="120"/>
      <c r="P138" s="121">
        <f>SUM(P139:P147)</f>
        <v>0</v>
      </c>
      <c r="R138" s="121">
        <f>SUM(R139:R147)</f>
        <v>38.06469959999999</v>
      </c>
      <c r="T138" s="122">
        <f>SUM(T139:T147)</f>
        <v>0</v>
      </c>
      <c r="AR138" s="116" t="s">
        <v>80</v>
      </c>
      <c r="AT138" s="123" t="s">
        <v>71</v>
      </c>
      <c r="AU138" s="123" t="s">
        <v>80</v>
      </c>
      <c r="AY138" s="116" t="s">
        <v>130</v>
      </c>
      <c r="BK138" s="124">
        <f>SUM(BK139:BK147)</f>
        <v>0</v>
      </c>
    </row>
    <row r="139" spans="2:65" s="1" customFormat="1" ht="16.5" customHeight="1">
      <c r="B139" s="32"/>
      <c r="C139" s="127" t="s">
        <v>299</v>
      </c>
      <c r="D139" s="127" t="s">
        <v>133</v>
      </c>
      <c r="E139" s="128" t="s">
        <v>2492</v>
      </c>
      <c r="F139" s="129" t="s">
        <v>2493</v>
      </c>
      <c r="G139" s="130" t="s">
        <v>199</v>
      </c>
      <c r="H139" s="131">
        <v>66.88</v>
      </c>
      <c r="I139" s="132"/>
      <c r="J139" s="133">
        <f>ROUND(I139*H139,2)</f>
        <v>0</v>
      </c>
      <c r="K139" s="129" t="s">
        <v>137</v>
      </c>
      <c r="L139" s="32"/>
      <c r="M139" s="134" t="s">
        <v>19</v>
      </c>
      <c r="N139" s="135" t="s">
        <v>43</v>
      </c>
      <c r="P139" s="136">
        <f>O139*H139</f>
        <v>0</v>
      </c>
      <c r="Q139" s="136">
        <v>0.34499999999999997</v>
      </c>
      <c r="R139" s="136">
        <f>Q139*H139</f>
        <v>23.073599999999995</v>
      </c>
      <c r="S139" s="136">
        <v>0</v>
      </c>
      <c r="T139" s="137">
        <f>S139*H139</f>
        <v>0</v>
      </c>
      <c r="AR139" s="138" t="s">
        <v>157</v>
      </c>
      <c r="AT139" s="138" t="s">
        <v>133</v>
      </c>
      <c r="AU139" s="138" t="s">
        <v>82</v>
      </c>
      <c r="AY139" s="17" t="s">
        <v>130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80</v>
      </c>
      <c r="BK139" s="139">
        <f>ROUND(I139*H139,2)</f>
        <v>0</v>
      </c>
      <c r="BL139" s="17" t="s">
        <v>157</v>
      </c>
      <c r="BM139" s="138" t="s">
        <v>2494</v>
      </c>
    </row>
    <row r="140" spans="2:65" s="1" customFormat="1" ht="11.25">
      <c r="B140" s="32"/>
      <c r="D140" s="140" t="s">
        <v>140</v>
      </c>
      <c r="F140" s="141" t="s">
        <v>2495</v>
      </c>
      <c r="I140" s="142"/>
      <c r="L140" s="32"/>
      <c r="M140" s="143"/>
      <c r="T140" s="53"/>
      <c r="AT140" s="17" t="s">
        <v>140</v>
      </c>
      <c r="AU140" s="17" t="s">
        <v>82</v>
      </c>
    </row>
    <row r="141" spans="2:65" s="1" customFormat="1" ht="11.25">
      <c r="B141" s="32"/>
      <c r="D141" s="144" t="s">
        <v>141</v>
      </c>
      <c r="F141" s="145" t="s">
        <v>2496</v>
      </c>
      <c r="I141" s="142"/>
      <c r="L141" s="32"/>
      <c r="M141" s="143"/>
      <c r="T141" s="53"/>
      <c r="AT141" s="17" t="s">
        <v>141</v>
      </c>
      <c r="AU141" s="17" t="s">
        <v>82</v>
      </c>
    </row>
    <row r="142" spans="2:65" s="1" customFormat="1" ht="21.75" customHeight="1">
      <c r="B142" s="32"/>
      <c r="C142" s="127" t="s">
        <v>8</v>
      </c>
      <c r="D142" s="127" t="s">
        <v>133</v>
      </c>
      <c r="E142" s="128" t="s">
        <v>2497</v>
      </c>
      <c r="F142" s="129" t="s">
        <v>2498</v>
      </c>
      <c r="G142" s="130" t="s">
        <v>199</v>
      </c>
      <c r="H142" s="131">
        <v>66.88</v>
      </c>
      <c r="I142" s="132"/>
      <c r="J142" s="133">
        <f>ROUND(I142*H142,2)</f>
        <v>0</v>
      </c>
      <c r="K142" s="129" t="s">
        <v>137</v>
      </c>
      <c r="L142" s="32"/>
      <c r="M142" s="134" t="s">
        <v>19</v>
      </c>
      <c r="N142" s="135" t="s">
        <v>43</v>
      </c>
      <c r="P142" s="136">
        <f>O142*H142</f>
        <v>0</v>
      </c>
      <c r="Q142" s="136">
        <v>8.9219999999999994E-2</v>
      </c>
      <c r="R142" s="136">
        <f>Q142*H142</f>
        <v>5.9670335999999988</v>
      </c>
      <c r="S142" s="136">
        <v>0</v>
      </c>
      <c r="T142" s="137">
        <f>S142*H142</f>
        <v>0</v>
      </c>
      <c r="AR142" s="138" t="s">
        <v>157</v>
      </c>
      <c r="AT142" s="138" t="s">
        <v>133</v>
      </c>
      <c r="AU142" s="138" t="s">
        <v>82</v>
      </c>
      <c r="AY142" s="17" t="s">
        <v>130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80</v>
      </c>
      <c r="BK142" s="139">
        <f>ROUND(I142*H142,2)</f>
        <v>0</v>
      </c>
      <c r="BL142" s="17" t="s">
        <v>157</v>
      </c>
      <c r="BM142" s="138" t="s">
        <v>2499</v>
      </c>
    </row>
    <row r="143" spans="2:65" s="1" customFormat="1" ht="29.25">
      <c r="B143" s="32"/>
      <c r="D143" s="140" t="s">
        <v>140</v>
      </c>
      <c r="F143" s="141" t="s">
        <v>2500</v>
      </c>
      <c r="I143" s="142"/>
      <c r="L143" s="32"/>
      <c r="M143" s="143"/>
      <c r="T143" s="53"/>
      <c r="AT143" s="17" t="s">
        <v>140</v>
      </c>
      <c r="AU143" s="17" t="s">
        <v>82</v>
      </c>
    </row>
    <row r="144" spans="2:65" s="1" customFormat="1" ht="11.25">
      <c r="B144" s="32"/>
      <c r="D144" s="144" t="s">
        <v>141</v>
      </c>
      <c r="F144" s="145" t="s">
        <v>2501</v>
      </c>
      <c r="I144" s="142"/>
      <c r="L144" s="32"/>
      <c r="M144" s="143"/>
      <c r="T144" s="53"/>
      <c r="AT144" s="17" t="s">
        <v>141</v>
      </c>
      <c r="AU144" s="17" t="s">
        <v>82</v>
      </c>
    </row>
    <row r="145" spans="2:65" s="1" customFormat="1" ht="16.5" customHeight="1">
      <c r="B145" s="32"/>
      <c r="C145" s="166" t="s">
        <v>311</v>
      </c>
      <c r="D145" s="166" t="s">
        <v>166</v>
      </c>
      <c r="E145" s="167" t="s">
        <v>2502</v>
      </c>
      <c r="F145" s="168" t="s">
        <v>2503</v>
      </c>
      <c r="G145" s="169" t="s">
        <v>199</v>
      </c>
      <c r="H145" s="170">
        <v>68.885999999999996</v>
      </c>
      <c r="I145" s="171"/>
      <c r="J145" s="172">
        <f>ROUND(I145*H145,2)</f>
        <v>0</v>
      </c>
      <c r="K145" s="168" t="s">
        <v>137</v>
      </c>
      <c r="L145" s="173"/>
      <c r="M145" s="174" t="s">
        <v>19</v>
      </c>
      <c r="N145" s="175" t="s">
        <v>43</v>
      </c>
      <c r="P145" s="136">
        <f>O145*H145</f>
        <v>0</v>
      </c>
      <c r="Q145" s="136">
        <v>0.13100000000000001</v>
      </c>
      <c r="R145" s="136">
        <f>Q145*H145</f>
        <v>9.0240659999999995</v>
      </c>
      <c r="S145" s="136">
        <v>0</v>
      </c>
      <c r="T145" s="137">
        <f>S145*H145</f>
        <v>0</v>
      </c>
      <c r="AR145" s="138" t="s">
        <v>249</v>
      </c>
      <c r="AT145" s="138" t="s">
        <v>166</v>
      </c>
      <c r="AU145" s="138" t="s">
        <v>82</v>
      </c>
      <c r="AY145" s="17" t="s">
        <v>130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80</v>
      </c>
      <c r="BK145" s="139">
        <f>ROUND(I145*H145,2)</f>
        <v>0</v>
      </c>
      <c r="BL145" s="17" t="s">
        <v>157</v>
      </c>
      <c r="BM145" s="138" t="s">
        <v>2504</v>
      </c>
    </row>
    <row r="146" spans="2:65" s="1" customFormat="1" ht="11.25">
      <c r="B146" s="32"/>
      <c r="D146" s="140" t="s">
        <v>140</v>
      </c>
      <c r="F146" s="141" t="s">
        <v>2503</v>
      </c>
      <c r="I146" s="142"/>
      <c r="L146" s="32"/>
      <c r="M146" s="143"/>
      <c r="T146" s="53"/>
      <c r="AT146" s="17" t="s">
        <v>140</v>
      </c>
      <c r="AU146" s="17" t="s">
        <v>82</v>
      </c>
    </row>
    <row r="147" spans="2:65" s="12" customFormat="1" ht="11.25">
      <c r="B147" s="146"/>
      <c r="D147" s="140" t="s">
        <v>147</v>
      </c>
      <c r="E147" s="147" t="s">
        <v>19</v>
      </c>
      <c r="F147" s="148" t="s">
        <v>2505</v>
      </c>
      <c r="H147" s="149">
        <v>68.885999999999996</v>
      </c>
      <c r="I147" s="150"/>
      <c r="L147" s="146"/>
      <c r="M147" s="151"/>
      <c r="T147" s="152"/>
      <c r="AT147" s="147" t="s">
        <v>147</v>
      </c>
      <c r="AU147" s="147" t="s">
        <v>82</v>
      </c>
      <c r="AV147" s="12" t="s">
        <v>82</v>
      </c>
      <c r="AW147" s="12" t="s">
        <v>33</v>
      </c>
      <c r="AX147" s="12" t="s">
        <v>80</v>
      </c>
      <c r="AY147" s="147" t="s">
        <v>130</v>
      </c>
    </row>
    <row r="148" spans="2:65" s="11" customFormat="1" ht="22.9" customHeight="1">
      <c r="B148" s="115"/>
      <c r="D148" s="116" t="s">
        <v>71</v>
      </c>
      <c r="E148" s="125" t="s">
        <v>260</v>
      </c>
      <c r="F148" s="125" t="s">
        <v>721</v>
      </c>
      <c r="I148" s="118"/>
      <c r="J148" s="126">
        <f>BK148</f>
        <v>0</v>
      </c>
      <c r="L148" s="115"/>
      <c r="M148" s="120"/>
      <c r="P148" s="121">
        <f>SUM(P149:P155)</f>
        <v>0</v>
      </c>
      <c r="R148" s="121">
        <f>SUM(R149:R155)</f>
        <v>7.8647971999999999</v>
      </c>
      <c r="T148" s="122">
        <f>SUM(T149:T155)</f>
        <v>0</v>
      </c>
      <c r="AR148" s="116" t="s">
        <v>80</v>
      </c>
      <c r="AT148" s="123" t="s">
        <v>71</v>
      </c>
      <c r="AU148" s="123" t="s">
        <v>80</v>
      </c>
      <c r="AY148" s="116" t="s">
        <v>130</v>
      </c>
      <c r="BK148" s="124">
        <f>SUM(BK149:BK155)</f>
        <v>0</v>
      </c>
    </row>
    <row r="149" spans="2:65" s="1" customFormat="1" ht="16.5" customHeight="1">
      <c r="B149" s="32"/>
      <c r="C149" s="127" t="s">
        <v>322</v>
      </c>
      <c r="D149" s="127" t="s">
        <v>133</v>
      </c>
      <c r="E149" s="128" t="s">
        <v>2506</v>
      </c>
      <c r="F149" s="129" t="s">
        <v>2507</v>
      </c>
      <c r="G149" s="130" t="s">
        <v>302</v>
      </c>
      <c r="H149" s="131">
        <v>68.900000000000006</v>
      </c>
      <c r="I149" s="132"/>
      <c r="J149" s="133">
        <f>ROUND(I149*H149,2)</f>
        <v>0</v>
      </c>
      <c r="K149" s="129" t="s">
        <v>137</v>
      </c>
      <c r="L149" s="32"/>
      <c r="M149" s="134" t="s">
        <v>19</v>
      </c>
      <c r="N149" s="135" t="s">
        <v>43</v>
      </c>
      <c r="P149" s="136">
        <f>O149*H149</f>
        <v>0</v>
      </c>
      <c r="Q149" s="136">
        <v>8.5307999999999995E-2</v>
      </c>
      <c r="R149" s="136">
        <f>Q149*H149</f>
        <v>5.8777211999999999</v>
      </c>
      <c r="S149" s="136">
        <v>0</v>
      </c>
      <c r="T149" s="137">
        <f>S149*H149</f>
        <v>0</v>
      </c>
      <c r="AR149" s="138" t="s">
        <v>157</v>
      </c>
      <c r="AT149" s="138" t="s">
        <v>133</v>
      </c>
      <c r="AU149" s="138" t="s">
        <v>82</v>
      </c>
      <c r="AY149" s="17" t="s">
        <v>130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80</v>
      </c>
      <c r="BK149" s="139">
        <f>ROUND(I149*H149,2)</f>
        <v>0</v>
      </c>
      <c r="BL149" s="17" t="s">
        <v>157</v>
      </c>
      <c r="BM149" s="138" t="s">
        <v>2508</v>
      </c>
    </row>
    <row r="150" spans="2:65" s="1" customFormat="1" ht="11.25">
      <c r="B150" s="32"/>
      <c r="D150" s="140" t="s">
        <v>140</v>
      </c>
      <c r="F150" s="141" t="s">
        <v>2509</v>
      </c>
      <c r="I150" s="142"/>
      <c r="L150" s="32"/>
      <c r="M150" s="143"/>
      <c r="T150" s="53"/>
      <c r="AT150" s="17" t="s">
        <v>140</v>
      </c>
      <c r="AU150" s="17" t="s">
        <v>82</v>
      </c>
    </row>
    <row r="151" spans="2:65" s="1" customFormat="1" ht="11.25">
      <c r="B151" s="32"/>
      <c r="D151" s="144" t="s">
        <v>141</v>
      </c>
      <c r="F151" s="145" t="s">
        <v>2510</v>
      </c>
      <c r="I151" s="142"/>
      <c r="L151" s="32"/>
      <c r="M151" s="143"/>
      <c r="T151" s="53"/>
      <c r="AT151" s="17" t="s">
        <v>141</v>
      </c>
      <c r="AU151" s="17" t="s">
        <v>82</v>
      </c>
    </row>
    <row r="152" spans="2:65" s="12" customFormat="1" ht="11.25">
      <c r="B152" s="146"/>
      <c r="D152" s="140" t="s">
        <v>147</v>
      </c>
      <c r="E152" s="147" t="s">
        <v>19</v>
      </c>
      <c r="F152" s="148" t="s">
        <v>2511</v>
      </c>
      <c r="H152" s="149">
        <v>68.900000000000006</v>
      </c>
      <c r="I152" s="150"/>
      <c r="L152" s="146"/>
      <c r="M152" s="151"/>
      <c r="T152" s="152"/>
      <c r="AT152" s="147" t="s">
        <v>147</v>
      </c>
      <c r="AU152" s="147" t="s">
        <v>82</v>
      </c>
      <c r="AV152" s="12" t="s">
        <v>82</v>
      </c>
      <c r="AW152" s="12" t="s">
        <v>33</v>
      </c>
      <c r="AX152" s="12" t="s">
        <v>80</v>
      </c>
      <c r="AY152" s="147" t="s">
        <v>130</v>
      </c>
    </row>
    <row r="153" spans="2:65" s="1" customFormat="1" ht="16.5" customHeight="1">
      <c r="B153" s="32"/>
      <c r="C153" s="166" t="s">
        <v>336</v>
      </c>
      <c r="D153" s="166" t="s">
        <v>166</v>
      </c>
      <c r="E153" s="167" t="s">
        <v>2512</v>
      </c>
      <c r="F153" s="168" t="s">
        <v>2513</v>
      </c>
      <c r="G153" s="169" t="s">
        <v>302</v>
      </c>
      <c r="H153" s="170">
        <v>70.966999999999999</v>
      </c>
      <c r="I153" s="171"/>
      <c r="J153" s="172">
        <f>ROUND(I153*H153,2)</f>
        <v>0</v>
      </c>
      <c r="K153" s="168" t="s">
        <v>137</v>
      </c>
      <c r="L153" s="173"/>
      <c r="M153" s="174" t="s">
        <v>19</v>
      </c>
      <c r="N153" s="175" t="s">
        <v>43</v>
      </c>
      <c r="P153" s="136">
        <f>O153*H153</f>
        <v>0</v>
      </c>
      <c r="Q153" s="136">
        <v>2.8000000000000001E-2</v>
      </c>
      <c r="R153" s="136">
        <f>Q153*H153</f>
        <v>1.9870760000000001</v>
      </c>
      <c r="S153" s="136">
        <v>0</v>
      </c>
      <c r="T153" s="137">
        <f>S153*H153</f>
        <v>0</v>
      </c>
      <c r="AR153" s="138" t="s">
        <v>249</v>
      </c>
      <c r="AT153" s="138" t="s">
        <v>166</v>
      </c>
      <c r="AU153" s="138" t="s">
        <v>82</v>
      </c>
      <c r="AY153" s="17" t="s">
        <v>130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80</v>
      </c>
      <c r="BK153" s="139">
        <f>ROUND(I153*H153,2)</f>
        <v>0</v>
      </c>
      <c r="BL153" s="17" t="s">
        <v>157</v>
      </c>
      <c r="BM153" s="138" t="s">
        <v>2514</v>
      </c>
    </row>
    <row r="154" spans="2:65" s="1" customFormat="1" ht="11.25">
      <c r="B154" s="32"/>
      <c r="D154" s="140" t="s">
        <v>140</v>
      </c>
      <c r="F154" s="141" t="s">
        <v>2513</v>
      </c>
      <c r="I154" s="142"/>
      <c r="L154" s="32"/>
      <c r="M154" s="143"/>
      <c r="T154" s="53"/>
      <c r="AT154" s="17" t="s">
        <v>140</v>
      </c>
      <c r="AU154" s="17" t="s">
        <v>82</v>
      </c>
    </row>
    <row r="155" spans="2:65" s="12" customFormat="1" ht="11.25">
      <c r="B155" s="146"/>
      <c r="D155" s="140" t="s">
        <v>147</v>
      </c>
      <c r="E155" s="147" t="s">
        <v>19</v>
      </c>
      <c r="F155" s="148" t="s">
        <v>2515</v>
      </c>
      <c r="H155" s="149">
        <v>70.966999999999999</v>
      </c>
      <c r="I155" s="150"/>
      <c r="L155" s="146"/>
      <c r="M155" s="151"/>
      <c r="T155" s="152"/>
      <c r="AT155" s="147" t="s">
        <v>147</v>
      </c>
      <c r="AU155" s="147" t="s">
        <v>82</v>
      </c>
      <c r="AV155" s="12" t="s">
        <v>82</v>
      </c>
      <c r="AW155" s="12" t="s">
        <v>33</v>
      </c>
      <c r="AX155" s="12" t="s">
        <v>80</v>
      </c>
      <c r="AY155" s="147" t="s">
        <v>130</v>
      </c>
    </row>
    <row r="156" spans="2:65" s="11" customFormat="1" ht="22.9" customHeight="1">
      <c r="B156" s="115"/>
      <c r="D156" s="116" t="s">
        <v>71</v>
      </c>
      <c r="E156" s="125" t="s">
        <v>1483</v>
      </c>
      <c r="F156" s="125" t="s">
        <v>1484</v>
      </c>
      <c r="I156" s="118"/>
      <c r="J156" s="126">
        <f>BK156</f>
        <v>0</v>
      </c>
      <c r="L156" s="115"/>
      <c r="M156" s="120"/>
      <c r="P156" s="121">
        <f>SUM(P157:P166)</f>
        <v>0</v>
      </c>
      <c r="R156" s="121">
        <f>SUM(R157:R166)</f>
        <v>0</v>
      </c>
      <c r="T156" s="122">
        <f>SUM(T157:T166)</f>
        <v>0</v>
      </c>
      <c r="AR156" s="116" t="s">
        <v>80</v>
      </c>
      <c r="AT156" s="123" t="s">
        <v>71</v>
      </c>
      <c r="AU156" s="123" t="s">
        <v>80</v>
      </c>
      <c r="AY156" s="116" t="s">
        <v>130</v>
      </c>
      <c r="BK156" s="124">
        <f>SUM(BK157:BK166)</f>
        <v>0</v>
      </c>
    </row>
    <row r="157" spans="2:65" s="1" customFormat="1" ht="16.5" customHeight="1">
      <c r="B157" s="32"/>
      <c r="C157" s="127" t="s">
        <v>343</v>
      </c>
      <c r="D157" s="127" t="s">
        <v>133</v>
      </c>
      <c r="E157" s="128" t="s">
        <v>2516</v>
      </c>
      <c r="F157" s="129" t="s">
        <v>2517</v>
      </c>
      <c r="G157" s="130" t="s">
        <v>229</v>
      </c>
      <c r="H157" s="131">
        <v>17.561</v>
      </c>
      <c r="I157" s="132"/>
      <c r="J157" s="133">
        <f>ROUND(I157*H157,2)</f>
        <v>0</v>
      </c>
      <c r="K157" s="129" t="s">
        <v>137</v>
      </c>
      <c r="L157" s="32"/>
      <c r="M157" s="134" t="s">
        <v>19</v>
      </c>
      <c r="N157" s="135" t="s">
        <v>43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157</v>
      </c>
      <c r="AT157" s="138" t="s">
        <v>133</v>
      </c>
      <c r="AU157" s="138" t="s">
        <v>82</v>
      </c>
      <c r="AY157" s="17" t="s">
        <v>130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80</v>
      </c>
      <c r="BK157" s="139">
        <f>ROUND(I157*H157,2)</f>
        <v>0</v>
      </c>
      <c r="BL157" s="17" t="s">
        <v>157</v>
      </c>
      <c r="BM157" s="138" t="s">
        <v>2518</v>
      </c>
    </row>
    <row r="158" spans="2:65" s="1" customFormat="1" ht="11.25">
      <c r="B158" s="32"/>
      <c r="D158" s="140" t="s">
        <v>140</v>
      </c>
      <c r="F158" s="141" t="s">
        <v>2519</v>
      </c>
      <c r="I158" s="142"/>
      <c r="L158" s="32"/>
      <c r="M158" s="143"/>
      <c r="T158" s="53"/>
      <c r="AT158" s="17" t="s">
        <v>140</v>
      </c>
      <c r="AU158" s="17" t="s">
        <v>82</v>
      </c>
    </row>
    <row r="159" spans="2:65" s="1" customFormat="1" ht="11.25">
      <c r="B159" s="32"/>
      <c r="D159" s="144" t="s">
        <v>141</v>
      </c>
      <c r="F159" s="145" t="s">
        <v>2520</v>
      </c>
      <c r="I159" s="142"/>
      <c r="L159" s="32"/>
      <c r="M159" s="143"/>
      <c r="T159" s="53"/>
      <c r="AT159" s="17" t="s">
        <v>141</v>
      </c>
      <c r="AU159" s="17" t="s">
        <v>82</v>
      </c>
    </row>
    <row r="160" spans="2:65" s="1" customFormat="1" ht="16.5" customHeight="1">
      <c r="B160" s="32"/>
      <c r="C160" s="127" t="s">
        <v>86</v>
      </c>
      <c r="D160" s="127" t="s">
        <v>133</v>
      </c>
      <c r="E160" s="128" t="s">
        <v>2521</v>
      </c>
      <c r="F160" s="129" t="s">
        <v>2522</v>
      </c>
      <c r="G160" s="130" t="s">
        <v>229</v>
      </c>
      <c r="H160" s="131">
        <v>158.04900000000001</v>
      </c>
      <c r="I160" s="132"/>
      <c r="J160" s="133">
        <f>ROUND(I160*H160,2)</f>
        <v>0</v>
      </c>
      <c r="K160" s="129" t="s">
        <v>137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157</v>
      </c>
      <c r="AT160" s="138" t="s">
        <v>133</v>
      </c>
      <c r="AU160" s="138" t="s">
        <v>82</v>
      </c>
      <c r="AY160" s="17" t="s">
        <v>130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80</v>
      </c>
      <c r="BK160" s="139">
        <f>ROUND(I160*H160,2)</f>
        <v>0</v>
      </c>
      <c r="BL160" s="17" t="s">
        <v>157</v>
      </c>
      <c r="BM160" s="138" t="s">
        <v>2523</v>
      </c>
    </row>
    <row r="161" spans="2:65" s="1" customFormat="1" ht="11.25">
      <c r="B161" s="32"/>
      <c r="D161" s="140" t="s">
        <v>140</v>
      </c>
      <c r="F161" s="141" t="s">
        <v>2524</v>
      </c>
      <c r="I161" s="142"/>
      <c r="L161" s="32"/>
      <c r="M161" s="143"/>
      <c r="T161" s="53"/>
      <c r="AT161" s="17" t="s">
        <v>140</v>
      </c>
      <c r="AU161" s="17" t="s">
        <v>82</v>
      </c>
    </row>
    <row r="162" spans="2:65" s="1" customFormat="1" ht="11.25">
      <c r="B162" s="32"/>
      <c r="D162" s="144" t="s">
        <v>141</v>
      </c>
      <c r="F162" s="145" t="s">
        <v>2525</v>
      </c>
      <c r="I162" s="142"/>
      <c r="L162" s="32"/>
      <c r="M162" s="143"/>
      <c r="T162" s="53"/>
      <c r="AT162" s="17" t="s">
        <v>141</v>
      </c>
      <c r="AU162" s="17" t="s">
        <v>82</v>
      </c>
    </row>
    <row r="163" spans="2:65" s="12" customFormat="1" ht="11.25">
      <c r="B163" s="146"/>
      <c r="D163" s="140" t="s">
        <v>147</v>
      </c>
      <c r="E163" s="147" t="s">
        <v>19</v>
      </c>
      <c r="F163" s="148" t="s">
        <v>2526</v>
      </c>
      <c r="H163" s="149">
        <v>158.04900000000001</v>
      </c>
      <c r="I163" s="150"/>
      <c r="L163" s="146"/>
      <c r="M163" s="151"/>
      <c r="T163" s="152"/>
      <c r="AT163" s="147" t="s">
        <v>147</v>
      </c>
      <c r="AU163" s="147" t="s">
        <v>82</v>
      </c>
      <c r="AV163" s="12" t="s">
        <v>82</v>
      </c>
      <c r="AW163" s="12" t="s">
        <v>33</v>
      </c>
      <c r="AX163" s="12" t="s">
        <v>80</v>
      </c>
      <c r="AY163" s="147" t="s">
        <v>130</v>
      </c>
    </row>
    <row r="164" spans="2:65" s="1" customFormat="1" ht="24.2" customHeight="1">
      <c r="B164" s="32"/>
      <c r="C164" s="127" t="s">
        <v>7</v>
      </c>
      <c r="D164" s="127" t="s">
        <v>133</v>
      </c>
      <c r="E164" s="128" t="s">
        <v>2527</v>
      </c>
      <c r="F164" s="129" t="s">
        <v>2528</v>
      </c>
      <c r="G164" s="130" t="s">
        <v>229</v>
      </c>
      <c r="H164" s="131">
        <v>17.561</v>
      </c>
      <c r="I164" s="132"/>
      <c r="J164" s="133">
        <f>ROUND(I164*H164,2)</f>
        <v>0</v>
      </c>
      <c r="K164" s="129" t="s">
        <v>137</v>
      </c>
      <c r="L164" s="32"/>
      <c r="M164" s="134" t="s">
        <v>19</v>
      </c>
      <c r="N164" s="135" t="s">
        <v>43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157</v>
      </c>
      <c r="AT164" s="138" t="s">
        <v>133</v>
      </c>
      <c r="AU164" s="138" t="s">
        <v>82</v>
      </c>
      <c r="AY164" s="17" t="s">
        <v>130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80</v>
      </c>
      <c r="BK164" s="139">
        <f>ROUND(I164*H164,2)</f>
        <v>0</v>
      </c>
      <c r="BL164" s="17" t="s">
        <v>157</v>
      </c>
      <c r="BM164" s="138" t="s">
        <v>2529</v>
      </c>
    </row>
    <row r="165" spans="2:65" s="1" customFormat="1" ht="19.5">
      <c r="B165" s="32"/>
      <c r="D165" s="140" t="s">
        <v>140</v>
      </c>
      <c r="F165" s="141" t="s">
        <v>2530</v>
      </c>
      <c r="I165" s="142"/>
      <c r="L165" s="32"/>
      <c r="M165" s="143"/>
      <c r="T165" s="53"/>
      <c r="AT165" s="17" t="s">
        <v>140</v>
      </c>
      <c r="AU165" s="17" t="s">
        <v>82</v>
      </c>
    </row>
    <row r="166" spans="2:65" s="1" customFormat="1" ht="11.25">
      <c r="B166" s="32"/>
      <c r="D166" s="144" t="s">
        <v>141</v>
      </c>
      <c r="F166" s="145" t="s">
        <v>2531</v>
      </c>
      <c r="I166" s="142"/>
      <c r="L166" s="32"/>
      <c r="M166" s="143"/>
      <c r="T166" s="53"/>
      <c r="AT166" s="17" t="s">
        <v>141</v>
      </c>
      <c r="AU166" s="17" t="s">
        <v>82</v>
      </c>
    </row>
    <row r="167" spans="2:65" s="11" customFormat="1" ht="22.9" customHeight="1">
      <c r="B167" s="115"/>
      <c r="D167" s="116" t="s">
        <v>71</v>
      </c>
      <c r="E167" s="125" t="s">
        <v>787</v>
      </c>
      <c r="F167" s="125" t="s">
        <v>788</v>
      </c>
      <c r="I167" s="118"/>
      <c r="J167" s="126">
        <f>BK167</f>
        <v>0</v>
      </c>
      <c r="L167" s="115"/>
      <c r="M167" s="120"/>
      <c r="P167" s="121">
        <f>SUM(P168:P170)</f>
        <v>0</v>
      </c>
      <c r="R167" s="121">
        <f>SUM(R168:R170)</f>
        <v>0</v>
      </c>
      <c r="T167" s="122">
        <f>SUM(T168:T170)</f>
        <v>0</v>
      </c>
      <c r="AR167" s="116" t="s">
        <v>80</v>
      </c>
      <c r="AT167" s="123" t="s">
        <v>71</v>
      </c>
      <c r="AU167" s="123" t="s">
        <v>80</v>
      </c>
      <c r="AY167" s="116" t="s">
        <v>130</v>
      </c>
      <c r="BK167" s="124">
        <f>SUM(BK168:BK170)</f>
        <v>0</v>
      </c>
    </row>
    <row r="168" spans="2:65" s="1" customFormat="1" ht="16.5" customHeight="1">
      <c r="B168" s="32"/>
      <c r="C168" s="127" t="s">
        <v>360</v>
      </c>
      <c r="D168" s="127" t="s">
        <v>133</v>
      </c>
      <c r="E168" s="128" t="s">
        <v>2532</v>
      </c>
      <c r="F168" s="129" t="s">
        <v>2533</v>
      </c>
      <c r="G168" s="130" t="s">
        <v>229</v>
      </c>
      <c r="H168" s="131">
        <v>25.539000000000001</v>
      </c>
      <c r="I168" s="132"/>
      <c r="J168" s="133">
        <f>ROUND(I168*H168,2)</f>
        <v>0</v>
      </c>
      <c r="K168" s="129" t="s">
        <v>137</v>
      </c>
      <c r="L168" s="32"/>
      <c r="M168" s="134" t="s">
        <v>19</v>
      </c>
      <c r="N168" s="135" t="s">
        <v>43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157</v>
      </c>
      <c r="AT168" s="138" t="s">
        <v>133</v>
      </c>
      <c r="AU168" s="138" t="s">
        <v>82</v>
      </c>
      <c r="AY168" s="17" t="s">
        <v>130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80</v>
      </c>
      <c r="BK168" s="139">
        <f>ROUND(I168*H168,2)</f>
        <v>0</v>
      </c>
      <c r="BL168" s="17" t="s">
        <v>157</v>
      </c>
      <c r="BM168" s="138" t="s">
        <v>2534</v>
      </c>
    </row>
    <row r="169" spans="2:65" s="1" customFormat="1" ht="11.25">
      <c r="B169" s="32"/>
      <c r="D169" s="140" t="s">
        <v>140</v>
      </c>
      <c r="F169" s="141" t="s">
        <v>2535</v>
      </c>
      <c r="I169" s="142"/>
      <c r="L169" s="32"/>
      <c r="M169" s="143"/>
      <c r="T169" s="53"/>
      <c r="AT169" s="17" t="s">
        <v>140</v>
      </c>
      <c r="AU169" s="17" t="s">
        <v>82</v>
      </c>
    </row>
    <row r="170" spans="2:65" s="1" customFormat="1" ht="11.25">
      <c r="B170" s="32"/>
      <c r="D170" s="144" t="s">
        <v>141</v>
      </c>
      <c r="F170" s="145" t="s">
        <v>2536</v>
      </c>
      <c r="I170" s="142"/>
      <c r="L170" s="32"/>
      <c r="M170" s="143"/>
      <c r="T170" s="53"/>
      <c r="AT170" s="17" t="s">
        <v>141</v>
      </c>
      <c r="AU170" s="17" t="s">
        <v>82</v>
      </c>
    </row>
    <row r="171" spans="2:65" s="11" customFormat="1" ht="25.9" customHeight="1">
      <c r="B171" s="115"/>
      <c r="D171" s="116" t="s">
        <v>71</v>
      </c>
      <c r="E171" s="117" t="s">
        <v>795</v>
      </c>
      <c r="F171" s="117" t="s">
        <v>796</v>
      </c>
      <c r="I171" s="118"/>
      <c r="J171" s="119">
        <f>BK171</f>
        <v>0</v>
      </c>
      <c r="L171" s="115"/>
      <c r="M171" s="120"/>
      <c r="P171" s="121">
        <f>P172</f>
        <v>0</v>
      </c>
      <c r="R171" s="121">
        <f>R172</f>
        <v>2.2070399999999997E-2</v>
      </c>
      <c r="T171" s="122">
        <f>T172</f>
        <v>0</v>
      </c>
      <c r="AR171" s="116" t="s">
        <v>82</v>
      </c>
      <c r="AT171" s="123" t="s">
        <v>71</v>
      </c>
      <c r="AU171" s="123" t="s">
        <v>72</v>
      </c>
      <c r="AY171" s="116" t="s">
        <v>130</v>
      </c>
      <c r="BK171" s="124">
        <f>BK172</f>
        <v>0</v>
      </c>
    </row>
    <row r="172" spans="2:65" s="11" customFormat="1" ht="22.9" customHeight="1">
      <c r="B172" s="115"/>
      <c r="D172" s="116" t="s">
        <v>71</v>
      </c>
      <c r="E172" s="125" t="s">
        <v>797</v>
      </c>
      <c r="F172" s="125" t="s">
        <v>798</v>
      </c>
      <c r="I172" s="118"/>
      <c r="J172" s="126">
        <f>BK172</f>
        <v>0</v>
      </c>
      <c r="L172" s="115"/>
      <c r="M172" s="120"/>
      <c r="P172" s="121">
        <f>SUM(P173:P181)</f>
        <v>0</v>
      </c>
      <c r="R172" s="121">
        <f>SUM(R173:R181)</f>
        <v>2.2070399999999997E-2</v>
      </c>
      <c r="T172" s="122">
        <f>SUM(T173:T181)</f>
        <v>0</v>
      </c>
      <c r="AR172" s="116" t="s">
        <v>82</v>
      </c>
      <c r="AT172" s="123" t="s">
        <v>71</v>
      </c>
      <c r="AU172" s="123" t="s">
        <v>80</v>
      </c>
      <c r="AY172" s="116" t="s">
        <v>130</v>
      </c>
      <c r="BK172" s="124">
        <f>SUM(BK173:BK181)</f>
        <v>0</v>
      </c>
    </row>
    <row r="173" spans="2:65" s="1" customFormat="1" ht="16.5" customHeight="1">
      <c r="B173" s="32"/>
      <c r="C173" s="127" t="s">
        <v>366</v>
      </c>
      <c r="D173" s="127" t="s">
        <v>133</v>
      </c>
      <c r="E173" s="128" t="s">
        <v>2537</v>
      </c>
      <c r="F173" s="129" t="s">
        <v>2538</v>
      </c>
      <c r="G173" s="130" t="s">
        <v>199</v>
      </c>
      <c r="H173" s="131">
        <v>66.88</v>
      </c>
      <c r="I173" s="132"/>
      <c r="J173" s="133">
        <f>ROUND(I173*H173,2)</f>
        <v>0</v>
      </c>
      <c r="K173" s="129" t="s">
        <v>137</v>
      </c>
      <c r="L173" s="32"/>
      <c r="M173" s="134" t="s">
        <v>19</v>
      </c>
      <c r="N173" s="135" t="s">
        <v>43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311</v>
      </c>
      <c r="AT173" s="138" t="s">
        <v>133</v>
      </c>
      <c r="AU173" s="138" t="s">
        <v>82</v>
      </c>
      <c r="AY173" s="17" t="s">
        <v>130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80</v>
      </c>
      <c r="BK173" s="139">
        <f>ROUND(I173*H173,2)</f>
        <v>0</v>
      </c>
      <c r="BL173" s="17" t="s">
        <v>311</v>
      </c>
      <c r="BM173" s="138" t="s">
        <v>2539</v>
      </c>
    </row>
    <row r="174" spans="2:65" s="1" customFormat="1" ht="11.25">
      <c r="B174" s="32"/>
      <c r="D174" s="140" t="s">
        <v>140</v>
      </c>
      <c r="F174" s="141" t="s">
        <v>2540</v>
      </c>
      <c r="I174" s="142"/>
      <c r="L174" s="32"/>
      <c r="M174" s="143"/>
      <c r="T174" s="53"/>
      <c r="AT174" s="17" t="s">
        <v>140</v>
      </c>
      <c r="AU174" s="17" t="s">
        <v>82</v>
      </c>
    </row>
    <row r="175" spans="2:65" s="1" customFormat="1" ht="11.25">
      <c r="B175" s="32"/>
      <c r="D175" s="144" t="s">
        <v>141</v>
      </c>
      <c r="F175" s="145" t="s">
        <v>2541</v>
      </c>
      <c r="I175" s="142"/>
      <c r="L175" s="32"/>
      <c r="M175" s="143"/>
      <c r="T175" s="53"/>
      <c r="AT175" s="17" t="s">
        <v>141</v>
      </c>
      <c r="AU175" s="17" t="s">
        <v>82</v>
      </c>
    </row>
    <row r="176" spans="2:65" s="1" customFormat="1" ht="16.5" customHeight="1">
      <c r="B176" s="32"/>
      <c r="C176" s="166" t="s">
        <v>372</v>
      </c>
      <c r="D176" s="166" t="s">
        <v>166</v>
      </c>
      <c r="E176" s="167" t="s">
        <v>2542</v>
      </c>
      <c r="F176" s="168" t="s">
        <v>2543</v>
      </c>
      <c r="G176" s="169" t="s">
        <v>199</v>
      </c>
      <c r="H176" s="170">
        <v>73.567999999999998</v>
      </c>
      <c r="I176" s="171"/>
      <c r="J176" s="172">
        <f>ROUND(I176*H176,2)</f>
        <v>0</v>
      </c>
      <c r="K176" s="168" t="s">
        <v>137</v>
      </c>
      <c r="L176" s="173"/>
      <c r="M176" s="174" t="s">
        <v>19</v>
      </c>
      <c r="N176" s="175" t="s">
        <v>43</v>
      </c>
      <c r="P176" s="136">
        <f>O176*H176</f>
        <v>0</v>
      </c>
      <c r="Q176" s="136">
        <v>2.9999999999999997E-4</v>
      </c>
      <c r="R176" s="136">
        <f>Q176*H176</f>
        <v>2.2070399999999997E-2</v>
      </c>
      <c r="S176" s="136">
        <v>0</v>
      </c>
      <c r="T176" s="137">
        <f>S176*H176</f>
        <v>0</v>
      </c>
      <c r="AR176" s="138" t="s">
        <v>425</v>
      </c>
      <c r="AT176" s="138" t="s">
        <v>166</v>
      </c>
      <c r="AU176" s="138" t="s">
        <v>82</v>
      </c>
      <c r="AY176" s="17" t="s">
        <v>130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80</v>
      </c>
      <c r="BK176" s="139">
        <f>ROUND(I176*H176,2)</f>
        <v>0</v>
      </c>
      <c r="BL176" s="17" t="s">
        <v>311</v>
      </c>
      <c r="BM176" s="138" t="s">
        <v>2544</v>
      </c>
    </row>
    <row r="177" spans="2:65" s="1" customFormat="1" ht="11.25">
      <c r="B177" s="32"/>
      <c r="D177" s="140" t="s">
        <v>140</v>
      </c>
      <c r="F177" s="141" t="s">
        <v>2543</v>
      </c>
      <c r="I177" s="142"/>
      <c r="L177" s="32"/>
      <c r="M177" s="143"/>
      <c r="T177" s="53"/>
      <c r="AT177" s="17" t="s">
        <v>140</v>
      </c>
      <c r="AU177" s="17" t="s">
        <v>82</v>
      </c>
    </row>
    <row r="178" spans="2:65" s="12" customFormat="1" ht="11.25">
      <c r="B178" s="146"/>
      <c r="D178" s="140" t="s">
        <v>147</v>
      </c>
      <c r="E178" s="147" t="s">
        <v>19</v>
      </c>
      <c r="F178" s="148" t="s">
        <v>2545</v>
      </c>
      <c r="H178" s="149">
        <v>73.567999999999998</v>
      </c>
      <c r="I178" s="150"/>
      <c r="L178" s="146"/>
      <c r="M178" s="151"/>
      <c r="T178" s="152"/>
      <c r="AT178" s="147" t="s">
        <v>147</v>
      </c>
      <c r="AU178" s="147" t="s">
        <v>82</v>
      </c>
      <c r="AV178" s="12" t="s">
        <v>82</v>
      </c>
      <c r="AW178" s="12" t="s">
        <v>33</v>
      </c>
      <c r="AX178" s="12" t="s">
        <v>80</v>
      </c>
      <c r="AY178" s="147" t="s">
        <v>130</v>
      </c>
    </row>
    <row r="179" spans="2:65" s="1" customFormat="1" ht="16.5" customHeight="1">
      <c r="B179" s="32"/>
      <c r="C179" s="127" t="s">
        <v>379</v>
      </c>
      <c r="D179" s="127" t="s">
        <v>133</v>
      </c>
      <c r="E179" s="128" t="s">
        <v>825</v>
      </c>
      <c r="F179" s="129" t="s">
        <v>826</v>
      </c>
      <c r="G179" s="130" t="s">
        <v>827</v>
      </c>
      <c r="H179" s="179"/>
      <c r="I179" s="132"/>
      <c r="J179" s="133">
        <f>ROUND(I179*H179,2)</f>
        <v>0</v>
      </c>
      <c r="K179" s="129" t="s">
        <v>137</v>
      </c>
      <c r="L179" s="32"/>
      <c r="M179" s="134" t="s">
        <v>19</v>
      </c>
      <c r="N179" s="135" t="s">
        <v>43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311</v>
      </c>
      <c r="AT179" s="138" t="s">
        <v>133</v>
      </c>
      <c r="AU179" s="138" t="s">
        <v>82</v>
      </c>
      <c r="AY179" s="17" t="s">
        <v>130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80</v>
      </c>
      <c r="BK179" s="139">
        <f>ROUND(I179*H179,2)</f>
        <v>0</v>
      </c>
      <c r="BL179" s="17" t="s">
        <v>311</v>
      </c>
      <c r="BM179" s="138" t="s">
        <v>2546</v>
      </c>
    </row>
    <row r="180" spans="2:65" s="1" customFormat="1" ht="19.5">
      <c r="B180" s="32"/>
      <c r="D180" s="140" t="s">
        <v>140</v>
      </c>
      <c r="F180" s="141" t="s">
        <v>829</v>
      </c>
      <c r="I180" s="142"/>
      <c r="L180" s="32"/>
      <c r="M180" s="143"/>
      <c r="T180" s="53"/>
      <c r="AT180" s="17" t="s">
        <v>140</v>
      </c>
      <c r="AU180" s="17" t="s">
        <v>82</v>
      </c>
    </row>
    <row r="181" spans="2:65" s="1" customFormat="1" ht="11.25">
      <c r="B181" s="32"/>
      <c r="D181" s="144" t="s">
        <v>141</v>
      </c>
      <c r="F181" s="145" t="s">
        <v>830</v>
      </c>
      <c r="I181" s="142"/>
      <c r="L181" s="32"/>
      <c r="M181" s="183"/>
      <c r="N181" s="184"/>
      <c r="O181" s="184"/>
      <c r="P181" s="184"/>
      <c r="Q181" s="184"/>
      <c r="R181" s="184"/>
      <c r="S181" s="184"/>
      <c r="T181" s="185"/>
      <c r="AT181" s="17" t="s">
        <v>141</v>
      </c>
      <c r="AU181" s="17" t="s">
        <v>82</v>
      </c>
    </row>
    <row r="182" spans="2:65" s="1" customFormat="1" ht="6.95" customHeight="1">
      <c r="B182" s="41"/>
      <c r="C182" s="42"/>
      <c r="D182" s="42"/>
      <c r="E182" s="42"/>
      <c r="F182" s="42"/>
      <c r="G182" s="42"/>
      <c r="H182" s="42"/>
      <c r="I182" s="42"/>
      <c r="J182" s="42"/>
      <c r="K182" s="42"/>
      <c r="L182" s="32"/>
    </row>
  </sheetData>
  <sheetProtection algorithmName="SHA-512" hashValue="eYlgY9sJU2lG3kXDBzMXwGCQ97gnpYtRy6IroNALJJcygp92YhMzo/HQ2c0NsDwHbTyX9i11WS/H1rSMABuoLQ==" saltValue="b0mCWTtdVpusJTEXccKGicBeBAoJE7bWsGFcEZaZAwYiWuZ6zG3ZNvvheyo8KTOW9JalzmwWlx6rp69Lkqyn5g==" spinCount="100000" sheet="1" objects="1" scenarios="1" formatColumns="0" formatRows="0" autoFilter="0"/>
  <autoFilter ref="C86:K181" xr:uid="{00000000-0009-0000-0000-000007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700-000000000000}"/>
    <hyperlink ref="F95" r:id="rId2" xr:uid="{00000000-0004-0000-0700-000001000000}"/>
    <hyperlink ref="F99" r:id="rId3" xr:uid="{00000000-0004-0000-0700-000002000000}"/>
    <hyperlink ref="F103" r:id="rId4" xr:uid="{00000000-0004-0000-0700-000003000000}"/>
    <hyperlink ref="F109" r:id="rId5" xr:uid="{00000000-0004-0000-0700-000004000000}"/>
    <hyperlink ref="F112" r:id="rId6" xr:uid="{00000000-0004-0000-0700-000005000000}"/>
    <hyperlink ref="F116" r:id="rId7" xr:uid="{00000000-0004-0000-0700-000006000000}"/>
    <hyperlink ref="F119" r:id="rId8" xr:uid="{00000000-0004-0000-0700-000007000000}"/>
    <hyperlink ref="F125" r:id="rId9" xr:uid="{00000000-0004-0000-0700-000008000000}"/>
    <hyperlink ref="F132" r:id="rId10" xr:uid="{00000000-0004-0000-0700-000009000000}"/>
    <hyperlink ref="F136" r:id="rId11" xr:uid="{00000000-0004-0000-0700-00000A000000}"/>
    <hyperlink ref="F141" r:id="rId12" xr:uid="{00000000-0004-0000-0700-00000B000000}"/>
    <hyperlink ref="F144" r:id="rId13" xr:uid="{00000000-0004-0000-0700-00000C000000}"/>
    <hyperlink ref="F151" r:id="rId14" xr:uid="{00000000-0004-0000-0700-00000D000000}"/>
    <hyperlink ref="F159" r:id="rId15" xr:uid="{00000000-0004-0000-0700-00000E000000}"/>
    <hyperlink ref="F162" r:id="rId16" xr:uid="{00000000-0004-0000-0700-00000F000000}"/>
    <hyperlink ref="F166" r:id="rId17" xr:uid="{00000000-0004-0000-0700-000010000000}"/>
    <hyperlink ref="F170" r:id="rId18" xr:uid="{00000000-0004-0000-0700-000011000000}"/>
    <hyperlink ref="F175" r:id="rId19" xr:uid="{00000000-0004-0000-0700-000012000000}"/>
    <hyperlink ref="F181" r:id="rId20" xr:uid="{00000000-0004-0000-0700-00001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8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104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Zázemí pro dětskou skupinu - Kynšperk</v>
      </c>
      <c r="F7" s="309"/>
      <c r="G7" s="309"/>
      <c r="H7" s="309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71" t="s">
        <v>2547</v>
      </c>
      <c r="F9" s="310"/>
      <c r="G9" s="310"/>
      <c r="H9" s="31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28. 1. 2024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1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7" t="s">
        <v>19</v>
      </c>
      <c r="F27" s="297"/>
      <c r="G27" s="297"/>
      <c r="H27" s="29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ROUND(J91,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ROUND((SUM(BE91:BE281)),  2)</f>
        <v>0</v>
      </c>
      <c r="I33" s="89">
        <v>0.21</v>
      </c>
      <c r="J33" s="88">
        <f>ROUND(((SUM(BE91:BE281))*I33),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ROUND((SUM(BF91:BF281)),  2)</f>
        <v>0</v>
      </c>
      <c r="I34" s="89">
        <v>0.15</v>
      </c>
      <c r="J34" s="88">
        <f>ROUND(((SUM(BF91:BF281))*I34),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ROUND((SUM(BG91:BG281)),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ROUND((SUM(BH91:BH281)),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ROUND((SUM(BI91:BI281)),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107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Zázemí pro dětskou skupinu - Kynšperk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105</v>
      </c>
      <c r="L49" s="32"/>
    </row>
    <row r="50" spans="2:47" s="1" customFormat="1" ht="16.5" customHeight="1">
      <c r="B50" s="32"/>
      <c r="E50" s="271" t="str">
        <f>E9</f>
        <v>70 - Venkovní rozvody</v>
      </c>
      <c r="F50" s="310"/>
      <c r="G50" s="310"/>
      <c r="H50" s="310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Kynšperk nad Ohří</v>
      </c>
      <c r="I52" s="27" t="s">
        <v>23</v>
      </c>
      <c r="J52" s="49" t="str">
        <f>IF(J12="","",J12)</f>
        <v>28. 1. 2024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 Kynšperk nad Ohří</v>
      </c>
      <c r="I54" s="27" t="s">
        <v>31</v>
      </c>
      <c r="J54" s="30" t="str">
        <f>E21</f>
        <v>Nováček Jiří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Milan Hájek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108</v>
      </c>
      <c r="D57" s="90"/>
      <c r="E57" s="90"/>
      <c r="F57" s="90"/>
      <c r="G57" s="90"/>
      <c r="H57" s="90"/>
      <c r="I57" s="90"/>
      <c r="J57" s="97" t="s">
        <v>109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J91</f>
        <v>0</v>
      </c>
      <c r="L59" s="32"/>
      <c r="AU59" s="17" t="s">
        <v>110</v>
      </c>
    </row>
    <row r="60" spans="2:47" s="8" customFormat="1" ht="24.95" customHeight="1">
      <c r="B60" s="99"/>
      <c r="D60" s="100" t="s">
        <v>175</v>
      </c>
      <c r="E60" s="101"/>
      <c r="F60" s="101"/>
      <c r="G60" s="101"/>
      <c r="H60" s="101"/>
      <c r="I60" s="101"/>
      <c r="J60" s="102">
        <f>J92</f>
        <v>0</v>
      </c>
      <c r="L60" s="99"/>
    </row>
    <row r="61" spans="2:47" s="9" customFormat="1" ht="19.899999999999999" customHeight="1">
      <c r="B61" s="103"/>
      <c r="D61" s="104" t="s">
        <v>176</v>
      </c>
      <c r="E61" s="105"/>
      <c r="F61" s="105"/>
      <c r="G61" s="105"/>
      <c r="H61" s="105"/>
      <c r="I61" s="105"/>
      <c r="J61" s="106">
        <f>J93</f>
        <v>0</v>
      </c>
      <c r="L61" s="103"/>
    </row>
    <row r="62" spans="2:47" s="9" customFormat="1" ht="19.899999999999999" customHeight="1">
      <c r="B62" s="103"/>
      <c r="D62" s="104" t="s">
        <v>177</v>
      </c>
      <c r="E62" s="105"/>
      <c r="F62" s="105"/>
      <c r="G62" s="105"/>
      <c r="H62" s="105"/>
      <c r="I62" s="105"/>
      <c r="J62" s="106">
        <f>J155</f>
        <v>0</v>
      </c>
      <c r="L62" s="103"/>
    </row>
    <row r="63" spans="2:47" s="9" customFormat="1" ht="19.899999999999999" customHeight="1">
      <c r="B63" s="103"/>
      <c r="D63" s="104" t="s">
        <v>178</v>
      </c>
      <c r="E63" s="105"/>
      <c r="F63" s="105"/>
      <c r="G63" s="105"/>
      <c r="H63" s="105"/>
      <c r="I63" s="105"/>
      <c r="J63" s="106">
        <f>J169</f>
        <v>0</v>
      </c>
      <c r="L63" s="103"/>
    </row>
    <row r="64" spans="2:47" s="9" customFormat="1" ht="19.899999999999999" customHeight="1">
      <c r="B64" s="103"/>
      <c r="D64" s="104" t="s">
        <v>179</v>
      </c>
      <c r="E64" s="105"/>
      <c r="F64" s="105"/>
      <c r="G64" s="105"/>
      <c r="H64" s="105"/>
      <c r="I64" s="105"/>
      <c r="J64" s="106">
        <f>J181</f>
        <v>0</v>
      </c>
      <c r="L64" s="103"/>
    </row>
    <row r="65" spans="2:12" s="9" customFormat="1" ht="19.899999999999999" customHeight="1">
      <c r="B65" s="103"/>
      <c r="D65" s="104" t="s">
        <v>180</v>
      </c>
      <c r="E65" s="105"/>
      <c r="F65" s="105"/>
      <c r="G65" s="105"/>
      <c r="H65" s="105"/>
      <c r="I65" s="105"/>
      <c r="J65" s="106">
        <f>J193</f>
        <v>0</v>
      </c>
      <c r="L65" s="103"/>
    </row>
    <row r="66" spans="2:12" s="9" customFormat="1" ht="19.899999999999999" customHeight="1">
      <c r="B66" s="103"/>
      <c r="D66" s="104" t="s">
        <v>2548</v>
      </c>
      <c r="E66" s="105"/>
      <c r="F66" s="105"/>
      <c r="G66" s="105"/>
      <c r="H66" s="105"/>
      <c r="I66" s="105"/>
      <c r="J66" s="106">
        <f>J198</f>
        <v>0</v>
      </c>
      <c r="L66" s="103"/>
    </row>
    <row r="67" spans="2:12" s="8" customFormat="1" ht="24.95" customHeight="1">
      <c r="B67" s="99"/>
      <c r="D67" s="100" t="s">
        <v>183</v>
      </c>
      <c r="E67" s="101"/>
      <c r="F67" s="101"/>
      <c r="G67" s="101"/>
      <c r="H67" s="101"/>
      <c r="I67" s="101"/>
      <c r="J67" s="102">
        <f>J250</f>
        <v>0</v>
      </c>
      <c r="L67" s="99"/>
    </row>
    <row r="68" spans="2:12" s="9" customFormat="1" ht="19.899999999999999" customHeight="1">
      <c r="B68" s="103"/>
      <c r="D68" s="104" t="s">
        <v>2549</v>
      </c>
      <c r="E68" s="105"/>
      <c r="F68" s="105"/>
      <c r="G68" s="105"/>
      <c r="H68" s="105"/>
      <c r="I68" s="105"/>
      <c r="J68" s="106">
        <f>J251</f>
        <v>0</v>
      </c>
      <c r="L68" s="103"/>
    </row>
    <row r="69" spans="2:12" s="9" customFormat="1" ht="19.899999999999999" customHeight="1">
      <c r="B69" s="103"/>
      <c r="D69" s="104" t="s">
        <v>1411</v>
      </c>
      <c r="E69" s="105"/>
      <c r="F69" s="105"/>
      <c r="G69" s="105"/>
      <c r="H69" s="105"/>
      <c r="I69" s="105"/>
      <c r="J69" s="106">
        <f>J259</f>
        <v>0</v>
      </c>
      <c r="L69" s="103"/>
    </row>
    <row r="70" spans="2:12" s="9" customFormat="1" ht="19.899999999999999" customHeight="1">
      <c r="B70" s="103"/>
      <c r="D70" s="104" t="s">
        <v>2550</v>
      </c>
      <c r="E70" s="105"/>
      <c r="F70" s="105"/>
      <c r="G70" s="105"/>
      <c r="H70" s="105"/>
      <c r="I70" s="105"/>
      <c r="J70" s="106">
        <f>J269</f>
        <v>0</v>
      </c>
      <c r="L70" s="103"/>
    </row>
    <row r="71" spans="2:12" s="8" customFormat="1" ht="24.95" customHeight="1">
      <c r="B71" s="99"/>
      <c r="D71" s="100" t="s">
        <v>1416</v>
      </c>
      <c r="E71" s="101"/>
      <c r="F71" s="101"/>
      <c r="G71" s="101"/>
      <c r="H71" s="101"/>
      <c r="I71" s="101"/>
      <c r="J71" s="102">
        <f>J273</f>
        <v>0</v>
      </c>
      <c r="L71" s="99"/>
    </row>
    <row r="72" spans="2:12" s="1" customFormat="1" ht="21.75" customHeight="1">
      <c r="B72" s="32"/>
      <c r="L72" s="32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4.95" customHeight="1">
      <c r="B78" s="32"/>
      <c r="C78" s="21" t="s">
        <v>115</v>
      </c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308" t="str">
        <f>E7</f>
        <v>Zázemí pro dětskou skupinu - Kynšperk</v>
      </c>
      <c r="F81" s="309"/>
      <c r="G81" s="309"/>
      <c r="H81" s="309"/>
      <c r="L81" s="32"/>
    </row>
    <row r="82" spans="2:65" s="1" customFormat="1" ht="12" customHeight="1">
      <c r="B82" s="32"/>
      <c r="C82" s="27" t="s">
        <v>105</v>
      </c>
      <c r="L82" s="32"/>
    </row>
    <row r="83" spans="2:65" s="1" customFormat="1" ht="16.5" customHeight="1">
      <c r="B83" s="32"/>
      <c r="E83" s="271" t="str">
        <f>E9</f>
        <v>70 - Venkovní rozvody</v>
      </c>
      <c r="F83" s="310"/>
      <c r="G83" s="310"/>
      <c r="H83" s="310"/>
      <c r="L83" s="32"/>
    </row>
    <row r="84" spans="2:65" s="1" customFormat="1" ht="6.95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F12</f>
        <v>Kynšperk nad Ohří</v>
      </c>
      <c r="I85" s="27" t="s">
        <v>23</v>
      </c>
      <c r="J85" s="49" t="str">
        <f>IF(J12="","",J12)</f>
        <v>28. 1. 2024</v>
      </c>
      <c r="L85" s="32"/>
    </row>
    <row r="86" spans="2:65" s="1" customFormat="1" ht="6.95" customHeight="1">
      <c r="B86" s="32"/>
      <c r="L86" s="32"/>
    </row>
    <row r="87" spans="2:65" s="1" customFormat="1" ht="15.2" customHeight="1">
      <c r="B87" s="32"/>
      <c r="C87" s="27" t="s">
        <v>25</v>
      </c>
      <c r="F87" s="25" t="str">
        <f>E15</f>
        <v>Měst Kynšperk nad Ohří</v>
      </c>
      <c r="I87" s="27" t="s">
        <v>31</v>
      </c>
      <c r="J87" s="30" t="str">
        <f>E21</f>
        <v>Nováček Jiří</v>
      </c>
      <c r="L87" s="32"/>
    </row>
    <row r="88" spans="2:65" s="1" customFormat="1" ht="15.2" customHeight="1">
      <c r="B88" s="32"/>
      <c r="C88" s="27" t="s">
        <v>29</v>
      </c>
      <c r="F88" s="25" t="str">
        <f>IF(E18="","",E18)</f>
        <v>Vyplň údaj</v>
      </c>
      <c r="I88" s="27" t="s">
        <v>34</v>
      </c>
      <c r="J88" s="30" t="str">
        <f>E24</f>
        <v>Milan Hájek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07"/>
      <c r="C90" s="108" t="s">
        <v>116</v>
      </c>
      <c r="D90" s="109" t="s">
        <v>57</v>
      </c>
      <c r="E90" s="109" t="s">
        <v>53</v>
      </c>
      <c r="F90" s="109" t="s">
        <v>54</v>
      </c>
      <c r="G90" s="109" t="s">
        <v>117</v>
      </c>
      <c r="H90" s="109" t="s">
        <v>118</v>
      </c>
      <c r="I90" s="109" t="s">
        <v>119</v>
      </c>
      <c r="J90" s="109" t="s">
        <v>109</v>
      </c>
      <c r="K90" s="110" t="s">
        <v>120</v>
      </c>
      <c r="L90" s="107"/>
      <c r="M90" s="56" t="s">
        <v>19</v>
      </c>
      <c r="N90" s="57" t="s">
        <v>42</v>
      </c>
      <c r="O90" s="57" t="s">
        <v>121</v>
      </c>
      <c r="P90" s="57" t="s">
        <v>122</v>
      </c>
      <c r="Q90" s="57" t="s">
        <v>123</v>
      </c>
      <c r="R90" s="57" t="s">
        <v>124</v>
      </c>
      <c r="S90" s="57" t="s">
        <v>125</v>
      </c>
      <c r="T90" s="58" t="s">
        <v>126</v>
      </c>
    </row>
    <row r="91" spans="2:65" s="1" customFormat="1" ht="22.9" customHeight="1">
      <c r="B91" s="32"/>
      <c r="C91" s="61" t="s">
        <v>127</v>
      </c>
      <c r="J91" s="111">
        <f>BK91</f>
        <v>0</v>
      </c>
      <c r="L91" s="32"/>
      <c r="M91" s="59"/>
      <c r="N91" s="50"/>
      <c r="O91" s="50"/>
      <c r="P91" s="112">
        <f>P92+P250+P273</f>
        <v>0</v>
      </c>
      <c r="Q91" s="50"/>
      <c r="R91" s="112">
        <f>R92+R250+R273</f>
        <v>99.059504310171988</v>
      </c>
      <c r="S91" s="50"/>
      <c r="T91" s="113">
        <f>T92+T250+T273</f>
        <v>0</v>
      </c>
      <c r="AT91" s="17" t="s">
        <v>71</v>
      </c>
      <c r="AU91" s="17" t="s">
        <v>110</v>
      </c>
      <c r="BK91" s="114">
        <f>BK92+BK250+BK273</f>
        <v>0</v>
      </c>
    </row>
    <row r="92" spans="2:65" s="11" customFormat="1" ht="25.9" customHeight="1">
      <c r="B92" s="115"/>
      <c r="D92" s="116" t="s">
        <v>71</v>
      </c>
      <c r="E92" s="117" t="s">
        <v>194</v>
      </c>
      <c r="F92" s="117" t="s">
        <v>195</v>
      </c>
      <c r="I92" s="118"/>
      <c r="J92" s="119">
        <f>BK92</f>
        <v>0</v>
      </c>
      <c r="L92" s="115"/>
      <c r="M92" s="120"/>
      <c r="P92" s="121">
        <f>P93+P155+P169+P181+P193+P198</f>
        <v>0</v>
      </c>
      <c r="R92" s="121">
        <f>R93+R155+R169+R181+R193+R198</f>
        <v>98.779993370171994</v>
      </c>
      <c r="T92" s="122">
        <f>T93+T155+T169+T181+T193+T198</f>
        <v>0</v>
      </c>
      <c r="AR92" s="116" t="s">
        <v>80</v>
      </c>
      <c r="AT92" s="123" t="s">
        <v>71</v>
      </c>
      <c r="AU92" s="123" t="s">
        <v>72</v>
      </c>
      <c r="AY92" s="116" t="s">
        <v>130</v>
      </c>
      <c r="BK92" s="124">
        <f>BK93+BK155+BK169+BK181+BK193+BK198</f>
        <v>0</v>
      </c>
    </row>
    <row r="93" spans="2:65" s="11" customFormat="1" ht="22.9" customHeight="1">
      <c r="B93" s="115"/>
      <c r="D93" s="116" t="s">
        <v>71</v>
      </c>
      <c r="E93" s="125" t="s">
        <v>80</v>
      </c>
      <c r="F93" s="125" t="s">
        <v>196</v>
      </c>
      <c r="I93" s="118"/>
      <c r="J93" s="126">
        <f>BK93</f>
        <v>0</v>
      </c>
      <c r="L93" s="115"/>
      <c r="M93" s="120"/>
      <c r="P93" s="121">
        <f>SUM(P94:P154)</f>
        <v>0</v>
      </c>
      <c r="R93" s="121">
        <f>SUM(R94:R154)</f>
        <v>63.6</v>
      </c>
      <c r="T93" s="122">
        <f>SUM(T94:T154)</f>
        <v>0</v>
      </c>
      <c r="AR93" s="116" t="s">
        <v>80</v>
      </c>
      <c r="AT93" s="123" t="s">
        <v>71</v>
      </c>
      <c r="AU93" s="123" t="s">
        <v>80</v>
      </c>
      <c r="AY93" s="116" t="s">
        <v>130</v>
      </c>
      <c r="BK93" s="124">
        <f>SUM(BK94:BK154)</f>
        <v>0</v>
      </c>
    </row>
    <row r="94" spans="2:65" s="1" customFormat="1" ht="16.5" customHeight="1">
      <c r="B94" s="32"/>
      <c r="C94" s="127" t="s">
        <v>80</v>
      </c>
      <c r="D94" s="127" t="s">
        <v>133</v>
      </c>
      <c r="E94" s="128" t="s">
        <v>2551</v>
      </c>
      <c r="F94" s="129" t="s">
        <v>2552</v>
      </c>
      <c r="G94" s="130" t="s">
        <v>207</v>
      </c>
      <c r="H94" s="131">
        <v>39.020000000000003</v>
      </c>
      <c r="I94" s="132"/>
      <c r="J94" s="133">
        <f>ROUND(I94*H94,2)</f>
        <v>0</v>
      </c>
      <c r="K94" s="129" t="s">
        <v>137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157</v>
      </c>
      <c r="AT94" s="138" t="s">
        <v>133</v>
      </c>
      <c r="AU94" s="138" t="s">
        <v>82</v>
      </c>
      <c r="AY94" s="17" t="s">
        <v>130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157</v>
      </c>
      <c r="BM94" s="138" t="s">
        <v>2553</v>
      </c>
    </row>
    <row r="95" spans="2:65" s="1" customFormat="1" ht="19.5">
      <c r="B95" s="32"/>
      <c r="D95" s="140" t="s">
        <v>140</v>
      </c>
      <c r="F95" s="141" t="s">
        <v>2554</v>
      </c>
      <c r="I95" s="142"/>
      <c r="L95" s="32"/>
      <c r="M95" s="143"/>
      <c r="T95" s="53"/>
      <c r="AT95" s="17" t="s">
        <v>140</v>
      </c>
      <c r="AU95" s="17" t="s">
        <v>82</v>
      </c>
    </row>
    <row r="96" spans="2:65" s="1" customFormat="1" ht="11.25">
      <c r="B96" s="32"/>
      <c r="D96" s="144" t="s">
        <v>141</v>
      </c>
      <c r="F96" s="145" t="s">
        <v>2555</v>
      </c>
      <c r="I96" s="142"/>
      <c r="L96" s="32"/>
      <c r="M96" s="143"/>
      <c r="T96" s="53"/>
      <c r="AT96" s="17" t="s">
        <v>141</v>
      </c>
      <c r="AU96" s="17" t="s">
        <v>82</v>
      </c>
    </row>
    <row r="97" spans="2:65" s="12" customFormat="1" ht="11.25">
      <c r="B97" s="146"/>
      <c r="D97" s="140" t="s">
        <v>147</v>
      </c>
      <c r="E97" s="147" t="s">
        <v>19</v>
      </c>
      <c r="F97" s="148" t="s">
        <v>2556</v>
      </c>
      <c r="H97" s="149">
        <v>12.5</v>
      </c>
      <c r="I97" s="150"/>
      <c r="L97" s="146"/>
      <c r="M97" s="151"/>
      <c r="T97" s="152"/>
      <c r="AT97" s="147" t="s">
        <v>147</v>
      </c>
      <c r="AU97" s="147" t="s">
        <v>82</v>
      </c>
      <c r="AV97" s="12" t="s">
        <v>82</v>
      </c>
      <c r="AW97" s="12" t="s">
        <v>33</v>
      </c>
      <c r="AX97" s="12" t="s">
        <v>72</v>
      </c>
      <c r="AY97" s="147" t="s">
        <v>130</v>
      </c>
    </row>
    <row r="98" spans="2:65" s="12" customFormat="1" ht="11.25">
      <c r="B98" s="146"/>
      <c r="D98" s="140" t="s">
        <v>147</v>
      </c>
      <c r="E98" s="147" t="s">
        <v>19</v>
      </c>
      <c r="F98" s="148" t="s">
        <v>2557</v>
      </c>
      <c r="H98" s="149">
        <v>26.52</v>
      </c>
      <c r="I98" s="150"/>
      <c r="L98" s="146"/>
      <c r="M98" s="151"/>
      <c r="T98" s="152"/>
      <c r="AT98" s="147" t="s">
        <v>147</v>
      </c>
      <c r="AU98" s="147" t="s">
        <v>82</v>
      </c>
      <c r="AV98" s="12" t="s">
        <v>82</v>
      </c>
      <c r="AW98" s="12" t="s">
        <v>33</v>
      </c>
      <c r="AX98" s="12" t="s">
        <v>72</v>
      </c>
      <c r="AY98" s="147" t="s">
        <v>130</v>
      </c>
    </row>
    <row r="99" spans="2:65" s="14" customFormat="1" ht="11.25">
      <c r="B99" s="159"/>
      <c r="D99" s="140" t="s">
        <v>147</v>
      </c>
      <c r="E99" s="160" t="s">
        <v>19</v>
      </c>
      <c r="F99" s="161" t="s">
        <v>165</v>
      </c>
      <c r="H99" s="162">
        <v>39.020000000000003</v>
      </c>
      <c r="I99" s="163"/>
      <c r="L99" s="159"/>
      <c r="M99" s="164"/>
      <c r="T99" s="165"/>
      <c r="AT99" s="160" t="s">
        <v>147</v>
      </c>
      <c r="AU99" s="160" t="s">
        <v>82</v>
      </c>
      <c r="AV99" s="14" t="s">
        <v>157</v>
      </c>
      <c r="AW99" s="14" t="s">
        <v>4</v>
      </c>
      <c r="AX99" s="14" t="s">
        <v>80</v>
      </c>
      <c r="AY99" s="160" t="s">
        <v>130</v>
      </c>
    </row>
    <row r="100" spans="2:65" s="1" customFormat="1" ht="21.75" customHeight="1">
      <c r="B100" s="32"/>
      <c r="C100" s="127" t="s">
        <v>82</v>
      </c>
      <c r="D100" s="127" t="s">
        <v>133</v>
      </c>
      <c r="E100" s="128" t="s">
        <v>213</v>
      </c>
      <c r="F100" s="129" t="s">
        <v>214</v>
      </c>
      <c r="G100" s="130" t="s">
        <v>207</v>
      </c>
      <c r="H100" s="131">
        <v>91.92</v>
      </c>
      <c r="I100" s="132"/>
      <c r="J100" s="133">
        <f>ROUND(I100*H100,2)</f>
        <v>0</v>
      </c>
      <c r="K100" s="129" t="s">
        <v>137</v>
      </c>
      <c r="L100" s="32"/>
      <c r="M100" s="134" t="s">
        <v>19</v>
      </c>
      <c r="N100" s="135" t="s">
        <v>43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157</v>
      </c>
      <c r="AT100" s="138" t="s">
        <v>133</v>
      </c>
      <c r="AU100" s="138" t="s">
        <v>82</v>
      </c>
      <c r="AY100" s="17" t="s">
        <v>130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80</v>
      </c>
      <c r="BK100" s="139">
        <f>ROUND(I100*H100,2)</f>
        <v>0</v>
      </c>
      <c r="BL100" s="17" t="s">
        <v>157</v>
      </c>
      <c r="BM100" s="138" t="s">
        <v>2558</v>
      </c>
    </row>
    <row r="101" spans="2:65" s="1" customFormat="1" ht="19.5">
      <c r="B101" s="32"/>
      <c r="D101" s="140" t="s">
        <v>140</v>
      </c>
      <c r="F101" s="141" t="s">
        <v>216</v>
      </c>
      <c r="I101" s="142"/>
      <c r="L101" s="32"/>
      <c r="M101" s="143"/>
      <c r="T101" s="53"/>
      <c r="AT101" s="17" t="s">
        <v>140</v>
      </c>
      <c r="AU101" s="17" t="s">
        <v>82</v>
      </c>
    </row>
    <row r="102" spans="2:65" s="1" customFormat="1" ht="11.25">
      <c r="B102" s="32"/>
      <c r="D102" s="144" t="s">
        <v>141</v>
      </c>
      <c r="F102" s="145" t="s">
        <v>217</v>
      </c>
      <c r="I102" s="142"/>
      <c r="L102" s="32"/>
      <c r="M102" s="143"/>
      <c r="T102" s="53"/>
      <c r="AT102" s="17" t="s">
        <v>141</v>
      </c>
      <c r="AU102" s="17" t="s">
        <v>82</v>
      </c>
    </row>
    <row r="103" spans="2:65" s="12" customFormat="1" ht="11.25">
      <c r="B103" s="146"/>
      <c r="D103" s="140" t="s">
        <v>147</v>
      </c>
      <c r="E103" s="147" t="s">
        <v>19</v>
      </c>
      <c r="F103" s="148" t="s">
        <v>2559</v>
      </c>
      <c r="H103" s="149">
        <v>48.72</v>
      </c>
      <c r="I103" s="150"/>
      <c r="L103" s="146"/>
      <c r="M103" s="151"/>
      <c r="T103" s="152"/>
      <c r="AT103" s="147" t="s">
        <v>147</v>
      </c>
      <c r="AU103" s="147" t="s">
        <v>82</v>
      </c>
      <c r="AV103" s="12" t="s">
        <v>82</v>
      </c>
      <c r="AW103" s="12" t="s">
        <v>33</v>
      </c>
      <c r="AX103" s="12" t="s">
        <v>72</v>
      </c>
      <c r="AY103" s="147" t="s">
        <v>130</v>
      </c>
    </row>
    <row r="104" spans="2:65" s="12" customFormat="1" ht="11.25">
      <c r="B104" s="146"/>
      <c r="D104" s="140" t="s">
        <v>147</v>
      </c>
      <c r="E104" s="147" t="s">
        <v>19</v>
      </c>
      <c r="F104" s="148" t="s">
        <v>2560</v>
      </c>
      <c r="H104" s="149">
        <v>43.2</v>
      </c>
      <c r="I104" s="150"/>
      <c r="L104" s="146"/>
      <c r="M104" s="151"/>
      <c r="T104" s="152"/>
      <c r="AT104" s="147" t="s">
        <v>147</v>
      </c>
      <c r="AU104" s="147" t="s">
        <v>82</v>
      </c>
      <c r="AV104" s="12" t="s">
        <v>82</v>
      </c>
      <c r="AW104" s="12" t="s">
        <v>33</v>
      </c>
      <c r="AX104" s="12" t="s">
        <v>72</v>
      </c>
      <c r="AY104" s="147" t="s">
        <v>130</v>
      </c>
    </row>
    <row r="105" spans="2:65" s="14" customFormat="1" ht="11.25">
      <c r="B105" s="159"/>
      <c r="D105" s="140" t="s">
        <v>147</v>
      </c>
      <c r="E105" s="160" t="s">
        <v>19</v>
      </c>
      <c r="F105" s="161" t="s">
        <v>165</v>
      </c>
      <c r="H105" s="162">
        <v>91.92</v>
      </c>
      <c r="I105" s="163"/>
      <c r="L105" s="159"/>
      <c r="M105" s="164"/>
      <c r="T105" s="165"/>
      <c r="AT105" s="160" t="s">
        <v>147</v>
      </c>
      <c r="AU105" s="160" t="s">
        <v>82</v>
      </c>
      <c r="AV105" s="14" t="s">
        <v>157</v>
      </c>
      <c r="AW105" s="14" t="s">
        <v>4</v>
      </c>
      <c r="AX105" s="14" t="s">
        <v>80</v>
      </c>
      <c r="AY105" s="160" t="s">
        <v>130</v>
      </c>
    </row>
    <row r="106" spans="2:65" s="1" customFormat="1" ht="16.5" customHeight="1">
      <c r="B106" s="32"/>
      <c r="C106" s="127" t="s">
        <v>151</v>
      </c>
      <c r="D106" s="127" t="s">
        <v>133</v>
      </c>
      <c r="E106" s="128" t="s">
        <v>1423</v>
      </c>
      <c r="F106" s="129" t="s">
        <v>1424</v>
      </c>
      <c r="G106" s="130" t="s">
        <v>207</v>
      </c>
      <c r="H106" s="131">
        <v>9.6750000000000007</v>
      </c>
      <c r="I106" s="132"/>
      <c r="J106" s="133">
        <f>ROUND(I106*H106,2)</f>
        <v>0</v>
      </c>
      <c r="K106" s="129" t="s">
        <v>137</v>
      </c>
      <c r="L106" s="32"/>
      <c r="M106" s="134" t="s">
        <v>19</v>
      </c>
      <c r="N106" s="135" t="s">
        <v>43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157</v>
      </c>
      <c r="AT106" s="138" t="s">
        <v>133</v>
      </c>
      <c r="AU106" s="138" t="s">
        <v>82</v>
      </c>
      <c r="AY106" s="17" t="s">
        <v>130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80</v>
      </c>
      <c r="BK106" s="139">
        <f>ROUND(I106*H106,2)</f>
        <v>0</v>
      </c>
      <c r="BL106" s="17" t="s">
        <v>157</v>
      </c>
      <c r="BM106" s="138" t="s">
        <v>2561</v>
      </c>
    </row>
    <row r="107" spans="2:65" s="1" customFormat="1" ht="11.25">
      <c r="B107" s="32"/>
      <c r="D107" s="140" t="s">
        <v>140</v>
      </c>
      <c r="F107" s="141" t="s">
        <v>1426</v>
      </c>
      <c r="I107" s="142"/>
      <c r="L107" s="32"/>
      <c r="M107" s="143"/>
      <c r="T107" s="53"/>
      <c r="AT107" s="17" t="s">
        <v>140</v>
      </c>
      <c r="AU107" s="17" t="s">
        <v>82</v>
      </c>
    </row>
    <row r="108" spans="2:65" s="1" customFormat="1" ht="11.25">
      <c r="B108" s="32"/>
      <c r="D108" s="144" t="s">
        <v>141</v>
      </c>
      <c r="F108" s="145" t="s">
        <v>1427</v>
      </c>
      <c r="I108" s="142"/>
      <c r="L108" s="32"/>
      <c r="M108" s="143"/>
      <c r="T108" s="53"/>
      <c r="AT108" s="17" t="s">
        <v>141</v>
      </c>
      <c r="AU108" s="17" t="s">
        <v>82</v>
      </c>
    </row>
    <row r="109" spans="2:65" s="12" customFormat="1" ht="11.25">
      <c r="B109" s="146"/>
      <c r="D109" s="140" t="s">
        <v>147</v>
      </c>
      <c r="E109" s="147" t="s">
        <v>19</v>
      </c>
      <c r="F109" s="148" t="s">
        <v>2562</v>
      </c>
      <c r="H109" s="149">
        <v>4.05</v>
      </c>
      <c r="I109" s="150"/>
      <c r="L109" s="146"/>
      <c r="M109" s="151"/>
      <c r="T109" s="152"/>
      <c r="AT109" s="147" t="s">
        <v>147</v>
      </c>
      <c r="AU109" s="147" t="s">
        <v>82</v>
      </c>
      <c r="AV109" s="12" t="s">
        <v>82</v>
      </c>
      <c r="AW109" s="12" t="s">
        <v>33</v>
      </c>
      <c r="AX109" s="12" t="s">
        <v>72</v>
      </c>
      <c r="AY109" s="147" t="s">
        <v>130</v>
      </c>
    </row>
    <row r="110" spans="2:65" s="12" customFormat="1" ht="11.25">
      <c r="B110" s="146"/>
      <c r="D110" s="140" t="s">
        <v>147</v>
      </c>
      <c r="E110" s="147" t="s">
        <v>19</v>
      </c>
      <c r="F110" s="148" t="s">
        <v>1428</v>
      </c>
      <c r="H110" s="149">
        <v>5.625</v>
      </c>
      <c r="I110" s="150"/>
      <c r="L110" s="146"/>
      <c r="M110" s="151"/>
      <c r="T110" s="152"/>
      <c r="AT110" s="147" t="s">
        <v>147</v>
      </c>
      <c r="AU110" s="147" t="s">
        <v>82</v>
      </c>
      <c r="AV110" s="12" t="s">
        <v>82</v>
      </c>
      <c r="AW110" s="12" t="s">
        <v>33</v>
      </c>
      <c r="AX110" s="12" t="s">
        <v>72</v>
      </c>
      <c r="AY110" s="147" t="s">
        <v>130</v>
      </c>
    </row>
    <row r="111" spans="2:65" s="14" customFormat="1" ht="11.25">
      <c r="B111" s="159"/>
      <c r="D111" s="140" t="s">
        <v>147</v>
      </c>
      <c r="E111" s="160" t="s">
        <v>19</v>
      </c>
      <c r="F111" s="161" t="s">
        <v>165</v>
      </c>
      <c r="H111" s="162">
        <v>9.6750000000000007</v>
      </c>
      <c r="I111" s="163"/>
      <c r="L111" s="159"/>
      <c r="M111" s="164"/>
      <c r="T111" s="165"/>
      <c r="AT111" s="160" t="s">
        <v>147</v>
      </c>
      <c r="AU111" s="160" t="s">
        <v>82</v>
      </c>
      <c r="AV111" s="14" t="s">
        <v>157</v>
      </c>
      <c r="AW111" s="14" t="s">
        <v>4</v>
      </c>
      <c r="AX111" s="14" t="s">
        <v>80</v>
      </c>
      <c r="AY111" s="160" t="s">
        <v>130</v>
      </c>
    </row>
    <row r="112" spans="2:65" s="1" customFormat="1" ht="21.75" customHeight="1">
      <c r="B112" s="32"/>
      <c r="C112" s="127" t="s">
        <v>157</v>
      </c>
      <c r="D112" s="127" t="s">
        <v>133</v>
      </c>
      <c r="E112" s="128" t="s">
        <v>221</v>
      </c>
      <c r="F112" s="129" t="s">
        <v>222</v>
      </c>
      <c r="G112" s="130" t="s">
        <v>207</v>
      </c>
      <c r="H112" s="131">
        <v>54.83</v>
      </c>
      <c r="I112" s="132"/>
      <c r="J112" s="133">
        <f>ROUND(I112*H112,2)</f>
        <v>0</v>
      </c>
      <c r="K112" s="129" t="s">
        <v>137</v>
      </c>
      <c r="L112" s="32"/>
      <c r="M112" s="134" t="s">
        <v>19</v>
      </c>
      <c r="N112" s="135" t="s">
        <v>43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157</v>
      </c>
      <c r="AT112" s="138" t="s">
        <v>133</v>
      </c>
      <c r="AU112" s="138" t="s">
        <v>82</v>
      </c>
      <c r="AY112" s="17" t="s">
        <v>130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80</v>
      </c>
      <c r="BK112" s="139">
        <f>ROUND(I112*H112,2)</f>
        <v>0</v>
      </c>
      <c r="BL112" s="17" t="s">
        <v>157</v>
      </c>
      <c r="BM112" s="138" t="s">
        <v>2563</v>
      </c>
    </row>
    <row r="113" spans="2:65" s="1" customFormat="1" ht="19.5">
      <c r="B113" s="32"/>
      <c r="D113" s="140" t="s">
        <v>140</v>
      </c>
      <c r="F113" s="141" t="s">
        <v>224</v>
      </c>
      <c r="I113" s="142"/>
      <c r="L113" s="32"/>
      <c r="M113" s="143"/>
      <c r="T113" s="53"/>
      <c r="AT113" s="17" t="s">
        <v>140</v>
      </c>
      <c r="AU113" s="17" t="s">
        <v>82</v>
      </c>
    </row>
    <row r="114" spans="2:65" s="1" customFormat="1" ht="11.25">
      <c r="B114" s="32"/>
      <c r="D114" s="144" t="s">
        <v>141</v>
      </c>
      <c r="F114" s="145" t="s">
        <v>225</v>
      </c>
      <c r="I114" s="142"/>
      <c r="L114" s="32"/>
      <c r="M114" s="143"/>
      <c r="T114" s="53"/>
      <c r="AT114" s="17" t="s">
        <v>141</v>
      </c>
      <c r="AU114" s="17" t="s">
        <v>82</v>
      </c>
    </row>
    <row r="115" spans="2:65" s="12" customFormat="1" ht="11.25">
      <c r="B115" s="146"/>
      <c r="D115" s="140" t="s">
        <v>147</v>
      </c>
      <c r="E115" s="147" t="s">
        <v>19</v>
      </c>
      <c r="F115" s="148" t="s">
        <v>2564</v>
      </c>
      <c r="H115" s="149">
        <v>140.61500000000001</v>
      </c>
      <c r="I115" s="150"/>
      <c r="L115" s="146"/>
      <c r="M115" s="151"/>
      <c r="T115" s="152"/>
      <c r="AT115" s="147" t="s">
        <v>147</v>
      </c>
      <c r="AU115" s="147" t="s">
        <v>82</v>
      </c>
      <c r="AV115" s="12" t="s">
        <v>82</v>
      </c>
      <c r="AW115" s="12" t="s">
        <v>33</v>
      </c>
      <c r="AX115" s="12" t="s">
        <v>72</v>
      </c>
      <c r="AY115" s="147" t="s">
        <v>130</v>
      </c>
    </row>
    <row r="116" spans="2:65" s="12" customFormat="1" ht="11.25">
      <c r="B116" s="146"/>
      <c r="D116" s="140" t="s">
        <v>147</v>
      </c>
      <c r="E116" s="147" t="s">
        <v>19</v>
      </c>
      <c r="F116" s="148" t="s">
        <v>2565</v>
      </c>
      <c r="H116" s="149">
        <v>-85.784999999999997</v>
      </c>
      <c r="I116" s="150"/>
      <c r="L116" s="146"/>
      <c r="M116" s="151"/>
      <c r="T116" s="152"/>
      <c r="AT116" s="147" t="s">
        <v>147</v>
      </c>
      <c r="AU116" s="147" t="s">
        <v>82</v>
      </c>
      <c r="AV116" s="12" t="s">
        <v>82</v>
      </c>
      <c r="AW116" s="12" t="s">
        <v>33</v>
      </c>
      <c r="AX116" s="12" t="s">
        <v>72</v>
      </c>
      <c r="AY116" s="147" t="s">
        <v>130</v>
      </c>
    </row>
    <row r="117" spans="2:65" s="14" customFormat="1" ht="11.25">
      <c r="B117" s="159"/>
      <c r="D117" s="140" t="s">
        <v>147</v>
      </c>
      <c r="E117" s="160" t="s">
        <v>19</v>
      </c>
      <c r="F117" s="161" t="s">
        <v>165</v>
      </c>
      <c r="H117" s="162">
        <v>54.83</v>
      </c>
      <c r="I117" s="163"/>
      <c r="L117" s="159"/>
      <c r="M117" s="164"/>
      <c r="T117" s="165"/>
      <c r="AT117" s="160" t="s">
        <v>147</v>
      </c>
      <c r="AU117" s="160" t="s">
        <v>82</v>
      </c>
      <c r="AV117" s="14" t="s">
        <v>157</v>
      </c>
      <c r="AW117" s="14" t="s">
        <v>4</v>
      </c>
      <c r="AX117" s="14" t="s">
        <v>80</v>
      </c>
      <c r="AY117" s="160" t="s">
        <v>130</v>
      </c>
    </row>
    <row r="118" spans="2:65" s="1" customFormat="1" ht="16.5" customHeight="1">
      <c r="B118" s="32"/>
      <c r="C118" s="127" t="s">
        <v>129</v>
      </c>
      <c r="D118" s="127" t="s">
        <v>133</v>
      </c>
      <c r="E118" s="128" t="s">
        <v>227</v>
      </c>
      <c r="F118" s="129" t="s">
        <v>228</v>
      </c>
      <c r="G118" s="130" t="s">
        <v>229</v>
      </c>
      <c r="H118" s="131">
        <v>109.66</v>
      </c>
      <c r="I118" s="132"/>
      <c r="J118" s="133">
        <f>ROUND(I118*H118,2)</f>
        <v>0</v>
      </c>
      <c r="K118" s="129" t="s">
        <v>137</v>
      </c>
      <c r="L118" s="32"/>
      <c r="M118" s="134" t="s">
        <v>19</v>
      </c>
      <c r="N118" s="135" t="s">
        <v>43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157</v>
      </c>
      <c r="AT118" s="138" t="s">
        <v>133</v>
      </c>
      <c r="AU118" s="138" t="s">
        <v>82</v>
      </c>
      <c r="AY118" s="17" t="s">
        <v>130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80</v>
      </c>
      <c r="BK118" s="139">
        <f>ROUND(I118*H118,2)</f>
        <v>0</v>
      </c>
      <c r="BL118" s="17" t="s">
        <v>157</v>
      </c>
      <c r="BM118" s="138" t="s">
        <v>2566</v>
      </c>
    </row>
    <row r="119" spans="2:65" s="1" customFormat="1" ht="19.5">
      <c r="B119" s="32"/>
      <c r="D119" s="140" t="s">
        <v>140</v>
      </c>
      <c r="F119" s="141" t="s">
        <v>231</v>
      </c>
      <c r="I119" s="142"/>
      <c r="L119" s="32"/>
      <c r="M119" s="143"/>
      <c r="T119" s="53"/>
      <c r="AT119" s="17" t="s">
        <v>140</v>
      </c>
      <c r="AU119" s="17" t="s">
        <v>82</v>
      </c>
    </row>
    <row r="120" spans="2:65" s="1" customFormat="1" ht="11.25">
      <c r="B120" s="32"/>
      <c r="D120" s="144" t="s">
        <v>141</v>
      </c>
      <c r="F120" s="145" t="s">
        <v>232</v>
      </c>
      <c r="I120" s="142"/>
      <c r="L120" s="32"/>
      <c r="M120" s="143"/>
      <c r="T120" s="53"/>
      <c r="AT120" s="17" t="s">
        <v>141</v>
      </c>
      <c r="AU120" s="17" t="s">
        <v>82</v>
      </c>
    </row>
    <row r="121" spans="2:65" s="12" customFormat="1" ht="11.25">
      <c r="B121" s="146"/>
      <c r="D121" s="140" t="s">
        <v>147</v>
      </c>
      <c r="E121" s="147" t="s">
        <v>19</v>
      </c>
      <c r="F121" s="148" t="s">
        <v>2567</v>
      </c>
      <c r="H121" s="149">
        <v>109.66</v>
      </c>
      <c r="I121" s="150"/>
      <c r="L121" s="146"/>
      <c r="M121" s="151"/>
      <c r="T121" s="152"/>
      <c r="AT121" s="147" t="s">
        <v>147</v>
      </c>
      <c r="AU121" s="147" t="s">
        <v>82</v>
      </c>
      <c r="AV121" s="12" t="s">
        <v>82</v>
      </c>
      <c r="AW121" s="12" t="s">
        <v>33</v>
      </c>
      <c r="AX121" s="12" t="s">
        <v>80</v>
      </c>
      <c r="AY121" s="147" t="s">
        <v>130</v>
      </c>
    </row>
    <row r="122" spans="2:65" s="1" customFormat="1" ht="16.5" customHeight="1">
      <c r="B122" s="32"/>
      <c r="C122" s="127" t="s">
        <v>234</v>
      </c>
      <c r="D122" s="127" t="s">
        <v>133</v>
      </c>
      <c r="E122" s="128" t="s">
        <v>235</v>
      </c>
      <c r="F122" s="129" t="s">
        <v>236</v>
      </c>
      <c r="G122" s="130" t="s">
        <v>207</v>
      </c>
      <c r="H122" s="131">
        <v>54.83</v>
      </c>
      <c r="I122" s="132"/>
      <c r="J122" s="133">
        <f>ROUND(I122*H122,2)</f>
        <v>0</v>
      </c>
      <c r="K122" s="129" t="s">
        <v>137</v>
      </c>
      <c r="L122" s="32"/>
      <c r="M122" s="134" t="s">
        <v>19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157</v>
      </c>
      <c r="AT122" s="138" t="s">
        <v>133</v>
      </c>
      <c r="AU122" s="138" t="s">
        <v>82</v>
      </c>
      <c r="AY122" s="17" t="s">
        <v>130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80</v>
      </c>
      <c r="BK122" s="139">
        <f>ROUND(I122*H122,2)</f>
        <v>0</v>
      </c>
      <c r="BL122" s="17" t="s">
        <v>157</v>
      </c>
      <c r="BM122" s="138" t="s">
        <v>2568</v>
      </c>
    </row>
    <row r="123" spans="2:65" s="1" customFormat="1" ht="11.25">
      <c r="B123" s="32"/>
      <c r="D123" s="140" t="s">
        <v>140</v>
      </c>
      <c r="F123" s="141" t="s">
        <v>238</v>
      </c>
      <c r="I123" s="142"/>
      <c r="L123" s="32"/>
      <c r="M123" s="143"/>
      <c r="T123" s="53"/>
      <c r="AT123" s="17" t="s">
        <v>140</v>
      </c>
      <c r="AU123" s="17" t="s">
        <v>82</v>
      </c>
    </row>
    <row r="124" spans="2:65" s="1" customFormat="1" ht="11.25">
      <c r="B124" s="32"/>
      <c r="D124" s="144" t="s">
        <v>141</v>
      </c>
      <c r="F124" s="145" t="s">
        <v>239</v>
      </c>
      <c r="I124" s="142"/>
      <c r="L124" s="32"/>
      <c r="M124" s="143"/>
      <c r="T124" s="53"/>
      <c r="AT124" s="17" t="s">
        <v>141</v>
      </c>
      <c r="AU124" s="17" t="s">
        <v>82</v>
      </c>
    </row>
    <row r="125" spans="2:65" s="1" customFormat="1" ht="16.5" customHeight="1">
      <c r="B125" s="32"/>
      <c r="C125" s="127" t="s">
        <v>240</v>
      </c>
      <c r="D125" s="127" t="s">
        <v>133</v>
      </c>
      <c r="E125" s="128" t="s">
        <v>1434</v>
      </c>
      <c r="F125" s="129" t="s">
        <v>1435</v>
      </c>
      <c r="G125" s="130" t="s">
        <v>207</v>
      </c>
      <c r="H125" s="131">
        <v>85.784999999999997</v>
      </c>
      <c r="I125" s="132"/>
      <c r="J125" s="133">
        <f>ROUND(I125*H125,2)</f>
        <v>0</v>
      </c>
      <c r="K125" s="129" t="s">
        <v>137</v>
      </c>
      <c r="L125" s="32"/>
      <c r="M125" s="134" t="s">
        <v>19</v>
      </c>
      <c r="N125" s="135" t="s">
        <v>43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157</v>
      </c>
      <c r="AT125" s="138" t="s">
        <v>133</v>
      </c>
      <c r="AU125" s="138" t="s">
        <v>82</v>
      </c>
      <c r="AY125" s="17" t="s">
        <v>130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80</v>
      </c>
      <c r="BK125" s="139">
        <f>ROUND(I125*H125,2)</f>
        <v>0</v>
      </c>
      <c r="BL125" s="17" t="s">
        <v>157</v>
      </c>
      <c r="BM125" s="138" t="s">
        <v>2569</v>
      </c>
    </row>
    <row r="126" spans="2:65" s="1" customFormat="1" ht="19.5">
      <c r="B126" s="32"/>
      <c r="D126" s="140" t="s">
        <v>140</v>
      </c>
      <c r="F126" s="141" t="s">
        <v>1437</v>
      </c>
      <c r="I126" s="142"/>
      <c r="L126" s="32"/>
      <c r="M126" s="143"/>
      <c r="T126" s="53"/>
      <c r="AT126" s="17" t="s">
        <v>140</v>
      </c>
      <c r="AU126" s="17" t="s">
        <v>82</v>
      </c>
    </row>
    <row r="127" spans="2:65" s="1" customFormat="1" ht="11.25">
      <c r="B127" s="32"/>
      <c r="D127" s="144" t="s">
        <v>141</v>
      </c>
      <c r="F127" s="145" t="s">
        <v>1438</v>
      </c>
      <c r="I127" s="142"/>
      <c r="L127" s="32"/>
      <c r="M127" s="143"/>
      <c r="T127" s="53"/>
      <c r="AT127" s="17" t="s">
        <v>141</v>
      </c>
      <c r="AU127" s="17" t="s">
        <v>82</v>
      </c>
    </row>
    <row r="128" spans="2:65" s="12" customFormat="1" ht="11.25">
      <c r="B128" s="146"/>
      <c r="D128" s="140" t="s">
        <v>147</v>
      </c>
      <c r="E128" s="147" t="s">
        <v>19</v>
      </c>
      <c r="F128" s="148" t="s">
        <v>2570</v>
      </c>
      <c r="H128" s="149">
        <v>27.84</v>
      </c>
      <c r="I128" s="150"/>
      <c r="L128" s="146"/>
      <c r="M128" s="151"/>
      <c r="T128" s="152"/>
      <c r="AT128" s="147" t="s">
        <v>147</v>
      </c>
      <c r="AU128" s="147" t="s">
        <v>82</v>
      </c>
      <c r="AV128" s="12" t="s">
        <v>82</v>
      </c>
      <c r="AW128" s="12" t="s">
        <v>33</v>
      </c>
      <c r="AX128" s="12" t="s">
        <v>72</v>
      </c>
      <c r="AY128" s="147" t="s">
        <v>130</v>
      </c>
    </row>
    <row r="129" spans="2:65" s="12" customFormat="1" ht="11.25">
      <c r="B129" s="146"/>
      <c r="D129" s="140" t="s">
        <v>147</v>
      </c>
      <c r="E129" s="147" t="s">
        <v>19</v>
      </c>
      <c r="F129" s="148" t="s">
        <v>2571</v>
      </c>
      <c r="H129" s="149">
        <v>25.92</v>
      </c>
      <c r="I129" s="150"/>
      <c r="L129" s="146"/>
      <c r="M129" s="151"/>
      <c r="T129" s="152"/>
      <c r="AT129" s="147" t="s">
        <v>147</v>
      </c>
      <c r="AU129" s="147" t="s">
        <v>82</v>
      </c>
      <c r="AV129" s="12" t="s">
        <v>82</v>
      </c>
      <c r="AW129" s="12" t="s">
        <v>33</v>
      </c>
      <c r="AX129" s="12" t="s">
        <v>72</v>
      </c>
      <c r="AY129" s="147" t="s">
        <v>130</v>
      </c>
    </row>
    <row r="130" spans="2:65" s="12" customFormat="1" ht="11.25">
      <c r="B130" s="146"/>
      <c r="D130" s="140" t="s">
        <v>147</v>
      </c>
      <c r="E130" s="147" t="s">
        <v>19</v>
      </c>
      <c r="F130" s="148" t="s">
        <v>2556</v>
      </c>
      <c r="H130" s="149">
        <v>12.5</v>
      </c>
      <c r="I130" s="150"/>
      <c r="L130" s="146"/>
      <c r="M130" s="151"/>
      <c r="T130" s="152"/>
      <c r="AT130" s="147" t="s">
        <v>147</v>
      </c>
      <c r="AU130" s="147" t="s">
        <v>82</v>
      </c>
      <c r="AV130" s="12" t="s">
        <v>82</v>
      </c>
      <c r="AW130" s="12" t="s">
        <v>33</v>
      </c>
      <c r="AX130" s="12" t="s">
        <v>72</v>
      </c>
      <c r="AY130" s="147" t="s">
        <v>130</v>
      </c>
    </row>
    <row r="131" spans="2:65" s="12" customFormat="1" ht="11.25">
      <c r="B131" s="146"/>
      <c r="D131" s="140" t="s">
        <v>147</v>
      </c>
      <c r="E131" s="147" t="s">
        <v>19</v>
      </c>
      <c r="F131" s="148" t="s">
        <v>2572</v>
      </c>
      <c r="H131" s="149">
        <v>-1.25</v>
      </c>
      <c r="I131" s="150"/>
      <c r="L131" s="146"/>
      <c r="M131" s="151"/>
      <c r="T131" s="152"/>
      <c r="AT131" s="147" t="s">
        <v>147</v>
      </c>
      <c r="AU131" s="147" t="s">
        <v>82</v>
      </c>
      <c r="AV131" s="12" t="s">
        <v>82</v>
      </c>
      <c r="AW131" s="12" t="s">
        <v>33</v>
      </c>
      <c r="AX131" s="12" t="s">
        <v>72</v>
      </c>
      <c r="AY131" s="147" t="s">
        <v>130</v>
      </c>
    </row>
    <row r="132" spans="2:65" s="12" customFormat="1" ht="11.25">
      <c r="B132" s="146"/>
      <c r="D132" s="140" t="s">
        <v>147</v>
      </c>
      <c r="E132" s="147" t="s">
        <v>19</v>
      </c>
      <c r="F132" s="148" t="s">
        <v>2573</v>
      </c>
      <c r="H132" s="149">
        <v>-3.36</v>
      </c>
      <c r="I132" s="150"/>
      <c r="L132" s="146"/>
      <c r="M132" s="151"/>
      <c r="T132" s="152"/>
      <c r="AT132" s="147" t="s">
        <v>147</v>
      </c>
      <c r="AU132" s="147" t="s">
        <v>82</v>
      </c>
      <c r="AV132" s="12" t="s">
        <v>82</v>
      </c>
      <c r="AW132" s="12" t="s">
        <v>33</v>
      </c>
      <c r="AX132" s="12" t="s">
        <v>72</v>
      </c>
      <c r="AY132" s="147" t="s">
        <v>130</v>
      </c>
    </row>
    <row r="133" spans="2:65" s="12" customFormat="1" ht="11.25">
      <c r="B133" s="146"/>
      <c r="D133" s="140" t="s">
        <v>147</v>
      </c>
      <c r="E133" s="147" t="s">
        <v>19</v>
      </c>
      <c r="F133" s="148" t="s">
        <v>2557</v>
      </c>
      <c r="H133" s="149">
        <v>26.52</v>
      </c>
      <c r="I133" s="150"/>
      <c r="L133" s="146"/>
      <c r="M133" s="151"/>
      <c r="T133" s="152"/>
      <c r="AT133" s="147" t="s">
        <v>147</v>
      </c>
      <c r="AU133" s="147" t="s">
        <v>82</v>
      </c>
      <c r="AV133" s="12" t="s">
        <v>82</v>
      </c>
      <c r="AW133" s="12" t="s">
        <v>33</v>
      </c>
      <c r="AX133" s="12" t="s">
        <v>72</v>
      </c>
      <c r="AY133" s="147" t="s">
        <v>130</v>
      </c>
    </row>
    <row r="134" spans="2:65" s="12" customFormat="1" ht="11.25">
      <c r="B134" s="146"/>
      <c r="D134" s="140" t="s">
        <v>147</v>
      </c>
      <c r="E134" s="147" t="s">
        <v>19</v>
      </c>
      <c r="F134" s="148" t="s">
        <v>2574</v>
      </c>
      <c r="H134" s="149">
        <v>-3.536</v>
      </c>
      <c r="I134" s="150"/>
      <c r="L134" s="146"/>
      <c r="M134" s="151"/>
      <c r="T134" s="152"/>
      <c r="AT134" s="147" t="s">
        <v>147</v>
      </c>
      <c r="AU134" s="147" t="s">
        <v>82</v>
      </c>
      <c r="AV134" s="12" t="s">
        <v>82</v>
      </c>
      <c r="AW134" s="12" t="s">
        <v>33</v>
      </c>
      <c r="AX134" s="12" t="s">
        <v>72</v>
      </c>
      <c r="AY134" s="147" t="s">
        <v>130</v>
      </c>
    </row>
    <row r="135" spans="2:65" s="12" customFormat="1" ht="11.25">
      <c r="B135" s="146"/>
      <c r="D135" s="140" t="s">
        <v>147</v>
      </c>
      <c r="E135" s="147" t="s">
        <v>19</v>
      </c>
      <c r="F135" s="148" t="s">
        <v>2575</v>
      </c>
      <c r="H135" s="149">
        <v>-4.234</v>
      </c>
      <c r="I135" s="150"/>
      <c r="L135" s="146"/>
      <c r="M135" s="151"/>
      <c r="T135" s="152"/>
      <c r="AT135" s="147" t="s">
        <v>147</v>
      </c>
      <c r="AU135" s="147" t="s">
        <v>82</v>
      </c>
      <c r="AV135" s="12" t="s">
        <v>82</v>
      </c>
      <c r="AW135" s="12" t="s">
        <v>33</v>
      </c>
      <c r="AX135" s="12" t="s">
        <v>72</v>
      </c>
      <c r="AY135" s="147" t="s">
        <v>130</v>
      </c>
    </row>
    <row r="136" spans="2:65" s="12" customFormat="1" ht="11.25">
      <c r="B136" s="146"/>
      <c r="D136" s="140" t="s">
        <v>147</v>
      </c>
      <c r="E136" s="147" t="s">
        <v>19</v>
      </c>
      <c r="F136" s="148" t="s">
        <v>2562</v>
      </c>
      <c r="H136" s="149">
        <v>4.05</v>
      </c>
      <c r="I136" s="150"/>
      <c r="L136" s="146"/>
      <c r="M136" s="151"/>
      <c r="T136" s="152"/>
      <c r="AT136" s="147" t="s">
        <v>147</v>
      </c>
      <c r="AU136" s="147" t="s">
        <v>82</v>
      </c>
      <c r="AV136" s="12" t="s">
        <v>82</v>
      </c>
      <c r="AW136" s="12" t="s">
        <v>33</v>
      </c>
      <c r="AX136" s="12" t="s">
        <v>72</v>
      </c>
      <c r="AY136" s="147" t="s">
        <v>130</v>
      </c>
    </row>
    <row r="137" spans="2:65" s="12" customFormat="1" ht="11.25">
      <c r="B137" s="146"/>
      <c r="D137" s="140" t="s">
        <v>147</v>
      </c>
      <c r="E137" s="147" t="s">
        <v>19</v>
      </c>
      <c r="F137" s="148" t="s">
        <v>1428</v>
      </c>
      <c r="H137" s="149">
        <v>5.625</v>
      </c>
      <c r="I137" s="150"/>
      <c r="L137" s="146"/>
      <c r="M137" s="151"/>
      <c r="T137" s="152"/>
      <c r="AT137" s="147" t="s">
        <v>147</v>
      </c>
      <c r="AU137" s="147" t="s">
        <v>82</v>
      </c>
      <c r="AV137" s="12" t="s">
        <v>82</v>
      </c>
      <c r="AW137" s="12" t="s">
        <v>33</v>
      </c>
      <c r="AX137" s="12" t="s">
        <v>72</v>
      </c>
      <c r="AY137" s="147" t="s">
        <v>130</v>
      </c>
    </row>
    <row r="138" spans="2:65" s="12" customFormat="1" ht="11.25">
      <c r="B138" s="146"/>
      <c r="D138" s="140" t="s">
        <v>147</v>
      </c>
      <c r="E138" s="147" t="s">
        <v>19</v>
      </c>
      <c r="F138" s="148" t="s">
        <v>2576</v>
      </c>
      <c r="H138" s="149">
        <v>-4.29</v>
      </c>
      <c r="I138" s="150"/>
      <c r="L138" s="146"/>
      <c r="M138" s="151"/>
      <c r="T138" s="152"/>
      <c r="AT138" s="147" t="s">
        <v>147</v>
      </c>
      <c r="AU138" s="147" t="s">
        <v>82</v>
      </c>
      <c r="AV138" s="12" t="s">
        <v>82</v>
      </c>
      <c r="AW138" s="12" t="s">
        <v>33</v>
      </c>
      <c r="AX138" s="12" t="s">
        <v>72</v>
      </c>
      <c r="AY138" s="147" t="s">
        <v>130</v>
      </c>
    </row>
    <row r="139" spans="2:65" s="14" customFormat="1" ht="11.25">
      <c r="B139" s="159"/>
      <c r="D139" s="140" t="s">
        <v>147</v>
      </c>
      <c r="E139" s="160" t="s">
        <v>19</v>
      </c>
      <c r="F139" s="161" t="s">
        <v>165</v>
      </c>
      <c r="H139" s="162">
        <v>85.784999999999997</v>
      </c>
      <c r="I139" s="163"/>
      <c r="L139" s="159"/>
      <c r="M139" s="164"/>
      <c r="T139" s="165"/>
      <c r="AT139" s="160" t="s">
        <v>147</v>
      </c>
      <c r="AU139" s="160" t="s">
        <v>82</v>
      </c>
      <c r="AV139" s="14" t="s">
        <v>157</v>
      </c>
      <c r="AW139" s="14" t="s">
        <v>4</v>
      </c>
      <c r="AX139" s="14" t="s">
        <v>80</v>
      </c>
      <c r="AY139" s="160" t="s">
        <v>130</v>
      </c>
    </row>
    <row r="140" spans="2:65" s="1" customFormat="1" ht="16.5" customHeight="1">
      <c r="B140" s="32"/>
      <c r="C140" s="127" t="s">
        <v>249</v>
      </c>
      <c r="D140" s="127" t="s">
        <v>133</v>
      </c>
      <c r="E140" s="128" t="s">
        <v>1444</v>
      </c>
      <c r="F140" s="129" t="s">
        <v>1445</v>
      </c>
      <c r="G140" s="130" t="s">
        <v>207</v>
      </c>
      <c r="H140" s="131">
        <v>31.8</v>
      </c>
      <c r="I140" s="132"/>
      <c r="J140" s="133">
        <f>ROUND(I140*H140,2)</f>
        <v>0</v>
      </c>
      <c r="K140" s="129" t="s">
        <v>137</v>
      </c>
      <c r="L140" s="32"/>
      <c r="M140" s="134" t="s">
        <v>19</v>
      </c>
      <c r="N140" s="135" t="s">
        <v>43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157</v>
      </c>
      <c r="AT140" s="138" t="s">
        <v>133</v>
      </c>
      <c r="AU140" s="138" t="s">
        <v>82</v>
      </c>
      <c r="AY140" s="17" t="s">
        <v>130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80</v>
      </c>
      <c r="BK140" s="139">
        <f>ROUND(I140*H140,2)</f>
        <v>0</v>
      </c>
      <c r="BL140" s="17" t="s">
        <v>157</v>
      </c>
      <c r="BM140" s="138" t="s">
        <v>2577</v>
      </c>
    </row>
    <row r="141" spans="2:65" s="1" customFormat="1" ht="19.5">
      <c r="B141" s="32"/>
      <c r="D141" s="140" t="s">
        <v>140</v>
      </c>
      <c r="F141" s="141" t="s">
        <v>1447</v>
      </c>
      <c r="I141" s="142"/>
      <c r="L141" s="32"/>
      <c r="M141" s="143"/>
      <c r="T141" s="53"/>
      <c r="AT141" s="17" t="s">
        <v>140</v>
      </c>
      <c r="AU141" s="17" t="s">
        <v>82</v>
      </c>
    </row>
    <row r="142" spans="2:65" s="1" customFormat="1" ht="11.25">
      <c r="B142" s="32"/>
      <c r="D142" s="144" t="s">
        <v>141</v>
      </c>
      <c r="F142" s="145" t="s">
        <v>1448</v>
      </c>
      <c r="I142" s="142"/>
      <c r="L142" s="32"/>
      <c r="M142" s="143"/>
      <c r="T142" s="53"/>
      <c r="AT142" s="17" t="s">
        <v>141</v>
      </c>
      <c r="AU142" s="17" t="s">
        <v>82</v>
      </c>
    </row>
    <row r="143" spans="2:65" s="12" customFormat="1" ht="11.25">
      <c r="B143" s="146"/>
      <c r="D143" s="140" t="s">
        <v>147</v>
      </c>
      <c r="E143" s="147" t="s">
        <v>19</v>
      </c>
      <c r="F143" s="148" t="s">
        <v>2578</v>
      </c>
      <c r="H143" s="149">
        <v>17.399999999999999</v>
      </c>
      <c r="I143" s="150"/>
      <c r="L143" s="146"/>
      <c r="M143" s="151"/>
      <c r="T143" s="152"/>
      <c r="AT143" s="147" t="s">
        <v>147</v>
      </c>
      <c r="AU143" s="147" t="s">
        <v>82</v>
      </c>
      <c r="AV143" s="12" t="s">
        <v>82</v>
      </c>
      <c r="AW143" s="12" t="s">
        <v>33</v>
      </c>
      <c r="AX143" s="12" t="s">
        <v>72</v>
      </c>
      <c r="AY143" s="147" t="s">
        <v>130</v>
      </c>
    </row>
    <row r="144" spans="2:65" s="12" customFormat="1" ht="11.25">
      <c r="B144" s="146"/>
      <c r="D144" s="140" t="s">
        <v>147</v>
      </c>
      <c r="E144" s="147" t="s">
        <v>19</v>
      </c>
      <c r="F144" s="148" t="s">
        <v>2579</v>
      </c>
      <c r="H144" s="149">
        <v>14.4</v>
      </c>
      <c r="I144" s="150"/>
      <c r="L144" s="146"/>
      <c r="M144" s="151"/>
      <c r="T144" s="152"/>
      <c r="AT144" s="147" t="s">
        <v>147</v>
      </c>
      <c r="AU144" s="147" t="s">
        <v>82</v>
      </c>
      <c r="AV144" s="12" t="s">
        <v>82</v>
      </c>
      <c r="AW144" s="12" t="s">
        <v>33</v>
      </c>
      <c r="AX144" s="12" t="s">
        <v>72</v>
      </c>
      <c r="AY144" s="147" t="s">
        <v>130</v>
      </c>
    </row>
    <row r="145" spans="2:65" s="14" customFormat="1" ht="11.25">
      <c r="B145" s="159"/>
      <c r="D145" s="140" t="s">
        <v>147</v>
      </c>
      <c r="E145" s="160" t="s">
        <v>19</v>
      </c>
      <c r="F145" s="161" t="s">
        <v>165</v>
      </c>
      <c r="H145" s="162">
        <v>31.8</v>
      </c>
      <c r="I145" s="163"/>
      <c r="L145" s="159"/>
      <c r="M145" s="164"/>
      <c r="T145" s="165"/>
      <c r="AT145" s="160" t="s">
        <v>147</v>
      </c>
      <c r="AU145" s="160" t="s">
        <v>82</v>
      </c>
      <c r="AV145" s="14" t="s">
        <v>157</v>
      </c>
      <c r="AW145" s="14" t="s">
        <v>4</v>
      </c>
      <c r="AX145" s="14" t="s">
        <v>80</v>
      </c>
      <c r="AY145" s="160" t="s">
        <v>130</v>
      </c>
    </row>
    <row r="146" spans="2:65" s="1" customFormat="1" ht="16.5" customHeight="1">
      <c r="B146" s="32"/>
      <c r="C146" s="166" t="s">
        <v>260</v>
      </c>
      <c r="D146" s="166" t="s">
        <v>166</v>
      </c>
      <c r="E146" s="167" t="s">
        <v>1440</v>
      </c>
      <c r="F146" s="168" t="s">
        <v>1441</v>
      </c>
      <c r="G146" s="169" t="s">
        <v>229</v>
      </c>
      <c r="H146" s="170">
        <v>63.6</v>
      </c>
      <c r="I146" s="171"/>
      <c r="J146" s="172">
        <f>ROUND(I146*H146,2)</f>
        <v>0</v>
      </c>
      <c r="K146" s="168" t="s">
        <v>137</v>
      </c>
      <c r="L146" s="173"/>
      <c r="M146" s="174" t="s">
        <v>19</v>
      </c>
      <c r="N146" s="175" t="s">
        <v>43</v>
      </c>
      <c r="P146" s="136">
        <f>O146*H146</f>
        <v>0</v>
      </c>
      <c r="Q146" s="136">
        <v>1</v>
      </c>
      <c r="R146" s="136">
        <f>Q146*H146</f>
        <v>63.6</v>
      </c>
      <c r="S146" s="136">
        <v>0</v>
      </c>
      <c r="T146" s="137">
        <f>S146*H146</f>
        <v>0</v>
      </c>
      <c r="AR146" s="138" t="s">
        <v>249</v>
      </c>
      <c r="AT146" s="138" t="s">
        <v>166</v>
      </c>
      <c r="AU146" s="138" t="s">
        <v>82</v>
      </c>
      <c r="AY146" s="17" t="s">
        <v>130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80</v>
      </c>
      <c r="BK146" s="139">
        <f>ROUND(I146*H146,2)</f>
        <v>0</v>
      </c>
      <c r="BL146" s="17" t="s">
        <v>157</v>
      </c>
      <c r="BM146" s="138" t="s">
        <v>2580</v>
      </c>
    </row>
    <row r="147" spans="2:65" s="1" customFormat="1" ht="11.25">
      <c r="B147" s="32"/>
      <c r="D147" s="140" t="s">
        <v>140</v>
      </c>
      <c r="F147" s="141" t="s">
        <v>1441</v>
      </c>
      <c r="I147" s="142"/>
      <c r="L147" s="32"/>
      <c r="M147" s="143"/>
      <c r="T147" s="53"/>
      <c r="AT147" s="17" t="s">
        <v>140</v>
      </c>
      <c r="AU147" s="17" t="s">
        <v>82</v>
      </c>
    </row>
    <row r="148" spans="2:65" s="12" customFormat="1" ht="11.25">
      <c r="B148" s="146"/>
      <c r="D148" s="140" t="s">
        <v>147</v>
      </c>
      <c r="E148" s="147" t="s">
        <v>19</v>
      </c>
      <c r="F148" s="148" t="s">
        <v>2581</v>
      </c>
      <c r="H148" s="149">
        <v>63.6</v>
      </c>
      <c r="I148" s="150"/>
      <c r="L148" s="146"/>
      <c r="M148" s="151"/>
      <c r="T148" s="152"/>
      <c r="AT148" s="147" t="s">
        <v>147</v>
      </c>
      <c r="AU148" s="147" t="s">
        <v>82</v>
      </c>
      <c r="AV148" s="12" t="s">
        <v>82</v>
      </c>
      <c r="AW148" s="12" t="s">
        <v>33</v>
      </c>
      <c r="AX148" s="12" t="s">
        <v>80</v>
      </c>
      <c r="AY148" s="147" t="s">
        <v>130</v>
      </c>
    </row>
    <row r="149" spans="2:65" s="1" customFormat="1" ht="16.5" customHeight="1">
      <c r="B149" s="32"/>
      <c r="C149" s="127" t="s">
        <v>83</v>
      </c>
      <c r="D149" s="127" t="s">
        <v>133</v>
      </c>
      <c r="E149" s="128" t="s">
        <v>241</v>
      </c>
      <c r="F149" s="129" t="s">
        <v>242</v>
      </c>
      <c r="G149" s="130" t="s">
        <v>199</v>
      </c>
      <c r="H149" s="131">
        <v>23.93</v>
      </c>
      <c r="I149" s="132"/>
      <c r="J149" s="133">
        <f>ROUND(I149*H149,2)</f>
        <v>0</v>
      </c>
      <c r="K149" s="129" t="s">
        <v>137</v>
      </c>
      <c r="L149" s="32"/>
      <c r="M149" s="134" t="s">
        <v>19</v>
      </c>
      <c r="N149" s="135" t="s">
        <v>43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157</v>
      </c>
      <c r="AT149" s="138" t="s">
        <v>133</v>
      </c>
      <c r="AU149" s="138" t="s">
        <v>82</v>
      </c>
      <c r="AY149" s="17" t="s">
        <v>130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80</v>
      </c>
      <c r="BK149" s="139">
        <f>ROUND(I149*H149,2)</f>
        <v>0</v>
      </c>
      <c r="BL149" s="17" t="s">
        <v>157</v>
      </c>
      <c r="BM149" s="138" t="s">
        <v>2582</v>
      </c>
    </row>
    <row r="150" spans="2:65" s="1" customFormat="1" ht="11.25">
      <c r="B150" s="32"/>
      <c r="D150" s="140" t="s">
        <v>140</v>
      </c>
      <c r="F150" s="141" t="s">
        <v>244</v>
      </c>
      <c r="I150" s="142"/>
      <c r="L150" s="32"/>
      <c r="M150" s="143"/>
      <c r="T150" s="53"/>
      <c r="AT150" s="17" t="s">
        <v>140</v>
      </c>
      <c r="AU150" s="17" t="s">
        <v>82</v>
      </c>
    </row>
    <row r="151" spans="2:65" s="1" customFormat="1" ht="11.25">
      <c r="B151" s="32"/>
      <c r="D151" s="144" t="s">
        <v>141</v>
      </c>
      <c r="F151" s="145" t="s">
        <v>245</v>
      </c>
      <c r="I151" s="142"/>
      <c r="L151" s="32"/>
      <c r="M151" s="143"/>
      <c r="T151" s="53"/>
      <c r="AT151" s="17" t="s">
        <v>141</v>
      </c>
      <c r="AU151" s="17" t="s">
        <v>82</v>
      </c>
    </row>
    <row r="152" spans="2:65" s="12" customFormat="1" ht="11.25">
      <c r="B152" s="146"/>
      <c r="D152" s="140" t="s">
        <v>147</v>
      </c>
      <c r="E152" s="147" t="s">
        <v>19</v>
      </c>
      <c r="F152" s="148" t="s">
        <v>2583</v>
      </c>
      <c r="H152" s="149">
        <v>6.25</v>
      </c>
      <c r="I152" s="150"/>
      <c r="L152" s="146"/>
      <c r="M152" s="151"/>
      <c r="T152" s="152"/>
      <c r="AT152" s="147" t="s">
        <v>147</v>
      </c>
      <c r="AU152" s="147" t="s">
        <v>82</v>
      </c>
      <c r="AV152" s="12" t="s">
        <v>82</v>
      </c>
      <c r="AW152" s="12" t="s">
        <v>33</v>
      </c>
      <c r="AX152" s="12" t="s">
        <v>72</v>
      </c>
      <c r="AY152" s="147" t="s">
        <v>130</v>
      </c>
    </row>
    <row r="153" spans="2:65" s="12" customFormat="1" ht="11.25">
      <c r="B153" s="146"/>
      <c r="D153" s="140" t="s">
        <v>147</v>
      </c>
      <c r="E153" s="147" t="s">
        <v>19</v>
      </c>
      <c r="F153" s="148" t="s">
        <v>2584</v>
      </c>
      <c r="H153" s="149">
        <v>17.68</v>
      </c>
      <c r="I153" s="150"/>
      <c r="L153" s="146"/>
      <c r="M153" s="151"/>
      <c r="T153" s="152"/>
      <c r="AT153" s="147" t="s">
        <v>147</v>
      </c>
      <c r="AU153" s="147" t="s">
        <v>82</v>
      </c>
      <c r="AV153" s="12" t="s">
        <v>82</v>
      </c>
      <c r="AW153" s="12" t="s">
        <v>33</v>
      </c>
      <c r="AX153" s="12" t="s">
        <v>72</v>
      </c>
      <c r="AY153" s="147" t="s">
        <v>130</v>
      </c>
    </row>
    <row r="154" spans="2:65" s="14" customFormat="1" ht="11.25">
      <c r="B154" s="159"/>
      <c r="D154" s="140" t="s">
        <v>147</v>
      </c>
      <c r="E154" s="160" t="s">
        <v>19</v>
      </c>
      <c r="F154" s="161" t="s">
        <v>165</v>
      </c>
      <c r="H154" s="162">
        <v>23.93</v>
      </c>
      <c r="I154" s="163"/>
      <c r="L154" s="159"/>
      <c r="M154" s="164"/>
      <c r="T154" s="165"/>
      <c r="AT154" s="160" t="s">
        <v>147</v>
      </c>
      <c r="AU154" s="160" t="s">
        <v>82</v>
      </c>
      <c r="AV154" s="14" t="s">
        <v>157</v>
      </c>
      <c r="AW154" s="14" t="s">
        <v>4</v>
      </c>
      <c r="AX154" s="14" t="s">
        <v>80</v>
      </c>
      <c r="AY154" s="160" t="s">
        <v>130</v>
      </c>
    </row>
    <row r="155" spans="2:65" s="11" customFormat="1" ht="22.9" customHeight="1">
      <c r="B155" s="115"/>
      <c r="D155" s="116" t="s">
        <v>71</v>
      </c>
      <c r="E155" s="125" t="s">
        <v>82</v>
      </c>
      <c r="F155" s="125" t="s">
        <v>248</v>
      </c>
      <c r="I155" s="118"/>
      <c r="J155" s="126">
        <f>BK155</f>
        <v>0</v>
      </c>
      <c r="L155" s="115"/>
      <c r="M155" s="120"/>
      <c r="P155" s="121">
        <f>SUM(P156:P168)</f>
        <v>0</v>
      </c>
      <c r="R155" s="121">
        <f>SUM(R156:R168)</f>
        <v>11.647226134172</v>
      </c>
      <c r="T155" s="122">
        <f>SUM(T156:T168)</f>
        <v>0</v>
      </c>
      <c r="AR155" s="116" t="s">
        <v>80</v>
      </c>
      <c r="AT155" s="123" t="s">
        <v>71</v>
      </c>
      <c r="AU155" s="123" t="s">
        <v>80</v>
      </c>
      <c r="AY155" s="116" t="s">
        <v>130</v>
      </c>
      <c r="BK155" s="124">
        <f>SUM(BK156:BK168)</f>
        <v>0</v>
      </c>
    </row>
    <row r="156" spans="2:65" s="1" customFormat="1" ht="16.5" customHeight="1">
      <c r="B156" s="32"/>
      <c r="C156" s="127" t="s">
        <v>276</v>
      </c>
      <c r="D156" s="127" t="s">
        <v>133</v>
      </c>
      <c r="E156" s="128" t="s">
        <v>250</v>
      </c>
      <c r="F156" s="129" t="s">
        <v>251</v>
      </c>
      <c r="G156" s="130" t="s">
        <v>207</v>
      </c>
      <c r="H156" s="131">
        <v>2.843</v>
      </c>
      <c r="I156" s="132"/>
      <c r="J156" s="133">
        <f>ROUND(I156*H156,2)</f>
        <v>0</v>
      </c>
      <c r="K156" s="129" t="s">
        <v>137</v>
      </c>
      <c r="L156" s="32"/>
      <c r="M156" s="134" t="s">
        <v>19</v>
      </c>
      <c r="N156" s="135" t="s">
        <v>43</v>
      </c>
      <c r="P156" s="136">
        <f>O156*H156</f>
        <v>0</v>
      </c>
      <c r="Q156" s="136">
        <v>2.16</v>
      </c>
      <c r="R156" s="136">
        <f>Q156*H156</f>
        <v>6.1408800000000001</v>
      </c>
      <c r="S156" s="136">
        <v>0</v>
      </c>
      <c r="T156" s="137">
        <f>S156*H156</f>
        <v>0</v>
      </c>
      <c r="AR156" s="138" t="s">
        <v>157</v>
      </c>
      <c r="AT156" s="138" t="s">
        <v>133</v>
      </c>
      <c r="AU156" s="138" t="s">
        <v>82</v>
      </c>
      <c r="AY156" s="17" t="s">
        <v>130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80</v>
      </c>
      <c r="BK156" s="139">
        <f>ROUND(I156*H156,2)</f>
        <v>0</v>
      </c>
      <c r="BL156" s="17" t="s">
        <v>157</v>
      </c>
      <c r="BM156" s="138" t="s">
        <v>2585</v>
      </c>
    </row>
    <row r="157" spans="2:65" s="1" customFormat="1" ht="11.25">
      <c r="B157" s="32"/>
      <c r="D157" s="140" t="s">
        <v>140</v>
      </c>
      <c r="F157" s="141" t="s">
        <v>253</v>
      </c>
      <c r="I157" s="142"/>
      <c r="L157" s="32"/>
      <c r="M157" s="143"/>
      <c r="T157" s="53"/>
      <c r="AT157" s="17" t="s">
        <v>140</v>
      </c>
      <c r="AU157" s="17" t="s">
        <v>82</v>
      </c>
    </row>
    <row r="158" spans="2:65" s="1" customFormat="1" ht="11.25">
      <c r="B158" s="32"/>
      <c r="D158" s="144" t="s">
        <v>141</v>
      </c>
      <c r="F158" s="145" t="s">
        <v>254</v>
      </c>
      <c r="I158" s="142"/>
      <c r="L158" s="32"/>
      <c r="M158" s="143"/>
      <c r="T158" s="53"/>
      <c r="AT158" s="17" t="s">
        <v>141</v>
      </c>
      <c r="AU158" s="17" t="s">
        <v>82</v>
      </c>
    </row>
    <row r="159" spans="2:65" s="12" customFormat="1" ht="11.25">
      <c r="B159" s="146"/>
      <c r="D159" s="140" t="s">
        <v>147</v>
      </c>
      <c r="E159" s="147" t="s">
        <v>19</v>
      </c>
      <c r="F159" s="148" t="s">
        <v>2586</v>
      </c>
      <c r="H159" s="149">
        <v>0.625</v>
      </c>
      <c r="I159" s="150"/>
      <c r="L159" s="146"/>
      <c r="M159" s="151"/>
      <c r="T159" s="152"/>
      <c r="AT159" s="147" t="s">
        <v>147</v>
      </c>
      <c r="AU159" s="147" t="s">
        <v>82</v>
      </c>
      <c r="AV159" s="12" t="s">
        <v>82</v>
      </c>
      <c r="AW159" s="12" t="s">
        <v>33</v>
      </c>
      <c r="AX159" s="12" t="s">
        <v>72</v>
      </c>
      <c r="AY159" s="147" t="s">
        <v>130</v>
      </c>
    </row>
    <row r="160" spans="2:65" s="12" customFormat="1" ht="11.25">
      <c r="B160" s="146"/>
      <c r="D160" s="140" t="s">
        <v>147</v>
      </c>
      <c r="E160" s="147" t="s">
        <v>19</v>
      </c>
      <c r="F160" s="148" t="s">
        <v>2587</v>
      </c>
      <c r="H160" s="149">
        <v>1.768</v>
      </c>
      <c r="I160" s="150"/>
      <c r="L160" s="146"/>
      <c r="M160" s="151"/>
      <c r="T160" s="152"/>
      <c r="AT160" s="147" t="s">
        <v>147</v>
      </c>
      <c r="AU160" s="147" t="s">
        <v>82</v>
      </c>
      <c r="AV160" s="12" t="s">
        <v>82</v>
      </c>
      <c r="AW160" s="12" t="s">
        <v>33</v>
      </c>
      <c r="AX160" s="12" t="s">
        <v>72</v>
      </c>
      <c r="AY160" s="147" t="s">
        <v>130</v>
      </c>
    </row>
    <row r="161" spans="2:65" s="12" customFormat="1" ht="11.25">
      <c r="B161" s="146"/>
      <c r="D161" s="140" t="s">
        <v>147</v>
      </c>
      <c r="E161" s="147" t="s">
        <v>19</v>
      </c>
      <c r="F161" s="148" t="s">
        <v>2588</v>
      </c>
      <c r="H161" s="149">
        <v>0.45</v>
      </c>
      <c r="I161" s="150"/>
      <c r="L161" s="146"/>
      <c r="M161" s="151"/>
      <c r="T161" s="152"/>
      <c r="AT161" s="147" t="s">
        <v>147</v>
      </c>
      <c r="AU161" s="147" t="s">
        <v>82</v>
      </c>
      <c r="AV161" s="12" t="s">
        <v>82</v>
      </c>
      <c r="AW161" s="12" t="s">
        <v>33</v>
      </c>
      <c r="AX161" s="12" t="s">
        <v>72</v>
      </c>
      <c r="AY161" s="147" t="s">
        <v>130</v>
      </c>
    </row>
    <row r="162" spans="2:65" s="14" customFormat="1" ht="11.25">
      <c r="B162" s="159"/>
      <c r="D162" s="140" t="s">
        <v>147</v>
      </c>
      <c r="E162" s="160" t="s">
        <v>19</v>
      </c>
      <c r="F162" s="161" t="s">
        <v>165</v>
      </c>
      <c r="H162" s="162">
        <v>2.843</v>
      </c>
      <c r="I162" s="163"/>
      <c r="L162" s="159"/>
      <c r="M162" s="164"/>
      <c r="T162" s="165"/>
      <c r="AT162" s="160" t="s">
        <v>147</v>
      </c>
      <c r="AU162" s="160" t="s">
        <v>82</v>
      </c>
      <c r="AV162" s="14" t="s">
        <v>157</v>
      </c>
      <c r="AW162" s="14" t="s">
        <v>4</v>
      </c>
      <c r="AX162" s="14" t="s">
        <v>80</v>
      </c>
      <c r="AY162" s="160" t="s">
        <v>130</v>
      </c>
    </row>
    <row r="163" spans="2:65" s="1" customFormat="1" ht="16.5" customHeight="1">
      <c r="B163" s="32"/>
      <c r="C163" s="127" t="s">
        <v>285</v>
      </c>
      <c r="D163" s="127" t="s">
        <v>133</v>
      </c>
      <c r="E163" s="128" t="s">
        <v>2589</v>
      </c>
      <c r="F163" s="129" t="s">
        <v>2590</v>
      </c>
      <c r="G163" s="130" t="s">
        <v>207</v>
      </c>
      <c r="H163" s="131">
        <v>2.3929999999999998</v>
      </c>
      <c r="I163" s="132"/>
      <c r="J163" s="133">
        <f>ROUND(I163*H163,2)</f>
        <v>0</v>
      </c>
      <c r="K163" s="129" t="s">
        <v>137</v>
      </c>
      <c r="L163" s="32"/>
      <c r="M163" s="134" t="s">
        <v>19</v>
      </c>
      <c r="N163" s="135" t="s">
        <v>43</v>
      </c>
      <c r="P163" s="136">
        <f>O163*H163</f>
        <v>0</v>
      </c>
      <c r="Q163" s="136">
        <v>2.3010222040000001</v>
      </c>
      <c r="R163" s="136">
        <f>Q163*H163</f>
        <v>5.5063461341719995</v>
      </c>
      <c r="S163" s="136">
        <v>0</v>
      </c>
      <c r="T163" s="137">
        <f>S163*H163</f>
        <v>0</v>
      </c>
      <c r="AR163" s="138" t="s">
        <v>157</v>
      </c>
      <c r="AT163" s="138" t="s">
        <v>133</v>
      </c>
      <c r="AU163" s="138" t="s">
        <v>82</v>
      </c>
      <c r="AY163" s="17" t="s">
        <v>130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80</v>
      </c>
      <c r="BK163" s="139">
        <f>ROUND(I163*H163,2)</f>
        <v>0</v>
      </c>
      <c r="BL163" s="17" t="s">
        <v>157</v>
      </c>
      <c r="BM163" s="138" t="s">
        <v>2591</v>
      </c>
    </row>
    <row r="164" spans="2:65" s="1" customFormat="1" ht="11.25">
      <c r="B164" s="32"/>
      <c r="D164" s="140" t="s">
        <v>140</v>
      </c>
      <c r="F164" s="141" t="s">
        <v>2592</v>
      </c>
      <c r="I164" s="142"/>
      <c r="L164" s="32"/>
      <c r="M164" s="143"/>
      <c r="T164" s="53"/>
      <c r="AT164" s="17" t="s">
        <v>140</v>
      </c>
      <c r="AU164" s="17" t="s">
        <v>82</v>
      </c>
    </row>
    <row r="165" spans="2:65" s="1" customFormat="1" ht="11.25">
      <c r="B165" s="32"/>
      <c r="D165" s="144" t="s">
        <v>141</v>
      </c>
      <c r="F165" s="145" t="s">
        <v>2593</v>
      </c>
      <c r="I165" s="142"/>
      <c r="L165" s="32"/>
      <c r="M165" s="143"/>
      <c r="T165" s="53"/>
      <c r="AT165" s="17" t="s">
        <v>141</v>
      </c>
      <c r="AU165" s="17" t="s">
        <v>82</v>
      </c>
    </row>
    <row r="166" spans="2:65" s="12" customFormat="1" ht="11.25">
      <c r="B166" s="146"/>
      <c r="D166" s="140" t="s">
        <v>147</v>
      </c>
      <c r="E166" s="147" t="s">
        <v>19</v>
      </c>
      <c r="F166" s="148" t="s">
        <v>2586</v>
      </c>
      <c r="H166" s="149">
        <v>0.625</v>
      </c>
      <c r="I166" s="150"/>
      <c r="L166" s="146"/>
      <c r="M166" s="151"/>
      <c r="T166" s="152"/>
      <c r="AT166" s="147" t="s">
        <v>147</v>
      </c>
      <c r="AU166" s="147" t="s">
        <v>82</v>
      </c>
      <c r="AV166" s="12" t="s">
        <v>82</v>
      </c>
      <c r="AW166" s="12" t="s">
        <v>33</v>
      </c>
      <c r="AX166" s="12" t="s">
        <v>72</v>
      </c>
      <c r="AY166" s="147" t="s">
        <v>130</v>
      </c>
    </row>
    <row r="167" spans="2:65" s="12" customFormat="1" ht="11.25">
      <c r="B167" s="146"/>
      <c r="D167" s="140" t="s">
        <v>147</v>
      </c>
      <c r="E167" s="147" t="s">
        <v>19</v>
      </c>
      <c r="F167" s="148" t="s">
        <v>2587</v>
      </c>
      <c r="H167" s="149">
        <v>1.768</v>
      </c>
      <c r="I167" s="150"/>
      <c r="L167" s="146"/>
      <c r="M167" s="151"/>
      <c r="T167" s="152"/>
      <c r="AT167" s="147" t="s">
        <v>147</v>
      </c>
      <c r="AU167" s="147" t="s">
        <v>82</v>
      </c>
      <c r="AV167" s="12" t="s">
        <v>82</v>
      </c>
      <c r="AW167" s="12" t="s">
        <v>33</v>
      </c>
      <c r="AX167" s="12" t="s">
        <v>72</v>
      </c>
      <c r="AY167" s="147" t="s">
        <v>130</v>
      </c>
    </row>
    <row r="168" spans="2:65" s="14" customFormat="1" ht="11.25">
      <c r="B168" s="159"/>
      <c r="D168" s="140" t="s">
        <v>147</v>
      </c>
      <c r="E168" s="160" t="s">
        <v>19</v>
      </c>
      <c r="F168" s="161" t="s">
        <v>165</v>
      </c>
      <c r="H168" s="162">
        <v>2.3929999999999998</v>
      </c>
      <c r="I168" s="163"/>
      <c r="L168" s="159"/>
      <c r="M168" s="164"/>
      <c r="T168" s="165"/>
      <c r="AT168" s="160" t="s">
        <v>147</v>
      </c>
      <c r="AU168" s="160" t="s">
        <v>82</v>
      </c>
      <c r="AV168" s="14" t="s">
        <v>157</v>
      </c>
      <c r="AW168" s="14" t="s">
        <v>4</v>
      </c>
      <c r="AX168" s="14" t="s">
        <v>80</v>
      </c>
      <c r="AY168" s="160" t="s">
        <v>130</v>
      </c>
    </row>
    <row r="169" spans="2:65" s="11" customFormat="1" ht="22.9" customHeight="1">
      <c r="B169" s="115"/>
      <c r="D169" s="116" t="s">
        <v>71</v>
      </c>
      <c r="E169" s="125" t="s">
        <v>151</v>
      </c>
      <c r="F169" s="125" t="s">
        <v>298</v>
      </c>
      <c r="I169" s="118"/>
      <c r="J169" s="126">
        <f>BK169</f>
        <v>0</v>
      </c>
      <c r="L169" s="115"/>
      <c r="M169" s="120"/>
      <c r="P169" s="121">
        <f>SUM(P170:P180)</f>
        <v>0</v>
      </c>
      <c r="R169" s="121">
        <f>SUM(R170:R180)</f>
        <v>0.157</v>
      </c>
      <c r="T169" s="122">
        <f>SUM(T170:T180)</f>
        <v>0</v>
      </c>
      <c r="AR169" s="116" t="s">
        <v>80</v>
      </c>
      <c r="AT169" s="123" t="s">
        <v>71</v>
      </c>
      <c r="AU169" s="123" t="s">
        <v>80</v>
      </c>
      <c r="AY169" s="116" t="s">
        <v>130</v>
      </c>
      <c r="BK169" s="124">
        <f>SUM(BK170:BK180)</f>
        <v>0</v>
      </c>
    </row>
    <row r="170" spans="2:65" s="1" customFormat="1" ht="16.5" customHeight="1">
      <c r="B170" s="32"/>
      <c r="C170" s="127" t="s">
        <v>291</v>
      </c>
      <c r="D170" s="127" t="s">
        <v>133</v>
      </c>
      <c r="E170" s="128" t="s">
        <v>2594</v>
      </c>
      <c r="F170" s="129" t="s">
        <v>2595</v>
      </c>
      <c r="G170" s="130" t="s">
        <v>169</v>
      </c>
      <c r="H170" s="131">
        <v>1</v>
      </c>
      <c r="I170" s="132"/>
      <c r="J170" s="133">
        <f>ROUND(I170*H170,2)</f>
        <v>0</v>
      </c>
      <c r="K170" s="129" t="s">
        <v>137</v>
      </c>
      <c r="L170" s="32"/>
      <c r="M170" s="134" t="s">
        <v>19</v>
      </c>
      <c r="N170" s="135" t="s">
        <v>43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157</v>
      </c>
      <c r="AT170" s="138" t="s">
        <v>133</v>
      </c>
      <c r="AU170" s="138" t="s">
        <v>82</v>
      </c>
      <c r="AY170" s="17" t="s">
        <v>130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80</v>
      </c>
      <c r="BK170" s="139">
        <f>ROUND(I170*H170,2)</f>
        <v>0</v>
      </c>
      <c r="BL170" s="17" t="s">
        <v>157</v>
      </c>
      <c r="BM170" s="138" t="s">
        <v>2596</v>
      </c>
    </row>
    <row r="171" spans="2:65" s="1" customFormat="1" ht="11.25">
      <c r="B171" s="32"/>
      <c r="D171" s="140" t="s">
        <v>140</v>
      </c>
      <c r="F171" s="141" t="s">
        <v>2597</v>
      </c>
      <c r="I171" s="142"/>
      <c r="L171" s="32"/>
      <c r="M171" s="143"/>
      <c r="T171" s="53"/>
      <c r="AT171" s="17" t="s">
        <v>140</v>
      </c>
      <c r="AU171" s="17" t="s">
        <v>82</v>
      </c>
    </row>
    <row r="172" spans="2:65" s="1" customFormat="1" ht="11.25">
      <c r="B172" s="32"/>
      <c r="D172" s="144" t="s">
        <v>141</v>
      </c>
      <c r="F172" s="145" t="s">
        <v>2598</v>
      </c>
      <c r="I172" s="142"/>
      <c r="L172" s="32"/>
      <c r="M172" s="143"/>
      <c r="T172" s="53"/>
      <c r="AT172" s="17" t="s">
        <v>141</v>
      </c>
      <c r="AU172" s="17" t="s">
        <v>82</v>
      </c>
    </row>
    <row r="173" spans="2:65" s="1" customFormat="1" ht="21.75" customHeight="1">
      <c r="B173" s="32"/>
      <c r="C173" s="166" t="s">
        <v>299</v>
      </c>
      <c r="D173" s="166" t="s">
        <v>166</v>
      </c>
      <c r="E173" s="167" t="s">
        <v>2599</v>
      </c>
      <c r="F173" s="168" t="s">
        <v>2600</v>
      </c>
      <c r="G173" s="169" t="s">
        <v>169</v>
      </c>
      <c r="H173" s="170">
        <v>1</v>
      </c>
      <c r="I173" s="171"/>
      <c r="J173" s="172">
        <f>ROUND(I173*H173,2)</f>
        <v>0</v>
      </c>
      <c r="K173" s="168" t="s">
        <v>1106</v>
      </c>
      <c r="L173" s="173"/>
      <c r="M173" s="174" t="s">
        <v>19</v>
      </c>
      <c r="N173" s="175" t="s">
        <v>43</v>
      </c>
      <c r="P173" s="136">
        <f>O173*H173</f>
        <v>0</v>
      </c>
      <c r="Q173" s="136">
        <v>7.0000000000000001E-3</v>
      </c>
      <c r="R173" s="136">
        <f>Q173*H173</f>
        <v>7.0000000000000001E-3</v>
      </c>
      <c r="S173" s="136">
        <v>0</v>
      </c>
      <c r="T173" s="137">
        <f>S173*H173</f>
        <v>0</v>
      </c>
      <c r="AR173" s="138" t="s">
        <v>249</v>
      </c>
      <c r="AT173" s="138" t="s">
        <v>166</v>
      </c>
      <c r="AU173" s="138" t="s">
        <v>82</v>
      </c>
      <c r="AY173" s="17" t="s">
        <v>130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80</v>
      </c>
      <c r="BK173" s="139">
        <f>ROUND(I173*H173,2)</f>
        <v>0</v>
      </c>
      <c r="BL173" s="17" t="s">
        <v>157</v>
      </c>
      <c r="BM173" s="138" t="s">
        <v>2601</v>
      </c>
    </row>
    <row r="174" spans="2:65" s="1" customFormat="1" ht="78">
      <c r="B174" s="32"/>
      <c r="D174" s="140" t="s">
        <v>140</v>
      </c>
      <c r="F174" s="141" t="s">
        <v>2602</v>
      </c>
      <c r="I174" s="142"/>
      <c r="L174" s="32"/>
      <c r="M174" s="143"/>
      <c r="T174" s="53"/>
      <c r="AT174" s="17" t="s">
        <v>140</v>
      </c>
      <c r="AU174" s="17" t="s">
        <v>82</v>
      </c>
    </row>
    <row r="175" spans="2:65" s="1" customFormat="1" ht="16.5" customHeight="1">
      <c r="B175" s="32"/>
      <c r="C175" s="127" t="s">
        <v>8</v>
      </c>
      <c r="D175" s="127" t="s">
        <v>133</v>
      </c>
      <c r="E175" s="128" t="s">
        <v>2603</v>
      </c>
      <c r="F175" s="129" t="s">
        <v>2604</v>
      </c>
      <c r="G175" s="130" t="s">
        <v>169</v>
      </c>
      <c r="H175" s="131">
        <v>1</v>
      </c>
      <c r="I175" s="132"/>
      <c r="J175" s="133">
        <f>ROUND(I175*H175,2)</f>
        <v>0</v>
      </c>
      <c r="K175" s="129" t="s">
        <v>137</v>
      </c>
      <c r="L175" s="32"/>
      <c r="M175" s="134" t="s">
        <v>19</v>
      </c>
      <c r="N175" s="135" t="s">
        <v>43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157</v>
      </c>
      <c r="AT175" s="138" t="s">
        <v>133</v>
      </c>
      <c r="AU175" s="138" t="s">
        <v>82</v>
      </c>
      <c r="AY175" s="17" t="s">
        <v>130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80</v>
      </c>
      <c r="BK175" s="139">
        <f>ROUND(I175*H175,2)</f>
        <v>0</v>
      </c>
      <c r="BL175" s="17" t="s">
        <v>157</v>
      </c>
      <c r="BM175" s="138" t="s">
        <v>2605</v>
      </c>
    </row>
    <row r="176" spans="2:65" s="1" customFormat="1" ht="11.25">
      <c r="B176" s="32"/>
      <c r="D176" s="140" t="s">
        <v>140</v>
      </c>
      <c r="F176" s="141" t="s">
        <v>2606</v>
      </c>
      <c r="I176" s="142"/>
      <c r="L176" s="32"/>
      <c r="M176" s="143"/>
      <c r="T176" s="53"/>
      <c r="AT176" s="17" t="s">
        <v>140</v>
      </c>
      <c r="AU176" s="17" t="s">
        <v>82</v>
      </c>
    </row>
    <row r="177" spans="2:65" s="1" customFormat="1" ht="11.25">
      <c r="B177" s="32"/>
      <c r="D177" s="144" t="s">
        <v>141</v>
      </c>
      <c r="F177" s="145" t="s">
        <v>2607</v>
      </c>
      <c r="I177" s="142"/>
      <c r="L177" s="32"/>
      <c r="M177" s="143"/>
      <c r="T177" s="53"/>
      <c r="AT177" s="17" t="s">
        <v>141</v>
      </c>
      <c r="AU177" s="17" t="s">
        <v>82</v>
      </c>
    </row>
    <row r="178" spans="2:65" s="1" customFormat="1" ht="24.2" customHeight="1">
      <c r="B178" s="32"/>
      <c r="C178" s="166" t="s">
        <v>311</v>
      </c>
      <c r="D178" s="166" t="s">
        <v>166</v>
      </c>
      <c r="E178" s="167" t="s">
        <v>2608</v>
      </c>
      <c r="F178" s="168" t="s">
        <v>2609</v>
      </c>
      <c r="G178" s="169" t="s">
        <v>169</v>
      </c>
      <c r="H178" s="170">
        <v>1</v>
      </c>
      <c r="I178" s="171"/>
      <c r="J178" s="172">
        <f>ROUND(I178*H178,2)</f>
        <v>0</v>
      </c>
      <c r="K178" s="168" t="s">
        <v>137</v>
      </c>
      <c r="L178" s="173"/>
      <c r="M178" s="174" t="s">
        <v>19</v>
      </c>
      <c r="N178" s="175" t="s">
        <v>43</v>
      </c>
      <c r="P178" s="136">
        <f>O178*H178</f>
        <v>0</v>
      </c>
      <c r="Q178" s="136">
        <v>0.15</v>
      </c>
      <c r="R178" s="136">
        <f>Q178*H178</f>
        <v>0.15</v>
      </c>
      <c r="S178" s="136">
        <v>0</v>
      </c>
      <c r="T178" s="137">
        <f>S178*H178</f>
        <v>0</v>
      </c>
      <c r="AR178" s="138" t="s">
        <v>249</v>
      </c>
      <c r="AT178" s="138" t="s">
        <v>166</v>
      </c>
      <c r="AU178" s="138" t="s">
        <v>82</v>
      </c>
      <c r="AY178" s="17" t="s">
        <v>130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80</v>
      </c>
      <c r="BK178" s="139">
        <f>ROUND(I178*H178,2)</f>
        <v>0</v>
      </c>
      <c r="BL178" s="17" t="s">
        <v>157</v>
      </c>
      <c r="BM178" s="138" t="s">
        <v>2610</v>
      </c>
    </row>
    <row r="179" spans="2:65" s="1" customFormat="1" ht="11.25">
      <c r="B179" s="32"/>
      <c r="D179" s="140" t="s">
        <v>140</v>
      </c>
      <c r="F179" s="141" t="s">
        <v>2609</v>
      </c>
      <c r="I179" s="142"/>
      <c r="L179" s="32"/>
      <c r="M179" s="143"/>
      <c r="T179" s="53"/>
      <c r="AT179" s="17" t="s">
        <v>140</v>
      </c>
      <c r="AU179" s="17" t="s">
        <v>82</v>
      </c>
    </row>
    <row r="180" spans="2:65" s="12" customFormat="1" ht="11.25">
      <c r="B180" s="146"/>
      <c r="D180" s="140" t="s">
        <v>147</v>
      </c>
      <c r="E180" s="147" t="s">
        <v>19</v>
      </c>
      <c r="F180" s="148" t="s">
        <v>2611</v>
      </c>
      <c r="H180" s="149">
        <v>1</v>
      </c>
      <c r="I180" s="150"/>
      <c r="L180" s="146"/>
      <c r="M180" s="151"/>
      <c r="T180" s="152"/>
      <c r="AT180" s="147" t="s">
        <v>147</v>
      </c>
      <c r="AU180" s="147" t="s">
        <v>82</v>
      </c>
      <c r="AV180" s="12" t="s">
        <v>82</v>
      </c>
      <c r="AW180" s="12" t="s">
        <v>33</v>
      </c>
      <c r="AX180" s="12" t="s">
        <v>80</v>
      </c>
      <c r="AY180" s="147" t="s">
        <v>130</v>
      </c>
    </row>
    <row r="181" spans="2:65" s="11" customFormat="1" ht="22.9" customHeight="1">
      <c r="B181" s="115"/>
      <c r="D181" s="116" t="s">
        <v>71</v>
      </c>
      <c r="E181" s="125" t="s">
        <v>157</v>
      </c>
      <c r="F181" s="125" t="s">
        <v>465</v>
      </c>
      <c r="I181" s="118"/>
      <c r="J181" s="126">
        <f>BK181</f>
        <v>0</v>
      </c>
      <c r="L181" s="115"/>
      <c r="M181" s="120"/>
      <c r="P181" s="121">
        <f>SUM(P182:P192)</f>
        <v>0</v>
      </c>
      <c r="R181" s="121">
        <f>SUM(R182:R192)</f>
        <v>12.3021332</v>
      </c>
      <c r="T181" s="122">
        <f>SUM(T182:T192)</f>
        <v>0</v>
      </c>
      <c r="AR181" s="116" t="s">
        <v>80</v>
      </c>
      <c r="AT181" s="123" t="s">
        <v>71</v>
      </c>
      <c r="AU181" s="123" t="s">
        <v>80</v>
      </c>
      <c r="AY181" s="116" t="s">
        <v>130</v>
      </c>
      <c r="BK181" s="124">
        <f>SUM(BK182:BK192)</f>
        <v>0</v>
      </c>
    </row>
    <row r="182" spans="2:65" s="1" customFormat="1" ht="16.5" customHeight="1">
      <c r="B182" s="32"/>
      <c r="C182" s="127" t="s">
        <v>322</v>
      </c>
      <c r="D182" s="127" t="s">
        <v>133</v>
      </c>
      <c r="E182" s="128" t="s">
        <v>2612</v>
      </c>
      <c r="F182" s="129" t="s">
        <v>2613</v>
      </c>
      <c r="G182" s="130" t="s">
        <v>207</v>
      </c>
      <c r="H182" s="131">
        <v>6.36</v>
      </c>
      <c r="I182" s="132"/>
      <c r="J182" s="133">
        <f>ROUND(I182*H182,2)</f>
        <v>0</v>
      </c>
      <c r="K182" s="129" t="s">
        <v>137</v>
      </c>
      <c r="L182" s="32"/>
      <c r="M182" s="134" t="s">
        <v>19</v>
      </c>
      <c r="N182" s="135" t="s">
        <v>43</v>
      </c>
      <c r="P182" s="136">
        <f>O182*H182</f>
        <v>0</v>
      </c>
      <c r="Q182" s="136">
        <v>1.8907700000000001</v>
      </c>
      <c r="R182" s="136">
        <f>Q182*H182</f>
        <v>12.025297200000001</v>
      </c>
      <c r="S182" s="136">
        <v>0</v>
      </c>
      <c r="T182" s="137">
        <f>S182*H182</f>
        <v>0</v>
      </c>
      <c r="AR182" s="138" t="s">
        <v>157</v>
      </c>
      <c r="AT182" s="138" t="s">
        <v>133</v>
      </c>
      <c r="AU182" s="138" t="s">
        <v>82</v>
      </c>
      <c r="AY182" s="17" t="s">
        <v>130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80</v>
      </c>
      <c r="BK182" s="139">
        <f>ROUND(I182*H182,2)</f>
        <v>0</v>
      </c>
      <c r="BL182" s="17" t="s">
        <v>157</v>
      </c>
      <c r="BM182" s="138" t="s">
        <v>2614</v>
      </c>
    </row>
    <row r="183" spans="2:65" s="1" customFormat="1" ht="11.25">
      <c r="B183" s="32"/>
      <c r="D183" s="140" t="s">
        <v>140</v>
      </c>
      <c r="F183" s="141" t="s">
        <v>2615</v>
      </c>
      <c r="I183" s="142"/>
      <c r="L183" s="32"/>
      <c r="M183" s="143"/>
      <c r="T183" s="53"/>
      <c r="AT183" s="17" t="s">
        <v>140</v>
      </c>
      <c r="AU183" s="17" t="s">
        <v>82</v>
      </c>
    </row>
    <row r="184" spans="2:65" s="1" customFormat="1" ht="11.25">
      <c r="B184" s="32"/>
      <c r="D184" s="144" t="s">
        <v>141</v>
      </c>
      <c r="F184" s="145" t="s">
        <v>2616</v>
      </c>
      <c r="I184" s="142"/>
      <c r="L184" s="32"/>
      <c r="M184" s="143"/>
      <c r="T184" s="53"/>
      <c r="AT184" s="17" t="s">
        <v>141</v>
      </c>
      <c r="AU184" s="17" t="s">
        <v>82</v>
      </c>
    </row>
    <row r="185" spans="2:65" s="12" customFormat="1" ht="11.25">
      <c r="B185" s="146"/>
      <c r="D185" s="140" t="s">
        <v>147</v>
      </c>
      <c r="E185" s="147" t="s">
        <v>19</v>
      </c>
      <c r="F185" s="148" t="s">
        <v>2617</v>
      </c>
      <c r="H185" s="149">
        <v>3.48</v>
      </c>
      <c r="I185" s="150"/>
      <c r="L185" s="146"/>
      <c r="M185" s="151"/>
      <c r="T185" s="152"/>
      <c r="AT185" s="147" t="s">
        <v>147</v>
      </c>
      <c r="AU185" s="147" t="s">
        <v>82</v>
      </c>
      <c r="AV185" s="12" t="s">
        <v>82</v>
      </c>
      <c r="AW185" s="12" t="s">
        <v>33</v>
      </c>
      <c r="AX185" s="12" t="s">
        <v>72</v>
      </c>
      <c r="AY185" s="147" t="s">
        <v>130</v>
      </c>
    </row>
    <row r="186" spans="2:65" s="12" customFormat="1" ht="11.25">
      <c r="B186" s="146"/>
      <c r="D186" s="140" t="s">
        <v>147</v>
      </c>
      <c r="E186" s="147" t="s">
        <v>19</v>
      </c>
      <c r="F186" s="148" t="s">
        <v>2618</v>
      </c>
      <c r="H186" s="149">
        <v>2.88</v>
      </c>
      <c r="I186" s="150"/>
      <c r="L186" s="146"/>
      <c r="M186" s="151"/>
      <c r="T186" s="152"/>
      <c r="AT186" s="147" t="s">
        <v>147</v>
      </c>
      <c r="AU186" s="147" t="s">
        <v>82</v>
      </c>
      <c r="AV186" s="12" t="s">
        <v>82</v>
      </c>
      <c r="AW186" s="12" t="s">
        <v>33</v>
      </c>
      <c r="AX186" s="12" t="s">
        <v>72</v>
      </c>
      <c r="AY186" s="147" t="s">
        <v>130</v>
      </c>
    </row>
    <row r="187" spans="2:65" s="14" customFormat="1" ht="11.25">
      <c r="B187" s="159"/>
      <c r="D187" s="140" t="s">
        <v>147</v>
      </c>
      <c r="E187" s="160" t="s">
        <v>19</v>
      </c>
      <c r="F187" s="161" t="s">
        <v>165</v>
      </c>
      <c r="H187" s="162">
        <v>6.36</v>
      </c>
      <c r="I187" s="163"/>
      <c r="L187" s="159"/>
      <c r="M187" s="164"/>
      <c r="T187" s="165"/>
      <c r="AT187" s="160" t="s">
        <v>147</v>
      </c>
      <c r="AU187" s="160" t="s">
        <v>82</v>
      </c>
      <c r="AV187" s="14" t="s">
        <v>157</v>
      </c>
      <c r="AW187" s="14" t="s">
        <v>4</v>
      </c>
      <c r="AX187" s="14" t="s">
        <v>80</v>
      </c>
      <c r="AY187" s="160" t="s">
        <v>130</v>
      </c>
    </row>
    <row r="188" spans="2:65" s="1" customFormat="1" ht="16.5" customHeight="1">
      <c r="B188" s="32"/>
      <c r="C188" s="127" t="s">
        <v>336</v>
      </c>
      <c r="D188" s="127" t="s">
        <v>133</v>
      </c>
      <c r="E188" s="128" t="s">
        <v>2619</v>
      </c>
      <c r="F188" s="129" t="s">
        <v>2620</v>
      </c>
      <c r="G188" s="130" t="s">
        <v>169</v>
      </c>
      <c r="H188" s="131">
        <v>2</v>
      </c>
      <c r="I188" s="132"/>
      <c r="J188" s="133">
        <f>ROUND(I188*H188,2)</f>
        <v>0</v>
      </c>
      <c r="K188" s="129" t="s">
        <v>137</v>
      </c>
      <c r="L188" s="32"/>
      <c r="M188" s="134" t="s">
        <v>19</v>
      </c>
      <c r="N188" s="135" t="s">
        <v>43</v>
      </c>
      <c r="P188" s="136">
        <f>O188*H188</f>
        <v>0</v>
      </c>
      <c r="Q188" s="136">
        <v>8.7417999999999996E-2</v>
      </c>
      <c r="R188" s="136">
        <f>Q188*H188</f>
        <v>0.17483599999999999</v>
      </c>
      <c r="S188" s="136">
        <v>0</v>
      </c>
      <c r="T188" s="137">
        <f>S188*H188</f>
        <v>0</v>
      </c>
      <c r="AR188" s="138" t="s">
        <v>157</v>
      </c>
      <c r="AT188" s="138" t="s">
        <v>133</v>
      </c>
      <c r="AU188" s="138" t="s">
        <v>82</v>
      </c>
      <c r="AY188" s="17" t="s">
        <v>130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80</v>
      </c>
      <c r="BK188" s="139">
        <f>ROUND(I188*H188,2)</f>
        <v>0</v>
      </c>
      <c r="BL188" s="17" t="s">
        <v>157</v>
      </c>
      <c r="BM188" s="138" t="s">
        <v>2621</v>
      </c>
    </row>
    <row r="189" spans="2:65" s="1" customFormat="1" ht="11.25">
      <c r="B189" s="32"/>
      <c r="D189" s="140" t="s">
        <v>140</v>
      </c>
      <c r="F189" s="141" t="s">
        <v>2622</v>
      </c>
      <c r="I189" s="142"/>
      <c r="L189" s="32"/>
      <c r="M189" s="143"/>
      <c r="T189" s="53"/>
      <c r="AT189" s="17" t="s">
        <v>140</v>
      </c>
      <c r="AU189" s="17" t="s">
        <v>82</v>
      </c>
    </row>
    <row r="190" spans="2:65" s="1" customFormat="1" ht="11.25">
      <c r="B190" s="32"/>
      <c r="D190" s="144" t="s">
        <v>141</v>
      </c>
      <c r="F190" s="145" t="s">
        <v>2623</v>
      </c>
      <c r="I190" s="142"/>
      <c r="L190" s="32"/>
      <c r="M190" s="143"/>
      <c r="T190" s="53"/>
      <c r="AT190" s="17" t="s">
        <v>141</v>
      </c>
      <c r="AU190" s="17" t="s">
        <v>82</v>
      </c>
    </row>
    <row r="191" spans="2:65" s="1" customFormat="1" ht="16.5" customHeight="1">
      <c r="B191" s="32"/>
      <c r="C191" s="166" t="s">
        <v>343</v>
      </c>
      <c r="D191" s="166" t="s">
        <v>166</v>
      </c>
      <c r="E191" s="167" t="s">
        <v>2624</v>
      </c>
      <c r="F191" s="168" t="s">
        <v>2625</v>
      </c>
      <c r="G191" s="169" t="s">
        <v>169</v>
      </c>
      <c r="H191" s="170">
        <v>2</v>
      </c>
      <c r="I191" s="171"/>
      <c r="J191" s="172">
        <f>ROUND(I191*H191,2)</f>
        <v>0</v>
      </c>
      <c r="K191" s="168" t="s">
        <v>137</v>
      </c>
      <c r="L191" s="173"/>
      <c r="M191" s="174" t="s">
        <v>19</v>
      </c>
      <c r="N191" s="175" t="s">
        <v>43</v>
      </c>
      <c r="P191" s="136">
        <f>O191*H191</f>
        <v>0</v>
      </c>
      <c r="Q191" s="136">
        <v>5.0999999999999997E-2</v>
      </c>
      <c r="R191" s="136">
        <f>Q191*H191</f>
        <v>0.10199999999999999</v>
      </c>
      <c r="S191" s="136">
        <v>0</v>
      </c>
      <c r="T191" s="137">
        <f>S191*H191</f>
        <v>0</v>
      </c>
      <c r="AR191" s="138" t="s">
        <v>249</v>
      </c>
      <c r="AT191" s="138" t="s">
        <v>166</v>
      </c>
      <c r="AU191" s="138" t="s">
        <v>82</v>
      </c>
      <c r="AY191" s="17" t="s">
        <v>130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80</v>
      </c>
      <c r="BK191" s="139">
        <f>ROUND(I191*H191,2)</f>
        <v>0</v>
      </c>
      <c r="BL191" s="17" t="s">
        <v>157</v>
      </c>
      <c r="BM191" s="138" t="s">
        <v>2626</v>
      </c>
    </row>
    <row r="192" spans="2:65" s="1" customFormat="1" ht="11.25">
      <c r="B192" s="32"/>
      <c r="D192" s="140" t="s">
        <v>140</v>
      </c>
      <c r="F192" s="141" t="s">
        <v>2625</v>
      </c>
      <c r="I192" s="142"/>
      <c r="L192" s="32"/>
      <c r="M192" s="143"/>
      <c r="T192" s="53"/>
      <c r="AT192" s="17" t="s">
        <v>140</v>
      </c>
      <c r="AU192" s="17" t="s">
        <v>82</v>
      </c>
    </row>
    <row r="193" spans="2:65" s="11" customFormat="1" ht="22.9" customHeight="1">
      <c r="B193" s="115"/>
      <c r="D193" s="116" t="s">
        <v>71</v>
      </c>
      <c r="E193" s="125" t="s">
        <v>234</v>
      </c>
      <c r="F193" s="125" t="s">
        <v>528</v>
      </c>
      <c r="I193" s="118"/>
      <c r="J193" s="126">
        <f>BK193</f>
        <v>0</v>
      </c>
      <c r="L193" s="115"/>
      <c r="M193" s="120"/>
      <c r="P193" s="121">
        <f>SUM(P194:P197)</f>
        <v>0</v>
      </c>
      <c r="R193" s="121">
        <f>SUM(R194:R197)</f>
        <v>5.024E-2</v>
      </c>
      <c r="T193" s="122">
        <f>SUM(T194:T197)</f>
        <v>0</v>
      </c>
      <c r="AR193" s="116" t="s">
        <v>80</v>
      </c>
      <c r="AT193" s="123" t="s">
        <v>71</v>
      </c>
      <c r="AU193" s="123" t="s">
        <v>80</v>
      </c>
      <c r="AY193" s="116" t="s">
        <v>130</v>
      </c>
      <c r="BK193" s="124">
        <f>SUM(BK194:BK197)</f>
        <v>0</v>
      </c>
    </row>
    <row r="194" spans="2:65" s="1" customFormat="1" ht="16.5" customHeight="1">
      <c r="B194" s="32"/>
      <c r="C194" s="127" t="s">
        <v>86</v>
      </c>
      <c r="D194" s="127" t="s">
        <v>133</v>
      </c>
      <c r="E194" s="128" t="s">
        <v>2627</v>
      </c>
      <c r="F194" s="129" t="s">
        <v>2628</v>
      </c>
      <c r="G194" s="130" t="s">
        <v>199</v>
      </c>
      <c r="H194" s="131">
        <v>6.28</v>
      </c>
      <c r="I194" s="132"/>
      <c r="J194" s="133">
        <f>ROUND(I194*H194,2)</f>
        <v>0</v>
      </c>
      <c r="K194" s="129" t="s">
        <v>137</v>
      </c>
      <c r="L194" s="32"/>
      <c r="M194" s="134" t="s">
        <v>19</v>
      </c>
      <c r="N194" s="135" t="s">
        <v>43</v>
      </c>
      <c r="P194" s="136">
        <f>O194*H194</f>
        <v>0</v>
      </c>
      <c r="Q194" s="136">
        <v>8.0000000000000002E-3</v>
      </c>
      <c r="R194" s="136">
        <f>Q194*H194</f>
        <v>5.024E-2</v>
      </c>
      <c r="S194" s="136">
        <v>0</v>
      </c>
      <c r="T194" s="137">
        <f>S194*H194</f>
        <v>0</v>
      </c>
      <c r="AR194" s="138" t="s">
        <v>157</v>
      </c>
      <c r="AT194" s="138" t="s">
        <v>133</v>
      </c>
      <c r="AU194" s="138" t="s">
        <v>82</v>
      </c>
      <c r="AY194" s="17" t="s">
        <v>130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80</v>
      </c>
      <c r="BK194" s="139">
        <f>ROUND(I194*H194,2)</f>
        <v>0</v>
      </c>
      <c r="BL194" s="17" t="s">
        <v>157</v>
      </c>
      <c r="BM194" s="138" t="s">
        <v>2629</v>
      </c>
    </row>
    <row r="195" spans="2:65" s="1" customFormat="1" ht="11.25">
      <c r="B195" s="32"/>
      <c r="D195" s="140" t="s">
        <v>140</v>
      </c>
      <c r="F195" s="141" t="s">
        <v>2630</v>
      </c>
      <c r="I195" s="142"/>
      <c r="L195" s="32"/>
      <c r="M195" s="143"/>
      <c r="T195" s="53"/>
      <c r="AT195" s="17" t="s">
        <v>140</v>
      </c>
      <c r="AU195" s="17" t="s">
        <v>82</v>
      </c>
    </row>
    <row r="196" spans="2:65" s="1" customFormat="1" ht="11.25">
      <c r="B196" s="32"/>
      <c r="D196" s="144" t="s">
        <v>141</v>
      </c>
      <c r="F196" s="145" t="s">
        <v>2631</v>
      </c>
      <c r="I196" s="142"/>
      <c r="L196" s="32"/>
      <c r="M196" s="143"/>
      <c r="T196" s="53"/>
      <c r="AT196" s="17" t="s">
        <v>141</v>
      </c>
      <c r="AU196" s="17" t="s">
        <v>82</v>
      </c>
    </row>
    <row r="197" spans="2:65" s="12" customFormat="1" ht="11.25">
      <c r="B197" s="146"/>
      <c r="D197" s="140" t="s">
        <v>147</v>
      </c>
      <c r="E197" s="147" t="s">
        <v>19</v>
      </c>
      <c r="F197" s="148" t="s">
        <v>2632</v>
      </c>
      <c r="H197" s="149">
        <v>6.28</v>
      </c>
      <c r="I197" s="150"/>
      <c r="L197" s="146"/>
      <c r="M197" s="151"/>
      <c r="T197" s="152"/>
      <c r="AT197" s="147" t="s">
        <v>147</v>
      </c>
      <c r="AU197" s="147" t="s">
        <v>82</v>
      </c>
      <c r="AV197" s="12" t="s">
        <v>82</v>
      </c>
      <c r="AW197" s="12" t="s">
        <v>33</v>
      </c>
      <c r="AX197" s="12" t="s">
        <v>80</v>
      </c>
      <c r="AY197" s="147" t="s">
        <v>130</v>
      </c>
    </row>
    <row r="198" spans="2:65" s="11" customFormat="1" ht="22.9" customHeight="1">
      <c r="B198" s="115"/>
      <c r="D198" s="116" t="s">
        <v>71</v>
      </c>
      <c r="E198" s="125" t="s">
        <v>249</v>
      </c>
      <c r="F198" s="125" t="s">
        <v>2633</v>
      </c>
      <c r="I198" s="118"/>
      <c r="J198" s="126">
        <f>BK198</f>
        <v>0</v>
      </c>
      <c r="L198" s="115"/>
      <c r="M198" s="120"/>
      <c r="P198" s="121">
        <f>SUM(P199:P249)</f>
        <v>0</v>
      </c>
      <c r="R198" s="121">
        <f>SUM(R199:R249)</f>
        <v>11.023394036000001</v>
      </c>
      <c r="T198" s="122">
        <f>SUM(T199:T249)</f>
        <v>0</v>
      </c>
      <c r="AR198" s="116" t="s">
        <v>80</v>
      </c>
      <c r="AT198" s="123" t="s">
        <v>71</v>
      </c>
      <c r="AU198" s="123" t="s">
        <v>80</v>
      </c>
      <c r="AY198" s="116" t="s">
        <v>130</v>
      </c>
      <c r="BK198" s="124">
        <f>SUM(BK199:BK249)</f>
        <v>0</v>
      </c>
    </row>
    <row r="199" spans="2:65" s="1" customFormat="1" ht="21.75" customHeight="1">
      <c r="B199" s="32"/>
      <c r="C199" s="127" t="s">
        <v>7</v>
      </c>
      <c r="D199" s="127" t="s">
        <v>133</v>
      </c>
      <c r="E199" s="128" t="s">
        <v>2634</v>
      </c>
      <c r="F199" s="129" t="s">
        <v>2635</v>
      </c>
      <c r="G199" s="130" t="s">
        <v>302</v>
      </c>
      <c r="H199" s="131">
        <v>47</v>
      </c>
      <c r="I199" s="132"/>
      <c r="J199" s="133">
        <f>ROUND(I199*H199,2)</f>
        <v>0</v>
      </c>
      <c r="K199" s="129" t="s">
        <v>137</v>
      </c>
      <c r="L199" s="32"/>
      <c r="M199" s="134" t="s">
        <v>19</v>
      </c>
      <c r="N199" s="135" t="s">
        <v>43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157</v>
      </c>
      <c r="AT199" s="138" t="s">
        <v>133</v>
      </c>
      <c r="AU199" s="138" t="s">
        <v>82</v>
      </c>
      <c r="AY199" s="17" t="s">
        <v>130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7" t="s">
        <v>80</v>
      </c>
      <c r="BK199" s="139">
        <f>ROUND(I199*H199,2)</f>
        <v>0</v>
      </c>
      <c r="BL199" s="17" t="s">
        <v>157</v>
      </c>
      <c r="BM199" s="138" t="s">
        <v>2636</v>
      </c>
    </row>
    <row r="200" spans="2:65" s="1" customFormat="1" ht="11.25">
      <c r="B200" s="32"/>
      <c r="D200" s="140" t="s">
        <v>140</v>
      </c>
      <c r="F200" s="141" t="s">
        <v>2637</v>
      </c>
      <c r="I200" s="142"/>
      <c r="L200" s="32"/>
      <c r="M200" s="143"/>
      <c r="T200" s="53"/>
      <c r="AT200" s="17" t="s">
        <v>140</v>
      </c>
      <c r="AU200" s="17" t="s">
        <v>82</v>
      </c>
    </row>
    <row r="201" spans="2:65" s="1" customFormat="1" ht="11.25">
      <c r="B201" s="32"/>
      <c r="D201" s="144" t="s">
        <v>141</v>
      </c>
      <c r="F201" s="145" t="s">
        <v>2638</v>
      </c>
      <c r="I201" s="142"/>
      <c r="L201" s="32"/>
      <c r="M201" s="143"/>
      <c r="T201" s="53"/>
      <c r="AT201" s="17" t="s">
        <v>141</v>
      </c>
      <c r="AU201" s="17" t="s">
        <v>82</v>
      </c>
    </row>
    <row r="202" spans="2:65" s="1" customFormat="1" ht="16.5" customHeight="1">
      <c r="B202" s="32"/>
      <c r="C202" s="166" t="s">
        <v>360</v>
      </c>
      <c r="D202" s="166" t="s">
        <v>166</v>
      </c>
      <c r="E202" s="167" t="s">
        <v>2639</v>
      </c>
      <c r="F202" s="168" t="s">
        <v>2640</v>
      </c>
      <c r="G202" s="169" t="s">
        <v>302</v>
      </c>
      <c r="H202" s="170">
        <v>49.35</v>
      </c>
      <c r="I202" s="171"/>
      <c r="J202" s="172">
        <f>ROUND(I202*H202,2)</f>
        <v>0</v>
      </c>
      <c r="K202" s="168" t="s">
        <v>137</v>
      </c>
      <c r="L202" s="173"/>
      <c r="M202" s="174" t="s">
        <v>19</v>
      </c>
      <c r="N202" s="175" t="s">
        <v>43</v>
      </c>
      <c r="P202" s="136">
        <f>O202*H202</f>
        <v>0</v>
      </c>
      <c r="Q202" s="136">
        <v>4.2000000000000002E-4</v>
      </c>
      <c r="R202" s="136">
        <f>Q202*H202</f>
        <v>2.0727000000000002E-2</v>
      </c>
      <c r="S202" s="136">
        <v>0</v>
      </c>
      <c r="T202" s="137">
        <f>S202*H202</f>
        <v>0</v>
      </c>
      <c r="AR202" s="138" t="s">
        <v>249</v>
      </c>
      <c r="AT202" s="138" t="s">
        <v>166</v>
      </c>
      <c r="AU202" s="138" t="s">
        <v>82</v>
      </c>
      <c r="AY202" s="17" t="s">
        <v>130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80</v>
      </c>
      <c r="BK202" s="139">
        <f>ROUND(I202*H202,2)</f>
        <v>0</v>
      </c>
      <c r="BL202" s="17" t="s">
        <v>157</v>
      </c>
      <c r="BM202" s="138" t="s">
        <v>2641</v>
      </c>
    </row>
    <row r="203" spans="2:65" s="1" customFormat="1" ht="11.25">
      <c r="B203" s="32"/>
      <c r="D203" s="140" t="s">
        <v>140</v>
      </c>
      <c r="F203" s="141" t="s">
        <v>2640</v>
      </c>
      <c r="I203" s="142"/>
      <c r="L203" s="32"/>
      <c r="M203" s="143"/>
      <c r="T203" s="53"/>
      <c r="AT203" s="17" t="s">
        <v>140</v>
      </c>
      <c r="AU203" s="17" t="s">
        <v>82</v>
      </c>
    </row>
    <row r="204" spans="2:65" s="12" customFormat="1" ht="11.25">
      <c r="B204" s="146"/>
      <c r="D204" s="140" t="s">
        <v>147</v>
      </c>
      <c r="E204" s="147" t="s">
        <v>19</v>
      </c>
      <c r="F204" s="148" t="s">
        <v>2642</v>
      </c>
      <c r="H204" s="149">
        <v>49.35</v>
      </c>
      <c r="I204" s="150"/>
      <c r="L204" s="146"/>
      <c r="M204" s="151"/>
      <c r="T204" s="152"/>
      <c r="AT204" s="147" t="s">
        <v>147</v>
      </c>
      <c r="AU204" s="147" t="s">
        <v>82</v>
      </c>
      <c r="AV204" s="12" t="s">
        <v>82</v>
      </c>
      <c r="AW204" s="12" t="s">
        <v>33</v>
      </c>
      <c r="AX204" s="12" t="s">
        <v>80</v>
      </c>
      <c r="AY204" s="147" t="s">
        <v>130</v>
      </c>
    </row>
    <row r="205" spans="2:65" s="1" customFormat="1" ht="16.5" customHeight="1">
      <c r="B205" s="32"/>
      <c r="C205" s="127" t="s">
        <v>366</v>
      </c>
      <c r="D205" s="127" t="s">
        <v>133</v>
      </c>
      <c r="E205" s="128" t="s">
        <v>2643</v>
      </c>
      <c r="F205" s="129" t="s">
        <v>2644</v>
      </c>
      <c r="G205" s="130" t="s">
        <v>302</v>
      </c>
      <c r="H205" s="131">
        <v>1</v>
      </c>
      <c r="I205" s="132"/>
      <c r="J205" s="133">
        <f>ROUND(I205*H205,2)</f>
        <v>0</v>
      </c>
      <c r="K205" s="129" t="s">
        <v>137</v>
      </c>
      <c r="L205" s="32"/>
      <c r="M205" s="134" t="s">
        <v>19</v>
      </c>
      <c r="N205" s="135" t="s">
        <v>43</v>
      </c>
      <c r="P205" s="136">
        <f>O205*H205</f>
        <v>0</v>
      </c>
      <c r="Q205" s="136">
        <v>1.0000000000000001E-5</v>
      </c>
      <c r="R205" s="136">
        <f>Q205*H205</f>
        <v>1.0000000000000001E-5</v>
      </c>
      <c r="S205" s="136">
        <v>0</v>
      </c>
      <c r="T205" s="137">
        <f>S205*H205</f>
        <v>0</v>
      </c>
      <c r="AR205" s="138" t="s">
        <v>157</v>
      </c>
      <c r="AT205" s="138" t="s">
        <v>133</v>
      </c>
      <c r="AU205" s="138" t="s">
        <v>82</v>
      </c>
      <c r="AY205" s="17" t="s">
        <v>130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80</v>
      </c>
      <c r="BK205" s="139">
        <f>ROUND(I205*H205,2)</f>
        <v>0</v>
      </c>
      <c r="BL205" s="17" t="s">
        <v>157</v>
      </c>
      <c r="BM205" s="138" t="s">
        <v>2645</v>
      </c>
    </row>
    <row r="206" spans="2:65" s="1" customFormat="1" ht="11.25">
      <c r="B206" s="32"/>
      <c r="D206" s="140" t="s">
        <v>140</v>
      </c>
      <c r="F206" s="141" t="s">
        <v>2646</v>
      </c>
      <c r="I206" s="142"/>
      <c r="L206" s="32"/>
      <c r="M206" s="143"/>
      <c r="T206" s="53"/>
      <c r="AT206" s="17" t="s">
        <v>140</v>
      </c>
      <c r="AU206" s="17" t="s">
        <v>82</v>
      </c>
    </row>
    <row r="207" spans="2:65" s="1" customFormat="1" ht="11.25">
      <c r="B207" s="32"/>
      <c r="D207" s="144" t="s">
        <v>141</v>
      </c>
      <c r="F207" s="145" t="s">
        <v>2647</v>
      </c>
      <c r="I207" s="142"/>
      <c r="L207" s="32"/>
      <c r="M207" s="143"/>
      <c r="T207" s="53"/>
      <c r="AT207" s="17" t="s">
        <v>141</v>
      </c>
      <c r="AU207" s="17" t="s">
        <v>82</v>
      </c>
    </row>
    <row r="208" spans="2:65" s="1" customFormat="1" ht="16.5" customHeight="1">
      <c r="B208" s="32"/>
      <c r="C208" s="166" t="s">
        <v>372</v>
      </c>
      <c r="D208" s="166" t="s">
        <v>166</v>
      </c>
      <c r="E208" s="167" t="s">
        <v>2648</v>
      </c>
      <c r="F208" s="168" t="s">
        <v>2649</v>
      </c>
      <c r="G208" s="169" t="s">
        <v>302</v>
      </c>
      <c r="H208" s="170">
        <v>1.03</v>
      </c>
      <c r="I208" s="171"/>
      <c r="J208" s="172">
        <f>ROUND(I208*H208,2)</f>
        <v>0</v>
      </c>
      <c r="K208" s="168" t="s">
        <v>137</v>
      </c>
      <c r="L208" s="173"/>
      <c r="M208" s="174" t="s">
        <v>19</v>
      </c>
      <c r="N208" s="175" t="s">
        <v>43</v>
      </c>
      <c r="P208" s="136">
        <f>O208*H208</f>
        <v>0</v>
      </c>
      <c r="Q208" s="136">
        <v>2.6700000000000001E-3</v>
      </c>
      <c r="R208" s="136">
        <f>Q208*H208</f>
        <v>2.7501000000000001E-3</v>
      </c>
      <c r="S208" s="136">
        <v>0</v>
      </c>
      <c r="T208" s="137">
        <f>S208*H208</f>
        <v>0</v>
      </c>
      <c r="AR208" s="138" t="s">
        <v>249</v>
      </c>
      <c r="AT208" s="138" t="s">
        <v>166</v>
      </c>
      <c r="AU208" s="138" t="s">
        <v>82</v>
      </c>
      <c r="AY208" s="17" t="s">
        <v>130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80</v>
      </c>
      <c r="BK208" s="139">
        <f>ROUND(I208*H208,2)</f>
        <v>0</v>
      </c>
      <c r="BL208" s="17" t="s">
        <v>157</v>
      </c>
      <c r="BM208" s="138" t="s">
        <v>2650</v>
      </c>
    </row>
    <row r="209" spans="2:65" s="1" customFormat="1" ht="11.25">
      <c r="B209" s="32"/>
      <c r="D209" s="140" t="s">
        <v>140</v>
      </c>
      <c r="F209" s="141" t="s">
        <v>2649</v>
      </c>
      <c r="I209" s="142"/>
      <c r="L209" s="32"/>
      <c r="M209" s="143"/>
      <c r="T209" s="53"/>
      <c r="AT209" s="17" t="s">
        <v>140</v>
      </c>
      <c r="AU209" s="17" t="s">
        <v>82</v>
      </c>
    </row>
    <row r="210" spans="2:65" s="12" customFormat="1" ht="11.25">
      <c r="B210" s="146"/>
      <c r="D210" s="140" t="s">
        <v>147</v>
      </c>
      <c r="F210" s="148" t="s">
        <v>2651</v>
      </c>
      <c r="H210" s="149">
        <v>1.03</v>
      </c>
      <c r="I210" s="150"/>
      <c r="L210" s="146"/>
      <c r="M210" s="151"/>
      <c r="T210" s="152"/>
      <c r="AT210" s="147" t="s">
        <v>147</v>
      </c>
      <c r="AU210" s="147" t="s">
        <v>82</v>
      </c>
      <c r="AV210" s="12" t="s">
        <v>82</v>
      </c>
      <c r="AW210" s="12" t="s">
        <v>4</v>
      </c>
      <c r="AX210" s="12" t="s">
        <v>80</v>
      </c>
      <c r="AY210" s="147" t="s">
        <v>130</v>
      </c>
    </row>
    <row r="211" spans="2:65" s="1" customFormat="1" ht="16.5" customHeight="1">
      <c r="B211" s="32"/>
      <c r="C211" s="127" t="s">
        <v>379</v>
      </c>
      <c r="D211" s="127" t="s">
        <v>133</v>
      </c>
      <c r="E211" s="128" t="s">
        <v>2652</v>
      </c>
      <c r="F211" s="129" t="s">
        <v>2653</v>
      </c>
      <c r="G211" s="130" t="s">
        <v>169</v>
      </c>
      <c r="H211" s="131">
        <v>1</v>
      </c>
      <c r="I211" s="132"/>
      <c r="J211" s="133">
        <f>ROUND(I211*H211,2)</f>
        <v>0</v>
      </c>
      <c r="K211" s="129" t="s">
        <v>137</v>
      </c>
      <c r="L211" s="32"/>
      <c r="M211" s="134" t="s">
        <v>19</v>
      </c>
      <c r="N211" s="135" t="s">
        <v>43</v>
      </c>
      <c r="P211" s="136">
        <f>O211*H211</f>
        <v>0</v>
      </c>
      <c r="Q211" s="136">
        <v>7.2000000000000005E-4</v>
      </c>
      <c r="R211" s="136">
        <f>Q211*H211</f>
        <v>7.2000000000000005E-4</v>
      </c>
      <c r="S211" s="136">
        <v>0</v>
      </c>
      <c r="T211" s="137">
        <f>S211*H211</f>
        <v>0</v>
      </c>
      <c r="AR211" s="138" t="s">
        <v>157</v>
      </c>
      <c r="AT211" s="138" t="s">
        <v>133</v>
      </c>
      <c r="AU211" s="138" t="s">
        <v>82</v>
      </c>
      <c r="AY211" s="17" t="s">
        <v>130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80</v>
      </c>
      <c r="BK211" s="139">
        <f>ROUND(I211*H211,2)</f>
        <v>0</v>
      </c>
      <c r="BL211" s="17" t="s">
        <v>157</v>
      </c>
      <c r="BM211" s="138" t="s">
        <v>2654</v>
      </c>
    </row>
    <row r="212" spans="2:65" s="1" customFormat="1" ht="19.5">
      <c r="B212" s="32"/>
      <c r="D212" s="140" t="s">
        <v>140</v>
      </c>
      <c r="F212" s="141" t="s">
        <v>2655</v>
      </c>
      <c r="I212" s="142"/>
      <c r="L212" s="32"/>
      <c r="M212" s="143"/>
      <c r="T212" s="53"/>
      <c r="AT212" s="17" t="s">
        <v>140</v>
      </c>
      <c r="AU212" s="17" t="s">
        <v>82</v>
      </c>
    </row>
    <row r="213" spans="2:65" s="1" customFormat="1" ht="11.25">
      <c r="B213" s="32"/>
      <c r="D213" s="144" t="s">
        <v>141</v>
      </c>
      <c r="F213" s="145" t="s">
        <v>2656</v>
      </c>
      <c r="I213" s="142"/>
      <c r="L213" s="32"/>
      <c r="M213" s="143"/>
      <c r="T213" s="53"/>
      <c r="AT213" s="17" t="s">
        <v>141</v>
      </c>
      <c r="AU213" s="17" t="s">
        <v>82</v>
      </c>
    </row>
    <row r="214" spans="2:65" s="1" customFormat="1" ht="16.5" customHeight="1">
      <c r="B214" s="32"/>
      <c r="C214" s="166" t="s">
        <v>386</v>
      </c>
      <c r="D214" s="166" t="s">
        <v>166</v>
      </c>
      <c r="E214" s="167" t="s">
        <v>2657</v>
      </c>
      <c r="F214" s="168" t="s">
        <v>2658</v>
      </c>
      <c r="G214" s="169" t="s">
        <v>169</v>
      </c>
      <c r="H214" s="170">
        <v>1</v>
      </c>
      <c r="I214" s="171"/>
      <c r="J214" s="172">
        <f>ROUND(I214*H214,2)</f>
        <v>0</v>
      </c>
      <c r="K214" s="168" t="s">
        <v>137</v>
      </c>
      <c r="L214" s="173"/>
      <c r="M214" s="174" t="s">
        <v>19</v>
      </c>
      <c r="N214" s="175" t="s">
        <v>43</v>
      </c>
      <c r="P214" s="136">
        <f>O214*H214</f>
        <v>0</v>
      </c>
      <c r="Q214" s="136">
        <v>1.0999999999999999E-2</v>
      </c>
      <c r="R214" s="136">
        <f>Q214*H214</f>
        <v>1.0999999999999999E-2</v>
      </c>
      <c r="S214" s="136">
        <v>0</v>
      </c>
      <c r="T214" s="137">
        <f>S214*H214</f>
        <v>0</v>
      </c>
      <c r="AR214" s="138" t="s">
        <v>249</v>
      </c>
      <c r="AT214" s="138" t="s">
        <v>166</v>
      </c>
      <c r="AU214" s="138" t="s">
        <v>82</v>
      </c>
      <c r="AY214" s="17" t="s">
        <v>130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80</v>
      </c>
      <c r="BK214" s="139">
        <f>ROUND(I214*H214,2)</f>
        <v>0</v>
      </c>
      <c r="BL214" s="17" t="s">
        <v>157</v>
      </c>
      <c r="BM214" s="138" t="s">
        <v>2659</v>
      </c>
    </row>
    <row r="215" spans="2:65" s="1" customFormat="1" ht="11.25">
      <c r="B215" s="32"/>
      <c r="D215" s="140" t="s">
        <v>140</v>
      </c>
      <c r="F215" s="141" t="s">
        <v>2658</v>
      </c>
      <c r="I215" s="142"/>
      <c r="L215" s="32"/>
      <c r="M215" s="143"/>
      <c r="T215" s="53"/>
      <c r="AT215" s="17" t="s">
        <v>140</v>
      </c>
      <c r="AU215" s="17" t="s">
        <v>82</v>
      </c>
    </row>
    <row r="216" spans="2:65" s="1" customFormat="1" ht="16.5" customHeight="1">
      <c r="B216" s="32"/>
      <c r="C216" s="127" t="s">
        <v>392</v>
      </c>
      <c r="D216" s="127" t="s">
        <v>133</v>
      </c>
      <c r="E216" s="128" t="s">
        <v>2660</v>
      </c>
      <c r="F216" s="129" t="s">
        <v>2661</v>
      </c>
      <c r="G216" s="130" t="s">
        <v>169</v>
      </c>
      <c r="H216" s="131">
        <v>1</v>
      </c>
      <c r="I216" s="132"/>
      <c r="J216" s="133">
        <f>ROUND(I216*H216,2)</f>
        <v>0</v>
      </c>
      <c r="K216" s="129" t="s">
        <v>137</v>
      </c>
      <c r="L216" s="32"/>
      <c r="M216" s="134" t="s">
        <v>19</v>
      </c>
      <c r="N216" s="135" t="s">
        <v>43</v>
      </c>
      <c r="P216" s="136">
        <f>O216*H216</f>
        <v>0</v>
      </c>
      <c r="Q216" s="136">
        <v>3.5728000000000003E-2</v>
      </c>
      <c r="R216" s="136">
        <f>Q216*H216</f>
        <v>3.5728000000000003E-2</v>
      </c>
      <c r="S216" s="136">
        <v>0</v>
      </c>
      <c r="T216" s="137">
        <f>S216*H216</f>
        <v>0</v>
      </c>
      <c r="AR216" s="138" t="s">
        <v>157</v>
      </c>
      <c r="AT216" s="138" t="s">
        <v>133</v>
      </c>
      <c r="AU216" s="138" t="s">
        <v>82</v>
      </c>
      <c r="AY216" s="17" t="s">
        <v>130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80</v>
      </c>
      <c r="BK216" s="139">
        <f>ROUND(I216*H216,2)</f>
        <v>0</v>
      </c>
      <c r="BL216" s="17" t="s">
        <v>157</v>
      </c>
      <c r="BM216" s="138" t="s">
        <v>2662</v>
      </c>
    </row>
    <row r="217" spans="2:65" s="1" customFormat="1" ht="11.25">
      <c r="B217" s="32"/>
      <c r="D217" s="140" t="s">
        <v>140</v>
      </c>
      <c r="F217" s="141" t="s">
        <v>2663</v>
      </c>
      <c r="I217" s="142"/>
      <c r="L217" s="32"/>
      <c r="M217" s="143"/>
      <c r="T217" s="53"/>
      <c r="AT217" s="17" t="s">
        <v>140</v>
      </c>
      <c r="AU217" s="17" t="s">
        <v>82</v>
      </c>
    </row>
    <row r="218" spans="2:65" s="1" customFormat="1" ht="11.25">
      <c r="B218" s="32"/>
      <c r="D218" s="144" t="s">
        <v>141</v>
      </c>
      <c r="F218" s="145" t="s">
        <v>2664</v>
      </c>
      <c r="I218" s="142"/>
      <c r="L218" s="32"/>
      <c r="M218" s="143"/>
      <c r="T218" s="53"/>
      <c r="AT218" s="17" t="s">
        <v>141</v>
      </c>
      <c r="AU218" s="17" t="s">
        <v>82</v>
      </c>
    </row>
    <row r="219" spans="2:65" s="1" customFormat="1" ht="21.75" customHeight="1">
      <c r="B219" s="32"/>
      <c r="C219" s="127" t="s">
        <v>399</v>
      </c>
      <c r="D219" s="127" t="s">
        <v>133</v>
      </c>
      <c r="E219" s="128" t="s">
        <v>2665</v>
      </c>
      <c r="F219" s="129" t="s">
        <v>2666</v>
      </c>
      <c r="G219" s="130" t="s">
        <v>169</v>
      </c>
      <c r="H219" s="131">
        <v>2</v>
      </c>
      <c r="I219" s="132"/>
      <c r="J219" s="133">
        <f>ROUND(I219*H219,2)</f>
        <v>0</v>
      </c>
      <c r="K219" s="129" t="s">
        <v>137</v>
      </c>
      <c r="L219" s="32"/>
      <c r="M219" s="134" t="s">
        <v>19</v>
      </c>
      <c r="N219" s="135" t="s">
        <v>43</v>
      </c>
      <c r="P219" s="136">
        <f>O219*H219</f>
        <v>0</v>
      </c>
      <c r="Q219" s="136">
        <v>2.115869408</v>
      </c>
      <c r="R219" s="136">
        <f>Q219*H219</f>
        <v>4.231738816</v>
      </c>
      <c r="S219" s="136">
        <v>0</v>
      </c>
      <c r="T219" s="137">
        <f>S219*H219</f>
        <v>0</v>
      </c>
      <c r="AR219" s="138" t="s">
        <v>157</v>
      </c>
      <c r="AT219" s="138" t="s">
        <v>133</v>
      </c>
      <c r="AU219" s="138" t="s">
        <v>82</v>
      </c>
      <c r="AY219" s="17" t="s">
        <v>130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7" t="s">
        <v>80</v>
      </c>
      <c r="BK219" s="139">
        <f>ROUND(I219*H219,2)</f>
        <v>0</v>
      </c>
      <c r="BL219" s="17" t="s">
        <v>157</v>
      </c>
      <c r="BM219" s="138" t="s">
        <v>2667</v>
      </c>
    </row>
    <row r="220" spans="2:65" s="1" customFormat="1" ht="19.5">
      <c r="B220" s="32"/>
      <c r="D220" s="140" t="s">
        <v>140</v>
      </c>
      <c r="F220" s="141" t="s">
        <v>2668</v>
      </c>
      <c r="I220" s="142"/>
      <c r="L220" s="32"/>
      <c r="M220" s="143"/>
      <c r="T220" s="53"/>
      <c r="AT220" s="17" t="s">
        <v>140</v>
      </c>
      <c r="AU220" s="17" t="s">
        <v>82</v>
      </c>
    </row>
    <row r="221" spans="2:65" s="1" customFormat="1" ht="11.25">
      <c r="B221" s="32"/>
      <c r="D221" s="144" t="s">
        <v>141</v>
      </c>
      <c r="F221" s="145" t="s">
        <v>2669</v>
      </c>
      <c r="I221" s="142"/>
      <c r="L221" s="32"/>
      <c r="M221" s="143"/>
      <c r="T221" s="53"/>
      <c r="AT221" s="17" t="s">
        <v>141</v>
      </c>
      <c r="AU221" s="17" t="s">
        <v>82</v>
      </c>
    </row>
    <row r="222" spans="2:65" s="1" customFormat="1" ht="16.5" customHeight="1">
      <c r="B222" s="32"/>
      <c r="C222" s="166" t="s">
        <v>406</v>
      </c>
      <c r="D222" s="166" t="s">
        <v>166</v>
      </c>
      <c r="E222" s="167" t="s">
        <v>2670</v>
      </c>
      <c r="F222" s="168" t="s">
        <v>2671</v>
      </c>
      <c r="G222" s="169" t="s">
        <v>169</v>
      </c>
      <c r="H222" s="170">
        <v>2</v>
      </c>
      <c r="I222" s="171"/>
      <c r="J222" s="172">
        <f>ROUND(I222*H222,2)</f>
        <v>0</v>
      </c>
      <c r="K222" s="168" t="s">
        <v>137</v>
      </c>
      <c r="L222" s="173"/>
      <c r="M222" s="174" t="s">
        <v>19</v>
      </c>
      <c r="N222" s="175" t="s">
        <v>43</v>
      </c>
      <c r="P222" s="136">
        <f>O222*H222</f>
        <v>0</v>
      </c>
      <c r="Q222" s="136">
        <v>0.56999999999999995</v>
      </c>
      <c r="R222" s="136">
        <f>Q222*H222</f>
        <v>1.1399999999999999</v>
      </c>
      <c r="S222" s="136">
        <v>0</v>
      </c>
      <c r="T222" s="137">
        <f>S222*H222</f>
        <v>0</v>
      </c>
      <c r="AR222" s="138" t="s">
        <v>1071</v>
      </c>
      <c r="AT222" s="138" t="s">
        <v>166</v>
      </c>
      <c r="AU222" s="138" t="s">
        <v>82</v>
      </c>
      <c r="AY222" s="17" t="s">
        <v>130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80</v>
      </c>
      <c r="BK222" s="139">
        <f>ROUND(I222*H222,2)</f>
        <v>0</v>
      </c>
      <c r="BL222" s="17" t="s">
        <v>1071</v>
      </c>
      <c r="BM222" s="138" t="s">
        <v>2672</v>
      </c>
    </row>
    <row r="223" spans="2:65" s="1" customFormat="1" ht="11.25">
      <c r="B223" s="32"/>
      <c r="D223" s="140" t="s">
        <v>140</v>
      </c>
      <c r="F223" s="141" t="s">
        <v>2671</v>
      </c>
      <c r="I223" s="142"/>
      <c r="L223" s="32"/>
      <c r="M223" s="143"/>
      <c r="T223" s="53"/>
      <c r="AT223" s="17" t="s">
        <v>140</v>
      </c>
      <c r="AU223" s="17" t="s">
        <v>82</v>
      </c>
    </row>
    <row r="224" spans="2:65" s="1" customFormat="1" ht="16.5" customHeight="1">
      <c r="B224" s="32"/>
      <c r="C224" s="166" t="s">
        <v>89</v>
      </c>
      <c r="D224" s="166" t="s">
        <v>166</v>
      </c>
      <c r="E224" s="167" t="s">
        <v>2673</v>
      </c>
      <c r="F224" s="168" t="s">
        <v>2674</v>
      </c>
      <c r="G224" s="169" t="s">
        <v>169</v>
      </c>
      <c r="H224" s="170">
        <v>2</v>
      </c>
      <c r="I224" s="171"/>
      <c r="J224" s="172">
        <f>ROUND(I224*H224,2)</f>
        <v>0</v>
      </c>
      <c r="K224" s="168" t="s">
        <v>137</v>
      </c>
      <c r="L224" s="173"/>
      <c r="M224" s="174" t="s">
        <v>19</v>
      </c>
      <c r="N224" s="175" t="s">
        <v>43</v>
      </c>
      <c r="P224" s="136">
        <f>O224*H224</f>
        <v>0</v>
      </c>
      <c r="Q224" s="136">
        <v>0.254</v>
      </c>
      <c r="R224" s="136">
        <f>Q224*H224</f>
        <v>0.50800000000000001</v>
      </c>
      <c r="S224" s="136">
        <v>0</v>
      </c>
      <c r="T224" s="137">
        <f>S224*H224</f>
        <v>0</v>
      </c>
      <c r="AR224" s="138" t="s">
        <v>1071</v>
      </c>
      <c r="AT224" s="138" t="s">
        <v>166</v>
      </c>
      <c r="AU224" s="138" t="s">
        <v>82</v>
      </c>
      <c r="AY224" s="17" t="s">
        <v>130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80</v>
      </c>
      <c r="BK224" s="139">
        <f>ROUND(I224*H224,2)</f>
        <v>0</v>
      </c>
      <c r="BL224" s="17" t="s">
        <v>1071</v>
      </c>
      <c r="BM224" s="138" t="s">
        <v>2675</v>
      </c>
    </row>
    <row r="225" spans="2:65" s="1" customFormat="1" ht="11.25">
      <c r="B225" s="32"/>
      <c r="D225" s="140" t="s">
        <v>140</v>
      </c>
      <c r="F225" s="141" t="s">
        <v>2674</v>
      </c>
      <c r="I225" s="142"/>
      <c r="L225" s="32"/>
      <c r="M225" s="143"/>
      <c r="T225" s="53"/>
      <c r="AT225" s="17" t="s">
        <v>140</v>
      </c>
      <c r="AU225" s="17" t="s">
        <v>82</v>
      </c>
    </row>
    <row r="226" spans="2:65" s="1" customFormat="1" ht="16.5" customHeight="1">
      <c r="B226" s="32"/>
      <c r="C226" s="166" t="s">
        <v>418</v>
      </c>
      <c r="D226" s="166" t="s">
        <v>166</v>
      </c>
      <c r="E226" s="167" t="s">
        <v>2676</v>
      </c>
      <c r="F226" s="168" t="s">
        <v>2677</v>
      </c>
      <c r="G226" s="169" t="s">
        <v>169</v>
      </c>
      <c r="H226" s="170">
        <v>2</v>
      </c>
      <c r="I226" s="171"/>
      <c r="J226" s="172">
        <f>ROUND(I226*H226,2)</f>
        <v>0</v>
      </c>
      <c r="K226" s="168" t="s">
        <v>137</v>
      </c>
      <c r="L226" s="173"/>
      <c r="M226" s="174" t="s">
        <v>19</v>
      </c>
      <c r="N226" s="175" t="s">
        <v>43</v>
      </c>
      <c r="P226" s="136">
        <f>O226*H226</f>
        <v>0</v>
      </c>
      <c r="Q226" s="136">
        <v>1.0129999999999999</v>
      </c>
      <c r="R226" s="136">
        <f>Q226*H226</f>
        <v>2.0259999999999998</v>
      </c>
      <c r="S226" s="136">
        <v>0</v>
      </c>
      <c r="T226" s="137">
        <f>S226*H226</f>
        <v>0</v>
      </c>
      <c r="AR226" s="138" t="s">
        <v>1071</v>
      </c>
      <c r="AT226" s="138" t="s">
        <v>166</v>
      </c>
      <c r="AU226" s="138" t="s">
        <v>82</v>
      </c>
      <c r="AY226" s="17" t="s">
        <v>130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80</v>
      </c>
      <c r="BK226" s="139">
        <f>ROUND(I226*H226,2)</f>
        <v>0</v>
      </c>
      <c r="BL226" s="17" t="s">
        <v>1071</v>
      </c>
      <c r="BM226" s="138" t="s">
        <v>2678</v>
      </c>
    </row>
    <row r="227" spans="2:65" s="1" customFormat="1" ht="11.25">
      <c r="B227" s="32"/>
      <c r="D227" s="140" t="s">
        <v>140</v>
      </c>
      <c r="F227" s="141" t="s">
        <v>2677</v>
      </c>
      <c r="I227" s="142"/>
      <c r="L227" s="32"/>
      <c r="M227" s="143"/>
      <c r="T227" s="53"/>
      <c r="AT227" s="17" t="s">
        <v>140</v>
      </c>
      <c r="AU227" s="17" t="s">
        <v>82</v>
      </c>
    </row>
    <row r="228" spans="2:65" s="1" customFormat="1" ht="16.5" customHeight="1">
      <c r="B228" s="32"/>
      <c r="C228" s="166" t="s">
        <v>425</v>
      </c>
      <c r="D228" s="166" t="s">
        <v>166</v>
      </c>
      <c r="E228" s="167" t="s">
        <v>2679</v>
      </c>
      <c r="F228" s="168" t="s">
        <v>2680</v>
      </c>
      <c r="G228" s="169" t="s">
        <v>169</v>
      </c>
      <c r="H228" s="170">
        <v>2</v>
      </c>
      <c r="I228" s="171"/>
      <c r="J228" s="172">
        <f>ROUND(I228*H228,2)</f>
        <v>0</v>
      </c>
      <c r="K228" s="168" t="s">
        <v>137</v>
      </c>
      <c r="L228" s="173"/>
      <c r="M228" s="174" t="s">
        <v>19</v>
      </c>
      <c r="N228" s="175" t="s">
        <v>43</v>
      </c>
      <c r="P228" s="136">
        <f>O228*H228</f>
        <v>0</v>
      </c>
      <c r="Q228" s="136">
        <v>1.2290000000000001</v>
      </c>
      <c r="R228" s="136">
        <f>Q228*H228</f>
        <v>2.4580000000000002</v>
      </c>
      <c r="S228" s="136">
        <v>0</v>
      </c>
      <c r="T228" s="137">
        <f>S228*H228</f>
        <v>0</v>
      </c>
      <c r="AR228" s="138" t="s">
        <v>1071</v>
      </c>
      <c r="AT228" s="138" t="s">
        <v>166</v>
      </c>
      <c r="AU228" s="138" t="s">
        <v>82</v>
      </c>
      <c r="AY228" s="17" t="s">
        <v>130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80</v>
      </c>
      <c r="BK228" s="139">
        <f>ROUND(I228*H228,2)</f>
        <v>0</v>
      </c>
      <c r="BL228" s="17" t="s">
        <v>1071</v>
      </c>
      <c r="BM228" s="138" t="s">
        <v>2681</v>
      </c>
    </row>
    <row r="229" spans="2:65" s="1" customFormat="1" ht="11.25">
      <c r="B229" s="32"/>
      <c r="D229" s="140" t="s">
        <v>140</v>
      </c>
      <c r="F229" s="141" t="s">
        <v>2680</v>
      </c>
      <c r="I229" s="142"/>
      <c r="L229" s="32"/>
      <c r="M229" s="143"/>
      <c r="T229" s="53"/>
      <c r="AT229" s="17" t="s">
        <v>140</v>
      </c>
      <c r="AU229" s="17" t="s">
        <v>82</v>
      </c>
    </row>
    <row r="230" spans="2:65" s="1" customFormat="1" ht="16.5" customHeight="1">
      <c r="B230" s="32"/>
      <c r="C230" s="166" t="s">
        <v>433</v>
      </c>
      <c r="D230" s="166" t="s">
        <v>166</v>
      </c>
      <c r="E230" s="167" t="s">
        <v>2682</v>
      </c>
      <c r="F230" s="168" t="s">
        <v>2683</v>
      </c>
      <c r="G230" s="169" t="s">
        <v>169</v>
      </c>
      <c r="H230" s="170">
        <v>6</v>
      </c>
      <c r="I230" s="171"/>
      <c r="J230" s="172">
        <f>ROUND(I230*H230,2)</f>
        <v>0</v>
      </c>
      <c r="K230" s="168" t="s">
        <v>137</v>
      </c>
      <c r="L230" s="173"/>
      <c r="M230" s="174" t="s">
        <v>19</v>
      </c>
      <c r="N230" s="175" t="s">
        <v>43</v>
      </c>
      <c r="P230" s="136">
        <f>O230*H230</f>
        <v>0</v>
      </c>
      <c r="Q230" s="136">
        <v>2E-3</v>
      </c>
      <c r="R230" s="136">
        <f>Q230*H230</f>
        <v>1.2E-2</v>
      </c>
      <c r="S230" s="136">
        <v>0</v>
      </c>
      <c r="T230" s="137">
        <f>S230*H230</f>
        <v>0</v>
      </c>
      <c r="AR230" s="138" t="s">
        <v>1071</v>
      </c>
      <c r="AT230" s="138" t="s">
        <v>166</v>
      </c>
      <c r="AU230" s="138" t="s">
        <v>82</v>
      </c>
      <c r="AY230" s="17" t="s">
        <v>130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80</v>
      </c>
      <c r="BK230" s="139">
        <f>ROUND(I230*H230,2)</f>
        <v>0</v>
      </c>
      <c r="BL230" s="17" t="s">
        <v>1071</v>
      </c>
      <c r="BM230" s="138" t="s">
        <v>2684</v>
      </c>
    </row>
    <row r="231" spans="2:65" s="1" customFormat="1" ht="11.25">
      <c r="B231" s="32"/>
      <c r="D231" s="140" t="s">
        <v>140</v>
      </c>
      <c r="F231" s="141" t="s">
        <v>2683</v>
      </c>
      <c r="I231" s="142"/>
      <c r="L231" s="32"/>
      <c r="M231" s="143"/>
      <c r="T231" s="53"/>
      <c r="AT231" s="17" t="s">
        <v>140</v>
      </c>
      <c r="AU231" s="17" t="s">
        <v>82</v>
      </c>
    </row>
    <row r="232" spans="2:65" s="1" customFormat="1" ht="24.2" customHeight="1">
      <c r="B232" s="32"/>
      <c r="C232" s="127" t="s">
        <v>444</v>
      </c>
      <c r="D232" s="127" t="s">
        <v>133</v>
      </c>
      <c r="E232" s="128" t="s">
        <v>2685</v>
      </c>
      <c r="F232" s="129" t="s">
        <v>2686</v>
      </c>
      <c r="G232" s="130" t="s">
        <v>207</v>
      </c>
      <c r="H232" s="131">
        <v>4.234</v>
      </c>
      <c r="I232" s="132"/>
      <c r="J232" s="133">
        <f>ROUND(I232*H232,2)</f>
        <v>0</v>
      </c>
      <c r="K232" s="129" t="s">
        <v>137</v>
      </c>
      <c r="L232" s="32"/>
      <c r="M232" s="134" t="s">
        <v>19</v>
      </c>
      <c r="N232" s="135" t="s">
        <v>43</v>
      </c>
      <c r="P232" s="136">
        <f>O232*H232</f>
        <v>0</v>
      </c>
      <c r="Q232" s="136">
        <v>5.0889999999999998E-2</v>
      </c>
      <c r="R232" s="136">
        <f>Q232*H232</f>
        <v>0.21546825999999999</v>
      </c>
      <c r="S232" s="136">
        <v>0</v>
      </c>
      <c r="T232" s="137">
        <f>S232*H232</f>
        <v>0</v>
      </c>
      <c r="AR232" s="138" t="s">
        <v>157</v>
      </c>
      <c r="AT232" s="138" t="s">
        <v>133</v>
      </c>
      <c r="AU232" s="138" t="s">
        <v>82</v>
      </c>
      <c r="AY232" s="17" t="s">
        <v>130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80</v>
      </c>
      <c r="BK232" s="139">
        <f>ROUND(I232*H232,2)</f>
        <v>0</v>
      </c>
      <c r="BL232" s="17" t="s">
        <v>157</v>
      </c>
      <c r="BM232" s="138" t="s">
        <v>2687</v>
      </c>
    </row>
    <row r="233" spans="2:65" s="1" customFormat="1" ht="19.5">
      <c r="B233" s="32"/>
      <c r="D233" s="140" t="s">
        <v>140</v>
      </c>
      <c r="F233" s="141" t="s">
        <v>2688</v>
      </c>
      <c r="I233" s="142"/>
      <c r="L233" s="32"/>
      <c r="M233" s="143"/>
      <c r="T233" s="53"/>
      <c r="AT233" s="17" t="s">
        <v>140</v>
      </c>
      <c r="AU233" s="17" t="s">
        <v>82</v>
      </c>
    </row>
    <row r="234" spans="2:65" s="1" customFormat="1" ht="11.25">
      <c r="B234" s="32"/>
      <c r="D234" s="144" t="s">
        <v>141</v>
      </c>
      <c r="F234" s="145" t="s">
        <v>2689</v>
      </c>
      <c r="I234" s="142"/>
      <c r="L234" s="32"/>
      <c r="M234" s="143"/>
      <c r="T234" s="53"/>
      <c r="AT234" s="17" t="s">
        <v>141</v>
      </c>
      <c r="AU234" s="17" t="s">
        <v>82</v>
      </c>
    </row>
    <row r="235" spans="2:65" s="12" customFormat="1" ht="11.25">
      <c r="B235" s="146"/>
      <c r="D235" s="140" t="s">
        <v>147</v>
      </c>
      <c r="E235" s="147" t="s">
        <v>19</v>
      </c>
      <c r="F235" s="148" t="s">
        <v>2690</v>
      </c>
      <c r="H235" s="149">
        <v>4.234</v>
      </c>
      <c r="I235" s="150"/>
      <c r="L235" s="146"/>
      <c r="M235" s="151"/>
      <c r="T235" s="152"/>
      <c r="AT235" s="147" t="s">
        <v>147</v>
      </c>
      <c r="AU235" s="147" t="s">
        <v>82</v>
      </c>
      <c r="AV235" s="12" t="s">
        <v>82</v>
      </c>
      <c r="AW235" s="12" t="s">
        <v>33</v>
      </c>
      <c r="AX235" s="12" t="s">
        <v>80</v>
      </c>
      <c r="AY235" s="147" t="s">
        <v>130</v>
      </c>
    </row>
    <row r="236" spans="2:65" s="1" customFormat="1" ht="16.5" customHeight="1">
      <c r="B236" s="32"/>
      <c r="C236" s="166" t="s">
        <v>451</v>
      </c>
      <c r="D236" s="166" t="s">
        <v>166</v>
      </c>
      <c r="E236" s="167" t="s">
        <v>2691</v>
      </c>
      <c r="F236" s="168" t="s">
        <v>2692</v>
      </c>
      <c r="G236" s="169" t="s">
        <v>169</v>
      </c>
      <c r="H236" s="170">
        <v>1</v>
      </c>
      <c r="I236" s="171"/>
      <c r="J236" s="172">
        <f>ROUND(I236*H236,2)</f>
        <v>0</v>
      </c>
      <c r="K236" s="168" t="s">
        <v>137</v>
      </c>
      <c r="L236" s="173"/>
      <c r="M236" s="174" t="s">
        <v>19</v>
      </c>
      <c r="N236" s="175" t="s">
        <v>43</v>
      </c>
      <c r="P236" s="136">
        <f>O236*H236</f>
        <v>0</v>
      </c>
      <c r="Q236" s="136">
        <v>5.0000000000000001E-3</v>
      </c>
      <c r="R236" s="136">
        <f>Q236*H236</f>
        <v>5.0000000000000001E-3</v>
      </c>
      <c r="S236" s="136">
        <v>0</v>
      </c>
      <c r="T236" s="137">
        <f>S236*H236</f>
        <v>0</v>
      </c>
      <c r="AR236" s="138" t="s">
        <v>425</v>
      </c>
      <c r="AT236" s="138" t="s">
        <v>166</v>
      </c>
      <c r="AU236" s="138" t="s">
        <v>82</v>
      </c>
      <c r="AY236" s="17" t="s">
        <v>130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80</v>
      </c>
      <c r="BK236" s="139">
        <f>ROUND(I236*H236,2)</f>
        <v>0</v>
      </c>
      <c r="BL236" s="17" t="s">
        <v>311</v>
      </c>
      <c r="BM236" s="138" t="s">
        <v>2693</v>
      </c>
    </row>
    <row r="237" spans="2:65" s="1" customFormat="1" ht="11.25">
      <c r="B237" s="32"/>
      <c r="D237" s="140" t="s">
        <v>140</v>
      </c>
      <c r="F237" s="141" t="s">
        <v>2692</v>
      </c>
      <c r="I237" s="142"/>
      <c r="L237" s="32"/>
      <c r="M237" s="143"/>
      <c r="T237" s="53"/>
      <c r="AT237" s="17" t="s">
        <v>140</v>
      </c>
      <c r="AU237" s="17" t="s">
        <v>82</v>
      </c>
    </row>
    <row r="238" spans="2:65" s="1" customFormat="1" ht="21.75" customHeight="1">
      <c r="B238" s="32"/>
      <c r="C238" s="127" t="s">
        <v>458</v>
      </c>
      <c r="D238" s="127" t="s">
        <v>133</v>
      </c>
      <c r="E238" s="128" t="s">
        <v>2694</v>
      </c>
      <c r="F238" s="129" t="s">
        <v>2695</v>
      </c>
      <c r="G238" s="130" t="s">
        <v>169</v>
      </c>
      <c r="H238" s="131">
        <v>2</v>
      </c>
      <c r="I238" s="132"/>
      <c r="J238" s="133">
        <f>ROUND(I238*H238,2)</f>
        <v>0</v>
      </c>
      <c r="K238" s="129" t="s">
        <v>137</v>
      </c>
      <c r="L238" s="32"/>
      <c r="M238" s="134" t="s">
        <v>19</v>
      </c>
      <c r="N238" s="135" t="s">
        <v>43</v>
      </c>
      <c r="P238" s="136">
        <f>O238*H238</f>
        <v>0</v>
      </c>
      <c r="Q238" s="136">
        <v>0.09</v>
      </c>
      <c r="R238" s="136">
        <f>Q238*H238</f>
        <v>0.18</v>
      </c>
      <c r="S238" s="136">
        <v>0</v>
      </c>
      <c r="T238" s="137">
        <f>S238*H238</f>
        <v>0</v>
      </c>
      <c r="AR238" s="138" t="s">
        <v>157</v>
      </c>
      <c r="AT238" s="138" t="s">
        <v>133</v>
      </c>
      <c r="AU238" s="138" t="s">
        <v>82</v>
      </c>
      <c r="AY238" s="17" t="s">
        <v>130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80</v>
      </c>
      <c r="BK238" s="139">
        <f>ROUND(I238*H238,2)</f>
        <v>0</v>
      </c>
      <c r="BL238" s="17" t="s">
        <v>157</v>
      </c>
      <c r="BM238" s="138" t="s">
        <v>2696</v>
      </c>
    </row>
    <row r="239" spans="2:65" s="1" customFormat="1" ht="11.25">
      <c r="B239" s="32"/>
      <c r="D239" s="140" t="s">
        <v>140</v>
      </c>
      <c r="F239" s="141" t="s">
        <v>2695</v>
      </c>
      <c r="I239" s="142"/>
      <c r="L239" s="32"/>
      <c r="M239" s="143"/>
      <c r="T239" s="53"/>
      <c r="AT239" s="17" t="s">
        <v>140</v>
      </c>
      <c r="AU239" s="17" t="s">
        <v>82</v>
      </c>
    </row>
    <row r="240" spans="2:65" s="1" customFormat="1" ht="11.25">
      <c r="B240" s="32"/>
      <c r="D240" s="144" t="s">
        <v>141</v>
      </c>
      <c r="F240" s="145" t="s">
        <v>2697</v>
      </c>
      <c r="I240" s="142"/>
      <c r="L240" s="32"/>
      <c r="M240" s="143"/>
      <c r="T240" s="53"/>
      <c r="AT240" s="17" t="s">
        <v>141</v>
      </c>
      <c r="AU240" s="17" t="s">
        <v>82</v>
      </c>
    </row>
    <row r="241" spans="2:65" s="1" customFormat="1" ht="16.5" customHeight="1">
      <c r="B241" s="32"/>
      <c r="C241" s="166" t="s">
        <v>466</v>
      </c>
      <c r="D241" s="166" t="s">
        <v>166</v>
      </c>
      <c r="E241" s="167" t="s">
        <v>2698</v>
      </c>
      <c r="F241" s="168" t="s">
        <v>2699</v>
      </c>
      <c r="G241" s="169" t="s">
        <v>169</v>
      </c>
      <c r="H241" s="170">
        <v>2</v>
      </c>
      <c r="I241" s="171"/>
      <c r="J241" s="172">
        <f>ROUND(I241*H241,2)</f>
        <v>0</v>
      </c>
      <c r="K241" s="168" t="s">
        <v>137</v>
      </c>
      <c r="L241" s="173"/>
      <c r="M241" s="174" t="s">
        <v>19</v>
      </c>
      <c r="N241" s="175" t="s">
        <v>43</v>
      </c>
      <c r="P241" s="136">
        <f>O241*H241</f>
        <v>0</v>
      </c>
      <c r="Q241" s="136">
        <v>8.1000000000000003E-2</v>
      </c>
      <c r="R241" s="136">
        <f>Q241*H241</f>
        <v>0.16200000000000001</v>
      </c>
      <c r="S241" s="136">
        <v>0</v>
      </c>
      <c r="T241" s="137">
        <f>S241*H241</f>
        <v>0</v>
      </c>
      <c r="AR241" s="138" t="s">
        <v>249</v>
      </c>
      <c r="AT241" s="138" t="s">
        <v>166</v>
      </c>
      <c r="AU241" s="138" t="s">
        <v>82</v>
      </c>
      <c r="AY241" s="17" t="s">
        <v>130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80</v>
      </c>
      <c r="BK241" s="139">
        <f>ROUND(I241*H241,2)</f>
        <v>0</v>
      </c>
      <c r="BL241" s="17" t="s">
        <v>157</v>
      </c>
      <c r="BM241" s="138" t="s">
        <v>2700</v>
      </c>
    </row>
    <row r="242" spans="2:65" s="1" customFormat="1" ht="11.25">
      <c r="B242" s="32"/>
      <c r="D242" s="140" t="s">
        <v>140</v>
      </c>
      <c r="F242" s="141" t="s">
        <v>2699</v>
      </c>
      <c r="I242" s="142"/>
      <c r="L242" s="32"/>
      <c r="M242" s="143"/>
      <c r="T242" s="53"/>
      <c r="AT242" s="17" t="s">
        <v>140</v>
      </c>
      <c r="AU242" s="17" t="s">
        <v>82</v>
      </c>
    </row>
    <row r="243" spans="2:65" s="1" customFormat="1" ht="16.5" customHeight="1">
      <c r="B243" s="32"/>
      <c r="C243" s="127" t="s">
        <v>472</v>
      </c>
      <c r="D243" s="127" t="s">
        <v>133</v>
      </c>
      <c r="E243" s="128" t="s">
        <v>2701</v>
      </c>
      <c r="F243" s="129" t="s">
        <v>2702</v>
      </c>
      <c r="G243" s="130" t="s">
        <v>302</v>
      </c>
      <c r="H243" s="131">
        <v>51</v>
      </c>
      <c r="I243" s="132"/>
      <c r="J243" s="133">
        <f>ROUND(I243*H243,2)</f>
        <v>0</v>
      </c>
      <c r="K243" s="129" t="s">
        <v>137</v>
      </c>
      <c r="L243" s="32"/>
      <c r="M243" s="134" t="s">
        <v>19</v>
      </c>
      <c r="N243" s="135" t="s">
        <v>43</v>
      </c>
      <c r="P243" s="136">
        <f>O243*H243</f>
        <v>0</v>
      </c>
      <c r="Q243" s="136">
        <v>1.9236000000000001E-4</v>
      </c>
      <c r="R243" s="136">
        <f>Q243*H243</f>
        <v>9.8103600000000006E-3</v>
      </c>
      <c r="S243" s="136">
        <v>0</v>
      </c>
      <c r="T243" s="137">
        <f>S243*H243</f>
        <v>0</v>
      </c>
      <c r="AR243" s="138" t="s">
        <v>157</v>
      </c>
      <c r="AT243" s="138" t="s">
        <v>133</v>
      </c>
      <c r="AU243" s="138" t="s">
        <v>82</v>
      </c>
      <c r="AY243" s="17" t="s">
        <v>130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80</v>
      </c>
      <c r="BK243" s="139">
        <f>ROUND(I243*H243,2)</f>
        <v>0</v>
      </c>
      <c r="BL243" s="17" t="s">
        <v>157</v>
      </c>
      <c r="BM243" s="138" t="s">
        <v>2703</v>
      </c>
    </row>
    <row r="244" spans="2:65" s="1" customFormat="1" ht="11.25">
      <c r="B244" s="32"/>
      <c r="D244" s="140" t="s">
        <v>140</v>
      </c>
      <c r="F244" s="141" t="s">
        <v>2704</v>
      </c>
      <c r="I244" s="142"/>
      <c r="L244" s="32"/>
      <c r="M244" s="143"/>
      <c r="T244" s="53"/>
      <c r="AT244" s="17" t="s">
        <v>140</v>
      </c>
      <c r="AU244" s="17" t="s">
        <v>82</v>
      </c>
    </row>
    <row r="245" spans="2:65" s="1" customFormat="1" ht="11.25">
      <c r="B245" s="32"/>
      <c r="D245" s="144" t="s">
        <v>141</v>
      </c>
      <c r="F245" s="145" t="s">
        <v>2705</v>
      </c>
      <c r="I245" s="142"/>
      <c r="L245" s="32"/>
      <c r="M245" s="143"/>
      <c r="T245" s="53"/>
      <c r="AT245" s="17" t="s">
        <v>141</v>
      </c>
      <c r="AU245" s="17" t="s">
        <v>82</v>
      </c>
    </row>
    <row r="246" spans="2:65" s="12" customFormat="1" ht="11.25">
      <c r="B246" s="146"/>
      <c r="D246" s="140" t="s">
        <v>147</v>
      </c>
      <c r="E246" s="147" t="s">
        <v>19</v>
      </c>
      <c r="F246" s="148" t="s">
        <v>2706</v>
      </c>
      <c r="H246" s="149">
        <v>51</v>
      </c>
      <c r="I246" s="150"/>
      <c r="L246" s="146"/>
      <c r="M246" s="151"/>
      <c r="T246" s="152"/>
      <c r="AT246" s="147" t="s">
        <v>147</v>
      </c>
      <c r="AU246" s="147" t="s">
        <v>82</v>
      </c>
      <c r="AV246" s="12" t="s">
        <v>82</v>
      </c>
      <c r="AW246" s="12" t="s">
        <v>33</v>
      </c>
      <c r="AX246" s="12" t="s">
        <v>80</v>
      </c>
      <c r="AY246" s="147" t="s">
        <v>130</v>
      </c>
    </row>
    <row r="247" spans="2:65" s="1" customFormat="1" ht="16.5" customHeight="1">
      <c r="B247" s="32"/>
      <c r="C247" s="127" t="s">
        <v>476</v>
      </c>
      <c r="D247" s="127" t="s">
        <v>133</v>
      </c>
      <c r="E247" s="128" t="s">
        <v>2707</v>
      </c>
      <c r="F247" s="129" t="s">
        <v>2708</v>
      </c>
      <c r="G247" s="130" t="s">
        <v>302</v>
      </c>
      <c r="H247" s="131">
        <v>47</v>
      </c>
      <c r="I247" s="132"/>
      <c r="J247" s="133">
        <f>ROUND(I247*H247,2)</f>
        <v>0</v>
      </c>
      <c r="K247" s="129" t="s">
        <v>137</v>
      </c>
      <c r="L247" s="32"/>
      <c r="M247" s="134" t="s">
        <v>19</v>
      </c>
      <c r="N247" s="135" t="s">
        <v>43</v>
      </c>
      <c r="P247" s="136">
        <f>O247*H247</f>
        <v>0</v>
      </c>
      <c r="Q247" s="136">
        <v>9.4500000000000007E-5</v>
      </c>
      <c r="R247" s="136">
        <f>Q247*H247</f>
        <v>4.4415000000000001E-3</v>
      </c>
      <c r="S247" s="136">
        <v>0</v>
      </c>
      <c r="T247" s="137">
        <f>S247*H247</f>
        <v>0</v>
      </c>
      <c r="AR247" s="138" t="s">
        <v>157</v>
      </c>
      <c r="AT247" s="138" t="s">
        <v>133</v>
      </c>
      <c r="AU247" s="138" t="s">
        <v>82</v>
      </c>
      <c r="AY247" s="17" t="s">
        <v>130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7" t="s">
        <v>80</v>
      </c>
      <c r="BK247" s="139">
        <f>ROUND(I247*H247,2)</f>
        <v>0</v>
      </c>
      <c r="BL247" s="17" t="s">
        <v>157</v>
      </c>
      <c r="BM247" s="138" t="s">
        <v>2709</v>
      </c>
    </row>
    <row r="248" spans="2:65" s="1" customFormat="1" ht="11.25">
      <c r="B248" s="32"/>
      <c r="D248" s="140" t="s">
        <v>140</v>
      </c>
      <c r="F248" s="141" t="s">
        <v>2710</v>
      </c>
      <c r="I248" s="142"/>
      <c r="L248" s="32"/>
      <c r="M248" s="143"/>
      <c r="T248" s="53"/>
      <c r="AT248" s="17" t="s">
        <v>140</v>
      </c>
      <c r="AU248" s="17" t="s">
        <v>82</v>
      </c>
    </row>
    <row r="249" spans="2:65" s="1" customFormat="1" ht="11.25">
      <c r="B249" s="32"/>
      <c r="D249" s="144" t="s">
        <v>141</v>
      </c>
      <c r="F249" s="145" t="s">
        <v>2711</v>
      </c>
      <c r="I249" s="142"/>
      <c r="L249" s="32"/>
      <c r="M249" s="143"/>
      <c r="T249" s="53"/>
      <c r="AT249" s="17" t="s">
        <v>141</v>
      </c>
      <c r="AU249" s="17" t="s">
        <v>82</v>
      </c>
    </row>
    <row r="250" spans="2:65" s="11" customFormat="1" ht="25.9" customHeight="1">
      <c r="B250" s="115"/>
      <c r="D250" s="116" t="s">
        <v>71</v>
      </c>
      <c r="E250" s="117" t="s">
        <v>795</v>
      </c>
      <c r="F250" s="117" t="s">
        <v>796</v>
      </c>
      <c r="I250" s="118"/>
      <c r="J250" s="119">
        <f>BK250</f>
        <v>0</v>
      </c>
      <c r="L250" s="115"/>
      <c r="M250" s="120"/>
      <c r="P250" s="121">
        <f>P251+P259+P269</f>
        <v>0</v>
      </c>
      <c r="R250" s="121">
        <f>R251+R259+R269</f>
        <v>0.27951093999999999</v>
      </c>
      <c r="T250" s="122">
        <f>T251+T259+T269</f>
        <v>0</v>
      </c>
      <c r="AR250" s="116" t="s">
        <v>82</v>
      </c>
      <c r="AT250" s="123" t="s">
        <v>71</v>
      </c>
      <c r="AU250" s="123" t="s">
        <v>72</v>
      </c>
      <c r="AY250" s="116" t="s">
        <v>130</v>
      </c>
      <c r="BK250" s="124">
        <f>BK251+BK259+BK269</f>
        <v>0</v>
      </c>
    </row>
    <row r="251" spans="2:65" s="11" customFormat="1" ht="22.9" customHeight="1">
      <c r="B251" s="115"/>
      <c r="D251" s="116" t="s">
        <v>71</v>
      </c>
      <c r="E251" s="125" t="s">
        <v>2712</v>
      </c>
      <c r="F251" s="125" t="s">
        <v>2713</v>
      </c>
      <c r="I251" s="118"/>
      <c r="J251" s="126">
        <f>BK251</f>
        <v>0</v>
      </c>
      <c r="L251" s="115"/>
      <c r="M251" s="120"/>
      <c r="P251" s="121">
        <f>SUM(P252:P258)</f>
        <v>0</v>
      </c>
      <c r="R251" s="121">
        <f>SUM(R252:R258)</f>
        <v>0.16259999999999999</v>
      </c>
      <c r="T251" s="122">
        <f>SUM(T252:T258)</f>
        <v>0</v>
      </c>
      <c r="AR251" s="116" t="s">
        <v>82</v>
      </c>
      <c r="AT251" s="123" t="s">
        <v>71</v>
      </c>
      <c r="AU251" s="123" t="s">
        <v>80</v>
      </c>
      <c r="AY251" s="116" t="s">
        <v>130</v>
      </c>
      <c r="BK251" s="124">
        <f>SUM(BK252:BK258)</f>
        <v>0</v>
      </c>
    </row>
    <row r="252" spans="2:65" s="1" customFormat="1" ht="16.5" customHeight="1">
      <c r="B252" s="32"/>
      <c r="C252" s="127" t="s">
        <v>92</v>
      </c>
      <c r="D252" s="127" t="s">
        <v>133</v>
      </c>
      <c r="E252" s="128" t="s">
        <v>2714</v>
      </c>
      <c r="F252" s="129" t="s">
        <v>2715</v>
      </c>
      <c r="G252" s="130" t="s">
        <v>199</v>
      </c>
      <c r="H252" s="131">
        <v>2.5</v>
      </c>
      <c r="I252" s="132"/>
      <c r="J252" s="133">
        <f>ROUND(I252*H252,2)</f>
        <v>0</v>
      </c>
      <c r="K252" s="129" t="s">
        <v>137</v>
      </c>
      <c r="L252" s="32"/>
      <c r="M252" s="134" t="s">
        <v>19</v>
      </c>
      <c r="N252" s="135" t="s">
        <v>43</v>
      </c>
      <c r="P252" s="136">
        <f>O252*H252</f>
        <v>0</v>
      </c>
      <c r="Q252" s="136">
        <v>2.4000000000000001E-4</v>
      </c>
      <c r="R252" s="136">
        <f>Q252*H252</f>
        <v>6.0000000000000006E-4</v>
      </c>
      <c r="S252" s="136">
        <v>0</v>
      </c>
      <c r="T252" s="137">
        <f>S252*H252</f>
        <v>0</v>
      </c>
      <c r="AR252" s="138" t="s">
        <v>311</v>
      </c>
      <c r="AT252" s="138" t="s">
        <v>133</v>
      </c>
      <c r="AU252" s="138" t="s">
        <v>82</v>
      </c>
      <c r="AY252" s="17" t="s">
        <v>130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7" t="s">
        <v>80</v>
      </c>
      <c r="BK252" s="139">
        <f>ROUND(I252*H252,2)</f>
        <v>0</v>
      </c>
      <c r="BL252" s="17" t="s">
        <v>311</v>
      </c>
      <c r="BM252" s="138" t="s">
        <v>2716</v>
      </c>
    </row>
    <row r="253" spans="2:65" s="1" customFormat="1" ht="11.25">
      <c r="B253" s="32"/>
      <c r="D253" s="140" t="s">
        <v>140</v>
      </c>
      <c r="F253" s="141" t="s">
        <v>2717</v>
      </c>
      <c r="I253" s="142"/>
      <c r="L253" s="32"/>
      <c r="M253" s="143"/>
      <c r="T253" s="53"/>
      <c r="AT253" s="17" t="s">
        <v>140</v>
      </c>
      <c r="AU253" s="17" t="s">
        <v>82</v>
      </c>
    </row>
    <row r="254" spans="2:65" s="1" customFormat="1" ht="11.25">
      <c r="B254" s="32"/>
      <c r="D254" s="144" t="s">
        <v>141</v>
      </c>
      <c r="F254" s="145" t="s">
        <v>2718</v>
      </c>
      <c r="I254" s="142"/>
      <c r="L254" s="32"/>
      <c r="M254" s="143"/>
      <c r="T254" s="53"/>
      <c r="AT254" s="17" t="s">
        <v>141</v>
      </c>
      <c r="AU254" s="17" t="s">
        <v>82</v>
      </c>
    </row>
    <row r="255" spans="2:65" s="12" customFormat="1" ht="11.25">
      <c r="B255" s="146"/>
      <c r="D255" s="140" t="s">
        <v>147</v>
      </c>
      <c r="E255" s="147" t="s">
        <v>19</v>
      </c>
      <c r="F255" s="148" t="s">
        <v>2719</v>
      </c>
      <c r="H255" s="149">
        <v>2.5</v>
      </c>
      <c r="I255" s="150"/>
      <c r="L255" s="146"/>
      <c r="M255" s="151"/>
      <c r="T255" s="152"/>
      <c r="AT255" s="147" t="s">
        <v>147</v>
      </c>
      <c r="AU255" s="147" t="s">
        <v>82</v>
      </c>
      <c r="AV255" s="12" t="s">
        <v>82</v>
      </c>
      <c r="AW255" s="12" t="s">
        <v>33</v>
      </c>
      <c r="AX255" s="12" t="s">
        <v>80</v>
      </c>
      <c r="AY255" s="147" t="s">
        <v>130</v>
      </c>
    </row>
    <row r="256" spans="2:65" s="1" customFormat="1" ht="16.5" customHeight="1">
      <c r="B256" s="32"/>
      <c r="C256" s="166" t="s">
        <v>486</v>
      </c>
      <c r="D256" s="166" t="s">
        <v>166</v>
      </c>
      <c r="E256" s="167" t="s">
        <v>2720</v>
      </c>
      <c r="F256" s="168" t="s">
        <v>2721</v>
      </c>
      <c r="G256" s="169" t="s">
        <v>199</v>
      </c>
      <c r="H256" s="170">
        <v>2.7</v>
      </c>
      <c r="I256" s="171"/>
      <c r="J256" s="172">
        <f>ROUND(I256*H256,2)</f>
        <v>0</v>
      </c>
      <c r="K256" s="168" t="s">
        <v>137</v>
      </c>
      <c r="L256" s="173"/>
      <c r="M256" s="174" t="s">
        <v>19</v>
      </c>
      <c r="N256" s="175" t="s">
        <v>43</v>
      </c>
      <c r="P256" s="136">
        <f>O256*H256</f>
        <v>0</v>
      </c>
      <c r="Q256" s="136">
        <v>0.06</v>
      </c>
      <c r="R256" s="136">
        <f>Q256*H256</f>
        <v>0.16200000000000001</v>
      </c>
      <c r="S256" s="136">
        <v>0</v>
      </c>
      <c r="T256" s="137">
        <f>S256*H256</f>
        <v>0</v>
      </c>
      <c r="AR256" s="138" t="s">
        <v>425</v>
      </c>
      <c r="AT256" s="138" t="s">
        <v>166</v>
      </c>
      <c r="AU256" s="138" t="s">
        <v>82</v>
      </c>
      <c r="AY256" s="17" t="s">
        <v>130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80</v>
      </c>
      <c r="BK256" s="139">
        <f>ROUND(I256*H256,2)</f>
        <v>0</v>
      </c>
      <c r="BL256" s="17" t="s">
        <v>311</v>
      </c>
      <c r="BM256" s="138" t="s">
        <v>2722</v>
      </c>
    </row>
    <row r="257" spans="2:65" s="1" customFormat="1" ht="11.25">
      <c r="B257" s="32"/>
      <c r="D257" s="140" t="s">
        <v>140</v>
      </c>
      <c r="F257" s="141" t="s">
        <v>2721</v>
      </c>
      <c r="I257" s="142"/>
      <c r="L257" s="32"/>
      <c r="M257" s="143"/>
      <c r="T257" s="53"/>
      <c r="AT257" s="17" t="s">
        <v>140</v>
      </c>
      <c r="AU257" s="17" t="s">
        <v>82</v>
      </c>
    </row>
    <row r="258" spans="2:65" s="12" customFormat="1" ht="11.25">
      <c r="B258" s="146"/>
      <c r="D258" s="140" t="s">
        <v>147</v>
      </c>
      <c r="F258" s="148" t="s">
        <v>2723</v>
      </c>
      <c r="H258" s="149">
        <v>2.7</v>
      </c>
      <c r="I258" s="150"/>
      <c r="L258" s="146"/>
      <c r="M258" s="151"/>
      <c r="T258" s="152"/>
      <c r="AT258" s="147" t="s">
        <v>147</v>
      </c>
      <c r="AU258" s="147" t="s">
        <v>82</v>
      </c>
      <c r="AV258" s="12" t="s">
        <v>82</v>
      </c>
      <c r="AW258" s="12" t="s">
        <v>4</v>
      </c>
      <c r="AX258" s="12" t="s">
        <v>80</v>
      </c>
      <c r="AY258" s="147" t="s">
        <v>130</v>
      </c>
    </row>
    <row r="259" spans="2:65" s="11" customFormat="1" ht="22.9" customHeight="1">
      <c r="B259" s="115"/>
      <c r="D259" s="116" t="s">
        <v>71</v>
      </c>
      <c r="E259" s="125" t="s">
        <v>1507</v>
      </c>
      <c r="F259" s="125" t="s">
        <v>1508</v>
      </c>
      <c r="I259" s="118"/>
      <c r="J259" s="126">
        <f>BK259</f>
        <v>0</v>
      </c>
      <c r="L259" s="115"/>
      <c r="M259" s="120"/>
      <c r="P259" s="121">
        <f>SUM(P260:P268)</f>
        <v>0</v>
      </c>
      <c r="R259" s="121">
        <f>SUM(R260:R268)</f>
        <v>0.11688093999999999</v>
      </c>
      <c r="T259" s="122">
        <f>SUM(T260:T268)</f>
        <v>0</v>
      </c>
      <c r="AR259" s="116" t="s">
        <v>82</v>
      </c>
      <c r="AT259" s="123" t="s">
        <v>71</v>
      </c>
      <c r="AU259" s="123" t="s">
        <v>80</v>
      </c>
      <c r="AY259" s="116" t="s">
        <v>130</v>
      </c>
      <c r="BK259" s="124">
        <f>SUM(BK260:BK268)</f>
        <v>0</v>
      </c>
    </row>
    <row r="260" spans="2:65" s="1" customFormat="1" ht="16.5" customHeight="1">
      <c r="B260" s="32"/>
      <c r="C260" s="127" t="s">
        <v>494</v>
      </c>
      <c r="D260" s="127" t="s">
        <v>133</v>
      </c>
      <c r="E260" s="128" t="s">
        <v>2724</v>
      </c>
      <c r="F260" s="129" t="s">
        <v>2725</v>
      </c>
      <c r="G260" s="130" t="s">
        <v>302</v>
      </c>
      <c r="H260" s="131">
        <v>5</v>
      </c>
      <c r="I260" s="132"/>
      <c r="J260" s="133">
        <f>ROUND(I260*H260,2)</f>
        <v>0</v>
      </c>
      <c r="K260" s="129" t="s">
        <v>137</v>
      </c>
      <c r="L260" s="32"/>
      <c r="M260" s="134" t="s">
        <v>19</v>
      </c>
      <c r="N260" s="135" t="s">
        <v>43</v>
      </c>
      <c r="P260" s="136">
        <f>O260*H260</f>
        <v>0</v>
      </c>
      <c r="Q260" s="136">
        <v>1.6759800000000001E-3</v>
      </c>
      <c r="R260" s="136">
        <f>Q260*H260</f>
        <v>8.3799000000000009E-3</v>
      </c>
      <c r="S260" s="136">
        <v>0</v>
      </c>
      <c r="T260" s="137">
        <f>S260*H260</f>
        <v>0</v>
      </c>
      <c r="AR260" s="138" t="s">
        <v>311</v>
      </c>
      <c r="AT260" s="138" t="s">
        <v>133</v>
      </c>
      <c r="AU260" s="138" t="s">
        <v>82</v>
      </c>
      <c r="AY260" s="17" t="s">
        <v>130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7" t="s">
        <v>80</v>
      </c>
      <c r="BK260" s="139">
        <f>ROUND(I260*H260,2)</f>
        <v>0</v>
      </c>
      <c r="BL260" s="17" t="s">
        <v>311</v>
      </c>
      <c r="BM260" s="138" t="s">
        <v>2726</v>
      </c>
    </row>
    <row r="261" spans="2:65" s="1" customFormat="1" ht="11.25">
      <c r="B261" s="32"/>
      <c r="D261" s="140" t="s">
        <v>140</v>
      </c>
      <c r="F261" s="141" t="s">
        <v>2727</v>
      </c>
      <c r="I261" s="142"/>
      <c r="L261" s="32"/>
      <c r="M261" s="143"/>
      <c r="T261" s="53"/>
      <c r="AT261" s="17" t="s">
        <v>140</v>
      </c>
      <c r="AU261" s="17" t="s">
        <v>82</v>
      </c>
    </row>
    <row r="262" spans="2:65" s="1" customFormat="1" ht="11.25">
      <c r="B262" s="32"/>
      <c r="D262" s="144" t="s">
        <v>141</v>
      </c>
      <c r="F262" s="145" t="s">
        <v>2728</v>
      </c>
      <c r="I262" s="142"/>
      <c r="L262" s="32"/>
      <c r="M262" s="143"/>
      <c r="T262" s="53"/>
      <c r="AT262" s="17" t="s">
        <v>141</v>
      </c>
      <c r="AU262" s="17" t="s">
        <v>82</v>
      </c>
    </row>
    <row r="263" spans="2:65" s="1" customFormat="1" ht="16.5" customHeight="1">
      <c r="B263" s="32"/>
      <c r="C263" s="127" t="s">
        <v>500</v>
      </c>
      <c r="D263" s="127" t="s">
        <v>133</v>
      </c>
      <c r="E263" s="128" t="s">
        <v>2729</v>
      </c>
      <c r="F263" s="129" t="s">
        <v>2730</v>
      </c>
      <c r="G263" s="130" t="s">
        <v>302</v>
      </c>
      <c r="H263" s="131">
        <v>53</v>
      </c>
      <c r="I263" s="132"/>
      <c r="J263" s="133">
        <f>ROUND(I263*H263,2)</f>
        <v>0</v>
      </c>
      <c r="K263" s="129" t="s">
        <v>137</v>
      </c>
      <c r="L263" s="32"/>
      <c r="M263" s="134" t="s">
        <v>19</v>
      </c>
      <c r="N263" s="135" t="s">
        <v>43</v>
      </c>
      <c r="P263" s="136">
        <f>O263*H263</f>
        <v>0</v>
      </c>
      <c r="Q263" s="136">
        <v>1.9056800000000001E-3</v>
      </c>
      <c r="R263" s="136">
        <f>Q263*H263</f>
        <v>0.10100104</v>
      </c>
      <c r="S263" s="136">
        <v>0</v>
      </c>
      <c r="T263" s="137">
        <f>S263*H263</f>
        <v>0</v>
      </c>
      <c r="AR263" s="138" t="s">
        <v>311</v>
      </c>
      <c r="AT263" s="138" t="s">
        <v>133</v>
      </c>
      <c r="AU263" s="138" t="s">
        <v>82</v>
      </c>
      <c r="AY263" s="17" t="s">
        <v>130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7" t="s">
        <v>80</v>
      </c>
      <c r="BK263" s="139">
        <f>ROUND(I263*H263,2)</f>
        <v>0</v>
      </c>
      <c r="BL263" s="17" t="s">
        <v>311</v>
      </c>
      <c r="BM263" s="138" t="s">
        <v>2731</v>
      </c>
    </row>
    <row r="264" spans="2:65" s="1" customFormat="1" ht="11.25">
      <c r="B264" s="32"/>
      <c r="D264" s="140" t="s">
        <v>140</v>
      </c>
      <c r="F264" s="141" t="s">
        <v>2732</v>
      </c>
      <c r="I264" s="142"/>
      <c r="L264" s="32"/>
      <c r="M264" s="143"/>
      <c r="T264" s="53"/>
      <c r="AT264" s="17" t="s">
        <v>140</v>
      </c>
      <c r="AU264" s="17" t="s">
        <v>82</v>
      </c>
    </row>
    <row r="265" spans="2:65" s="1" customFormat="1" ht="11.25">
      <c r="B265" s="32"/>
      <c r="D265" s="144" t="s">
        <v>141</v>
      </c>
      <c r="F265" s="145" t="s">
        <v>2733</v>
      </c>
      <c r="I265" s="142"/>
      <c r="L265" s="32"/>
      <c r="M265" s="143"/>
      <c r="T265" s="53"/>
      <c r="AT265" s="17" t="s">
        <v>141</v>
      </c>
      <c r="AU265" s="17" t="s">
        <v>82</v>
      </c>
    </row>
    <row r="266" spans="2:65" s="1" customFormat="1" ht="16.5" customHeight="1">
      <c r="B266" s="32"/>
      <c r="C266" s="127" t="s">
        <v>508</v>
      </c>
      <c r="D266" s="127" t="s">
        <v>133</v>
      </c>
      <c r="E266" s="128" t="s">
        <v>2734</v>
      </c>
      <c r="F266" s="129" t="s">
        <v>2735</v>
      </c>
      <c r="G266" s="130" t="s">
        <v>169</v>
      </c>
      <c r="H266" s="131">
        <v>5</v>
      </c>
      <c r="I266" s="132"/>
      <c r="J266" s="133">
        <f>ROUND(I266*H266,2)</f>
        <v>0</v>
      </c>
      <c r="K266" s="129" t="s">
        <v>137</v>
      </c>
      <c r="L266" s="32"/>
      <c r="M266" s="134" t="s">
        <v>19</v>
      </c>
      <c r="N266" s="135" t="s">
        <v>43</v>
      </c>
      <c r="P266" s="136">
        <f>O266*H266</f>
        <v>0</v>
      </c>
      <c r="Q266" s="136">
        <v>1.5E-3</v>
      </c>
      <c r="R266" s="136">
        <f>Q266*H266</f>
        <v>7.4999999999999997E-3</v>
      </c>
      <c r="S266" s="136">
        <v>0</v>
      </c>
      <c r="T266" s="137">
        <f>S266*H266</f>
        <v>0</v>
      </c>
      <c r="AR266" s="138" t="s">
        <v>311</v>
      </c>
      <c r="AT266" s="138" t="s">
        <v>133</v>
      </c>
      <c r="AU266" s="138" t="s">
        <v>82</v>
      </c>
      <c r="AY266" s="17" t="s">
        <v>130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80</v>
      </c>
      <c r="BK266" s="139">
        <f>ROUND(I266*H266,2)</f>
        <v>0</v>
      </c>
      <c r="BL266" s="17" t="s">
        <v>311</v>
      </c>
      <c r="BM266" s="138" t="s">
        <v>2736</v>
      </c>
    </row>
    <row r="267" spans="2:65" s="1" customFormat="1" ht="11.25">
      <c r="B267" s="32"/>
      <c r="D267" s="140" t="s">
        <v>140</v>
      </c>
      <c r="F267" s="141" t="s">
        <v>2737</v>
      </c>
      <c r="I267" s="142"/>
      <c r="L267" s="32"/>
      <c r="M267" s="143"/>
      <c r="T267" s="53"/>
      <c r="AT267" s="17" t="s">
        <v>140</v>
      </c>
      <c r="AU267" s="17" t="s">
        <v>82</v>
      </c>
    </row>
    <row r="268" spans="2:65" s="1" customFormat="1" ht="11.25">
      <c r="B268" s="32"/>
      <c r="D268" s="144" t="s">
        <v>141</v>
      </c>
      <c r="F268" s="145" t="s">
        <v>2738</v>
      </c>
      <c r="I268" s="142"/>
      <c r="L268" s="32"/>
      <c r="M268" s="143"/>
      <c r="T268" s="53"/>
      <c r="AT268" s="17" t="s">
        <v>141</v>
      </c>
      <c r="AU268" s="17" t="s">
        <v>82</v>
      </c>
    </row>
    <row r="269" spans="2:65" s="11" customFormat="1" ht="22.9" customHeight="1">
      <c r="B269" s="115"/>
      <c r="D269" s="116" t="s">
        <v>71</v>
      </c>
      <c r="E269" s="125" t="s">
        <v>2739</v>
      </c>
      <c r="F269" s="125" t="s">
        <v>2740</v>
      </c>
      <c r="I269" s="118"/>
      <c r="J269" s="126">
        <f>BK269</f>
        <v>0</v>
      </c>
      <c r="L269" s="115"/>
      <c r="M269" s="120"/>
      <c r="P269" s="121">
        <f>SUM(P270:P272)</f>
        <v>0</v>
      </c>
      <c r="R269" s="121">
        <f>SUM(R270:R272)</f>
        <v>3.0000000000000001E-5</v>
      </c>
      <c r="T269" s="122">
        <f>SUM(T270:T272)</f>
        <v>0</v>
      </c>
      <c r="AR269" s="116" t="s">
        <v>82</v>
      </c>
      <c r="AT269" s="123" t="s">
        <v>71</v>
      </c>
      <c r="AU269" s="123" t="s">
        <v>80</v>
      </c>
      <c r="AY269" s="116" t="s">
        <v>130</v>
      </c>
      <c r="BK269" s="124">
        <f>SUM(BK270:BK272)</f>
        <v>0</v>
      </c>
    </row>
    <row r="270" spans="2:65" s="1" customFormat="1" ht="16.5" customHeight="1">
      <c r="B270" s="32"/>
      <c r="C270" s="127" t="s">
        <v>515</v>
      </c>
      <c r="D270" s="127" t="s">
        <v>133</v>
      </c>
      <c r="E270" s="128" t="s">
        <v>2741</v>
      </c>
      <c r="F270" s="129" t="s">
        <v>2742</v>
      </c>
      <c r="G270" s="130" t="s">
        <v>169</v>
      </c>
      <c r="H270" s="131">
        <v>1</v>
      </c>
      <c r="I270" s="132"/>
      <c r="J270" s="133">
        <f>ROUND(I270*H270,2)</f>
        <v>0</v>
      </c>
      <c r="K270" s="129" t="s">
        <v>137</v>
      </c>
      <c r="L270" s="32"/>
      <c r="M270" s="134" t="s">
        <v>19</v>
      </c>
      <c r="N270" s="135" t="s">
        <v>43</v>
      </c>
      <c r="P270" s="136">
        <f>O270*H270</f>
        <v>0</v>
      </c>
      <c r="Q270" s="136">
        <v>3.0000000000000001E-5</v>
      </c>
      <c r="R270" s="136">
        <f>Q270*H270</f>
        <v>3.0000000000000001E-5</v>
      </c>
      <c r="S270" s="136">
        <v>0</v>
      </c>
      <c r="T270" s="137">
        <f>S270*H270</f>
        <v>0</v>
      </c>
      <c r="AR270" s="138" t="s">
        <v>311</v>
      </c>
      <c r="AT270" s="138" t="s">
        <v>133</v>
      </c>
      <c r="AU270" s="138" t="s">
        <v>82</v>
      </c>
      <c r="AY270" s="17" t="s">
        <v>130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7" t="s">
        <v>80</v>
      </c>
      <c r="BK270" s="139">
        <f>ROUND(I270*H270,2)</f>
        <v>0</v>
      </c>
      <c r="BL270" s="17" t="s">
        <v>311</v>
      </c>
      <c r="BM270" s="138" t="s">
        <v>2743</v>
      </c>
    </row>
    <row r="271" spans="2:65" s="1" customFormat="1" ht="11.25">
      <c r="B271" s="32"/>
      <c r="D271" s="140" t="s">
        <v>140</v>
      </c>
      <c r="F271" s="141" t="s">
        <v>2744</v>
      </c>
      <c r="I271" s="142"/>
      <c r="L271" s="32"/>
      <c r="M271" s="143"/>
      <c r="T271" s="53"/>
      <c r="AT271" s="17" t="s">
        <v>140</v>
      </c>
      <c r="AU271" s="17" t="s">
        <v>82</v>
      </c>
    </row>
    <row r="272" spans="2:65" s="1" customFormat="1" ht="11.25">
      <c r="B272" s="32"/>
      <c r="D272" s="144" t="s">
        <v>141</v>
      </c>
      <c r="F272" s="145" t="s">
        <v>2745</v>
      </c>
      <c r="I272" s="142"/>
      <c r="L272" s="32"/>
      <c r="M272" s="143"/>
      <c r="T272" s="53"/>
      <c r="AT272" s="17" t="s">
        <v>141</v>
      </c>
      <c r="AU272" s="17" t="s">
        <v>82</v>
      </c>
    </row>
    <row r="273" spans="2:65" s="11" customFormat="1" ht="25.9" customHeight="1">
      <c r="B273" s="115"/>
      <c r="D273" s="116" t="s">
        <v>71</v>
      </c>
      <c r="E273" s="117" t="s">
        <v>1763</v>
      </c>
      <c r="F273" s="117" t="s">
        <v>1764</v>
      </c>
      <c r="I273" s="118"/>
      <c r="J273" s="119">
        <f>BK273</f>
        <v>0</v>
      </c>
      <c r="L273" s="115"/>
      <c r="M273" s="120"/>
      <c r="P273" s="121">
        <f>SUM(P274:P281)</f>
        <v>0</v>
      </c>
      <c r="R273" s="121">
        <f>SUM(R274:R281)</f>
        <v>0</v>
      </c>
      <c r="T273" s="122">
        <f>SUM(T274:T281)</f>
        <v>0</v>
      </c>
      <c r="AR273" s="116" t="s">
        <v>157</v>
      </c>
      <c r="AT273" s="123" t="s">
        <v>71</v>
      </c>
      <c r="AU273" s="123" t="s">
        <v>72</v>
      </c>
      <c r="AY273" s="116" t="s">
        <v>130</v>
      </c>
      <c r="BK273" s="124">
        <f>SUM(BK274:BK281)</f>
        <v>0</v>
      </c>
    </row>
    <row r="274" spans="2:65" s="1" customFormat="1" ht="16.5" customHeight="1">
      <c r="B274" s="32"/>
      <c r="C274" s="127" t="s">
        <v>521</v>
      </c>
      <c r="D274" s="127" t="s">
        <v>133</v>
      </c>
      <c r="E274" s="128" t="s">
        <v>1765</v>
      </c>
      <c r="F274" s="129" t="s">
        <v>1766</v>
      </c>
      <c r="G274" s="130" t="s">
        <v>1767</v>
      </c>
      <c r="H274" s="131">
        <v>24</v>
      </c>
      <c r="I274" s="132"/>
      <c r="J274" s="133">
        <f>ROUND(I274*H274,2)</f>
        <v>0</v>
      </c>
      <c r="K274" s="129" t="s">
        <v>137</v>
      </c>
      <c r="L274" s="32"/>
      <c r="M274" s="134" t="s">
        <v>19</v>
      </c>
      <c r="N274" s="135" t="s">
        <v>43</v>
      </c>
      <c r="P274" s="136">
        <f>O274*H274</f>
        <v>0</v>
      </c>
      <c r="Q274" s="136">
        <v>0</v>
      </c>
      <c r="R274" s="136">
        <f>Q274*H274</f>
        <v>0</v>
      </c>
      <c r="S274" s="136">
        <v>0</v>
      </c>
      <c r="T274" s="137">
        <f>S274*H274</f>
        <v>0</v>
      </c>
      <c r="AR274" s="138" t="s">
        <v>170</v>
      </c>
      <c r="AT274" s="138" t="s">
        <v>133</v>
      </c>
      <c r="AU274" s="138" t="s">
        <v>80</v>
      </c>
      <c r="AY274" s="17" t="s">
        <v>130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80</v>
      </c>
      <c r="BK274" s="139">
        <f>ROUND(I274*H274,2)</f>
        <v>0</v>
      </c>
      <c r="BL274" s="17" t="s">
        <v>170</v>
      </c>
      <c r="BM274" s="138" t="s">
        <v>2746</v>
      </c>
    </row>
    <row r="275" spans="2:65" s="1" customFormat="1" ht="11.25">
      <c r="B275" s="32"/>
      <c r="D275" s="140" t="s">
        <v>140</v>
      </c>
      <c r="F275" s="141" t="s">
        <v>1769</v>
      </c>
      <c r="I275" s="142"/>
      <c r="L275" s="32"/>
      <c r="M275" s="143"/>
      <c r="T275" s="53"/>
      <c r="AT275" s="17" t="s">
        <v>140</v>
      </c>
      <c r="AU275" s="17" t="s">
        <v>80</v>
      </c>
    </row>
    <row r="276" spans="2:65" s="1" customFormat="1" ht="11.25">
      <c r="B276" s="32"/>
      <c r="D276" s="144" t="s">
        <v>141</v>
      </c>
      <c r="F276" s="145" t="s">
        <v>1770</v>
      </c>
      <c r="I276" s="142"/>
      <c r="L276" s="32"/>
      <c r="M276" s="143"/>
      <c r="T276" s="53"/>
      <c r="AT276" s="17" t="s">
        <v>141</v>
      </c>
      <c r="AU276" s="17" t="s">
        <v>80</v>
      </c>
    </row>
    <row r="277" spans="2:65" s="12" customFormat="1" ht="11.25">
      <c r="B277" s="146"/>
      <c r="D277" s="140" t="s">
        <v>147</v>
      </c>
      <c r="E277" s="147" t="s">
        <v>19</v>
      </c>
      <c r="F277" s="148" t="s">
        <v>2747</v>
      </c>
      <c r="H277" s="149">
        <v>24</v>
      </c>
      <c r="I277" s="150"/>
      <c r="L277" s="146"/>
      <c r="M277" s="151"/>
      <c r="T277" s="152"/>
      <c r="AT277" s="147" t="s">
        <v>147</v>
      </c>
      <c r="AU277" s="147" t="s">
        <v>80</v>
      </c>
      <c r="AV277" s="12" t="s">
        <v>82</v>
      </c>
      <c r="AW277" s="12" t="s">
        <v>33</v>
      </c>
      <c r="AX277" s="12" t="s">
        <v>80</v>
      </c>
      <c r="AY277" s="147" t="s">
        <v>130</v>
      </c>
    </row>
    <row r="278" spans="2:65" s="1" customFormat="1" ht="16.5" customHeight="1">
      <c r="B278" s="32"/>
      <c r="C278" s="127" t="s">
        <v>529</v>
      </c>
      <c r="D278" s="127" t="s">
        <v>133</v>
      </c>
      <c r="E278" s="128" t="s">
        <v>2429</v>
      </c>
      <c r="F278" s="129" t="s">
        <v>2430</v>
      </c>
      <c r="G278" s="130" t="s">
        <v>1767</v>
      </c>
      <c r="H278" s="131">
        <v>8</v>
      </c>
      <c r="I278" s="132"/>
      <c r="J278" s="133">
        <f>ROUND(I278*H278,2)</f>
        <v>0</v>
      </c>
      <c r="K278" s="129" t="s">
        <v>137</v>
      </c>
      <c r="L278" s="32"/>
      <c r="M278" s="134" t="s">
        <v>19</v>
      </c>
      <c r="N278" s="135" t="s">
        <v>43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170</v>
      </c>
      <c r="AT278" s="138" t="s">
        <v>133</v>
      </c>
      <c r="AU278" s="138" t="s">
        <v>80</v>
      </c>
      <c r="AY278" s="17" t="s">
        <v>130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80</v>
      </c>
      <c r="BK278" s="139">
        <f>ROUND(I278*H278,2)</f>
        <v>0</v>
      </c>
      <c r="BL278" s="17" t="s">
        <v>170</v>
      </c>
      <c r="BM278" s="138" t="s">
        <v>2748</v>
      </c>
    </row>
    <row r="279" spans="2:65" s="1" customFormat="1" ht="11.25">
      <c r="B279" s="32"/>
      <c r="D279" s="140" t="s">
        <v>140</v>
      </c>
      <c r="F279" s="141" t="s">
        <v>2432</v>
      </c>
      <c r="I279" s="142"/>
      <c r="L279" s="32"/>
      <c r="M279" s="143"/>
      <c r="T279" s="53"/>
      <c r="AT279" s="17" t="s">
        <v>140</v>
      </c>
      <c r="AU279" s="17" t="s">
        <v>80</v>
      </c>
    </row>
    <row r="280" spans="2:65" s="1" customFormat="1" ht="11.25">
      <c r="B280" s="32"/>
      <c r="D280" s="144" t="s">
        <v>141</v>
      </c>
      <c r="F280" s="145" t="s">
        <v>2433</v>
      </c>
      <c r="I280" s="142"/>
      <c r="L280" s="32"/>
      <c r="M280" s="143"/>
      <c r="T280" s="53"/>
      <c r="AT280" s="17" t="s">
        <v>141</v>
      </c>
      <c r="AU280" s="17" t="s">
        <v>80</v>
      </c>
    </row>
    <row r="281" spans="2:65" s="12" customFormat="1" ht="11.25">
      <c r="B281" s="146"/>
      <c r="D281" s="140" t="s">
        <v>147</v>
      </c>
      <c r="E281" s="147" t="s">
        <v>19</v>
      </c>
      <c r="F281" s="148" t="s">
        <v>2749</v>
      </c>
      <c r="H281" s="149">
        <v>8</v>
      </c>
      <c r="I281" s="150"/>
      <c r="L281" s="146"/>
      <c r="M281" s="180"/>
      <c r="N281" s="181"/>
      <c r="O281" s="181"/>
      <c r="P281" s="181"/>
      <c r="Q281" s="181"/>
      <c r="R281" s="181"/>
      <c r="S281" s="181"/>
      <c r="T281" s="182"/>
      <c r="AT281" s="147" t="s">
        <v>147</v>
      </c>
      <c r="AU281" s="147" t="s">
        <v>80</v>
      </c>
      <c r="AV281" s="12" t="s">
        <v>82</v>
      </c>
      <c r="AW281" s="12" t="s">
        <v>33</v>
      </c>
      <c r="AX281" s="12" t="s">
        <v>80</v>
      </c>
      <c r="AY281" s="147" t="s">
        <v>130</v>
      </c>
    </row>
    <row r="282" spans="2:65" s="1" customFormat="1" ht="6.95" customHeight="1">
      <c r="B282" s="41"/>
      <c r="C282" s="42"/>
      <c r="D282" s="42"/>
      <c r="E282" s="42"/>
      <c r="F282" s="42"/>
      <c r="G282" s="42"/>
      <c r="H282" s="42"/>
      <c r="I282" s="42"/>
      <c r="J282" s="42"/>
      <c r="K282" s="42"/>
      <c r="L282" s="32"/>
    </row>
  </sheetData>
  <sheetProtection algorithmName="SHA-512" hashValue="Ry9kwP3OeU0xo8a/dp6bR2GcdtRVgV0wZZeMAnAMZJNhxap3La/mG6lNR3I+zCVZwAV8paSqDahYHxe1349aYA==" saltValue="xjijs3MfWfJXh0tRBHSiVExXiiipcyDpJ9xHGqAC0/ZLf8hAVlOTpTN6oQ6RYYt6llf9O3gLQtvsZjUqH92ARA==" spinCount="100000" sheet="1" objects="1" scenarios="1" formatColumns="0" formatRows="0" autoFilter="0"/>
  <autoFilter ref="C90:K281" xr:uid="{00000000-0009-0000-0000-000008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800-000000000000}"/>
    <hyperlink ref="F102" r:id="rId2" xr:uid="{00000000-0004-0000-0800-000001000000}"/>
    <hyperlink ref="F108" r:id="rId3" xr:uid="{00000000-0004-0000-0800-000002000000}"/>
    <hyperlink ref="F114" r:id="rId4" xr:uid="{00000000-0004-0000-0800-000003000000}"/>
    <hyperlink ref="F120" r:id="rId5" xr:uid="{00000000-0004-0000-0800-000004000000}"/>
    <hyperlink ref="F124" r:id="rId6" xr:uid="{00000000-0004-0000-0800-000005000000}"/>
    <hyperlink ref="F127" r:id="rId7" xr:uid="{00000000-0004-0000-0800-000006000000}"/>
    <hyperlink ref="F142" r:id="rId8" xr:uid="{00000000-0004-0000-0800-000007000000}"/>
    <hyperlink ref="F151" r:id="rId9" xr:uid="{00000000-0004-0000-0800-000008000000}"/>
    <hyperlink ref="F158" r:id="rId10" xr:uid="{00000000-0004-0000-0800-000009000000}"/>
    <hyperlink ref="F165" r:id="rId11" xr:uid="{00000000-0004-0000-0800-00000A000000}"/>
    <hyperlink ref="F172" r:id="rId12" xr:uid="{00000000-0004-0000-0800-00000B000000}"/>
    <hyperlink ref="F177" r:id="rId13" xr:uid="{00000000-0004-0000-0800-00000C000000}"/>
    <hyperlink ref="F184" r:id="rId14" xr:uid="{00000000-0004-0000-0800-00000D000000}"/>
    <hyperlink ref="F190" r:id="rId15" xr:uid="{00000000-0004-0000-0800-00000E000000}"/>
    <hyperlink ref="F196" r:id="rId16" xr:uid="{00000000-0004-0000-0800-00000F000000}"/>
    <hyperlink ref="F201" r:id="rId17" xr:uid="{00000000-0004-0000-0800-000010000000}"/>
    <hyperlink ref="F207" r:id="rId18" xr:uid="{00000000-0004-0000-0800-000011000000}"/>
    <hyperlink ref="F213" r:id="rId19" xr:uid="{00000000-0004-0000-0800-000012000000}"/>
    <hyperlink ref="F218" r:id="rId20" xr:uid="{00000000-0004-0000-0800-000013000000}"/>
    <hyperlink ref="F221" r:id="rId21" xr:uid="{00000000-0004-0000-0800-000014000000}"/>
    <hyperlink ref="F234" r:id="rId22" xr:uid="{00000000-0004-0000-0800-000015000000}"/>
    <hyperlink ref="F240" r:id="rId23" xr:uid="{00000000-0004-0000-0800-000016000000}"/>
    <hyperlink ref="F245" r:id="rId24" xr:uid="{00000000-0004-0000-0800-000017000000}"/>
    <hyperlink ref="F249" r:id="rId25" xr:uid="{00000000-0004-0000-0800-000018000000}"/>
    <hyperlink ref="F254" r:id="rId26" xr:uid="{00000000-0004-0000-0800-000019000000}"/>
    <hyperlink ref="F262" r:id="rId27" xr:uid="{00000000-0004-0000-0800-00001A000000}"/>
    <hyperlink ref="F265" r:id="rId28" xr:uid="{00000000-0004-0000-0800-00001B000000}"/>
    <hyperlink ref="F268" r:id="rId29" xr:uid="{00000000-0004-0000-0800-00001C000000}"/>
    <hyperlink ref="F272" r:id="rId30" xr:uid="{00000000-0004-0000-0800-00001D000000}"/>
    <hyperlink ref="F276" r:id="rId31" xr:uid="{00000000-0004-0000-0800-00001E000000}"/>
    <hyperlink ref="F280" r:id="rId32" xr:uid="{00000000-0004-0000-0800-00001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00 - VRN</vt:lpstr>
      <vt:lpstr>10 - Stavební část</vt:lpstr>
      <vt:lpstr>20 - ZTI</vt:lpstr>
      <vt:lpstr>30 - Odvětrání</vt:lpstr>
      <vt:lpstr>40 - UT</vt:lpstr>
      <vt:lpstr>50 - Elektroinstalace</vt:lpstr>
      <vt:lpstr>60 - Venkovní úpravy</vt:lpstr>
      <vt:lpstr>70 - Venkovní rozvody</vt:lpstr>
      <vt:lpstr>Pokyny pro vyplnění</vt:lpstr>
      <vt:lpstr>'00 - VRN'!Názvy_tisku</vt:lpstr>
      <vt:lpstr>'10 - Stavební část'!Názvy_tisku</vt:lpstr>
      <vt:lpstr>'20 - ZTI'!Názvy_tisku</vt:lpstr>
      <vt:lpstr>'30 - Odvětrání'!Názvy_tisku</vt:lpstr>
      <vt:lpstr>'40 - UT'!Názvy_tisku</vt:lpstr>
      <vt:lpstr>'50 - Elektroinstalace'!Názvy_tisku</vt:lpstr>
      <vt:lpstr>'60 - Venkovní úpravy'!Názvy_tisku</vt:lpstr>
      <vt:lpstr>'70 - Venkovní rozvody'!Názvy_tisku</vt:lpstr>
      <vt:lpstr>'Rekapitulace stavby'!Názvy_tisku</vt:lpstr>
      <vt:lpstr>'00 - VRN'!Oblast_tisku</vt:lpstr>
      <vt:lpstr>'10 - Stavební část'!Oblast_tisku</vt:lpstr>
      <vt:lpstr>'20 - ZTI'!Oblast_tisku</vt:lpstr>
      <vt:lpstr>'30 - Odvětrání'!Oblast_tisku</vt:lpstr>
      <vt:lpstr>'40 - UT'!Oblast_tisku</vt:lpstr>
      <vt:lpstr>'50 - Elektroinstalace'!Oblast_tisku</vt:lpstr>
      <vt:lpstr>'60 - Venkovní úpravy'!Oblast_tisku</vt:lpstr>
      <vt:lpstr>'70 - Venkovní rozvody'!Oblast_tisku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Bednář</dc:creator>
  <cp:lastModifiedBy>Jiří Bednář</cp:lastModifiedBy>
  <dcterms:created xsi:type="dcterms:W3CDTF">2024-07-31T12:08:03Z</dcterms:created>
  <dcterms:modified xsi:type="dcterms:W3CDTF">2024-08-13T11:01:03Z</dcterms:modified>
</cp:coreProperties>
</file>