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srock\Desktop\Rozpocty\2024\Coufal\Jáchymov vertikální plošna - 2000 Kč\Rozpočty k odeslání\Bez ceny 2\"/>
    </mc:Choice>
  </mc:AlternateContent>
  <xr:revisionPtr revIDLastSave="0" documentId="8_{EB34E2A8-185C-4AFC-89E3-8F1823CC1A3D}" xr6:coauthVersionLast="47" xr6:coauthVersionMax="47" xr10:uidLastSave="{00000000-0000-0000-0000-000000000000}"/>
  <bookViews>
    <workbookView xWindow="38400" yWindow="0" windowWidth="19200" windowHeight="1560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D1-1 Pol" sheetId="12" r:id="rId4"/>
    <sheet name="SO 01 D1-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D1-1 Pol'!$1:$7</definedName>
    <definedName name="_xlnm.Print_Titles" localSheetId="4">'SO 01 D1-2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D1-1 Pol'!$A$1:$Y$237</definedName>
    <definedName name="_xlnm.Print_Area" localSheetId="4">'SO 01 D1-2 Pol'!$A$1:$Y$137</definedName>
    <definedName name="_xlnm.Print_Area" localSheetId="1">Stavba!$A$1:$J$82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1" i="1" l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G43" i="1"/>
  <c r="F43" i="1"/>
  <c r="G42" i="1"/>
  <c r="F42" i="1"/>
  <c r="G41" i="1"/>
  <c r="F41" i="1"/>
  <c r="G39" i="1"/>
  <c r="F39" i="1"/>
  <c r="G136" i="13"/>
  <c r="BA102" i="13"/>
  <c r="BA95" i="13"/>
  <c r="BA89" i="13"/>
  <c r="BA86" i="13"/>
  <c r="BA83" i="13"/>
  <c r="BA80" i="13"/>
  <c r="BA71" i="13"/>
  <c r="BA64" i="13"/>
  <c r="BA59" i="13"/>
  <c r="BA48" i="13"/>
  <c r="BA45" i="13"/>
  <c r="BA19" i="13"/>
  <c r="BA10" i="13"/>
  <c r="G9" i="13"/>
  <c r="G8" i="13" s="1"/>
  <c r="I9" i="13"/>
  <c r="K9" i="13"/>
  <c r="K8" i="13" s="1"/>
  <c r="O9" i="13"/>
  <c r="Q9" i="13"/>
  <c r="V9" i="13"/>
  <c r="V8" i="13" s="1"/>
  <c r="G11" i="13"/>
  <c r="I11" i="13"/>
  <c r="K11" i="13"/>
  <c r="M11" i="13"/>
  <c r="O11" i="13"/>
  <c r="O8" i="13" s="1"/>
  <c r="Q11" i="13"/>
  <c r="V11" i="13"/>
  <c r="G15" i="13"/>
  <c r="I15" i="13"/>
  <c r="K15" i="13"/>
  <c r="M15" i="13"/>
  <c r="O15" i="13"/>
  <c r="Q15" i="13"/>
  <c r="V15" i="13"/>
  <c r="G18" i="13"/>
  <c r="I18" i="13"/>
  <c r="I8" i="13" s="1"/>
  <c r="K18" i="13"/>
  <c r="M18" i="13"/>
  <c r="O18" i="13"/>
  <c r="Q18" i="13"/>
  <c r="V18" i="13"/>
  <c r="G22" i="13"/>
  <c r="I22" i="13"/>
  <c r="K22" i="13"/>
  <c r="M22" i="13"/>
  <c r="O22" i="13"/>
  <c r="Q22" i="13"/>
  <c r="V22" i="13"/>
  <c r="G27" i="13"/>
  <c r="I27" i="13"/>
  <c r="K27" i="13"/>
  <c r="M27" i="13"/>
  <c r="O27" i="13"/>
  <c r="Q27" i="13"/>
  <c r="V27" i="13"/>
  <c r="G30" i="13"/>
  <c r="M30" i="13" s="1"/>
  <c r="I30" i="13"/>
  <c r="K30" i="13"/>
  <c r="O30" i="13"/>
  <c r="Q30" i="13"/>
  <c r="V30" i="13"/>
  <c r="G34" i="13"/>
  <c r="M34" i="13" s="1"/>
  <c r="I34" i="13"/>
  <c r="K34" i="13"/>
  <c r="O34" i="13"/>
  <c r="Q34" i="13"/>
  <c r="Q8" i="13" s="1"/>
  <c r="V34" i="13"/>
  <c r="G37" i="13"/>
  <c r="G38" i="13"/>
  <c r="I38" i="13"/>
  <c r="K38" i="13"/>
  <c r="M38" i="13"/>
  <c r="M37" i="13" s="1"/>
  <c r="O38" i="13"/>
  <c r="O37" i="13" s="1"/>
  <c r="Q38" i="13"/>
  <c r="Q37" i="13" s="1"/>
  <c r="V38" i="13"/>
  <c r="G41" i="13"/>
  <c r="M41" i="13" s="1"/>
  <c r="I41" i="13"/>
  <c r="I37" i="13" s="1"/>
  <c r="K41" i="13"/>
  <c r="O41" i="13"/>
  <c r="Q41" i="13"/>
  <c r="V41" i="13"/>
  <c r="G44" i="13"/>
  <c r="I44" i="13"/>
  <c r="K44" i="13"/>
  <c r="M44" i="13"/>
  <c r="O44" i="13"/>
  <c r="Q44" i="13"/>
  <c r="V44" i="13"/>
  <c r="V37" i="13" s="1"/>
  <c r="G47" i="13"/>
  <c r="M47" i="13" s="1"/>
  <c r="I47" i="13"/>
  <c r="K47" i="13"/>
  <c r="O47" i="13"/>
  <c r="Q47" i="13"/>
  <c r="V47" i="13"/>
  <c r="G51" i="13"/>
  <c r="I51" i="13"/>
  <c r="K51" i="13"/>
  <c r="M51" i="13"/>
  <c r="O51" i="13"/>
  <c r="Q51" i="13"/>
  <c r="V51" i="13"/>
  <c r="G54" i="13"/>
  <c r="M54" i="13" s="1"/>
  <c r="I54" i="13"/>
  <c r="K54" i="13"/>
  <c r="O54" i="13"/>
  <c r="Q54" i="13"/>
  <c r="V54" i="13"/>
  <c r="G58" i="13"/>
  <c r="I58" i="13"/>
  <c r="K58" i="13"/>
  <c r="M58" i="13"/>
  <c r="O58" i="13"/>
  <c r="Q58" i="13"/>
  <c r="V58" i="13"/>
  <c r="G63" i="13"/>
  <c r="I63" i="13"/>
  <c r="K63" i="13"/>
  <c r="K37" i="13" s="1"/>
  <c r="M63" i="13"/>
  <c r="O63" i="13"/>
  <c r="Q63" i="13"/>
  <c r="V63" i="13"/>
  <c r="G67" i="13"/>
  <c r="I67" i="13"/>
  <c r="K67" i="13"/>
  <c r="M67" i="13"/>
  <c r="O67" i="13"/>
  <c r="Q67" i="13"/>
  <c r="V67" i="13"/>
  <c r="G70" i="13"/>
  <c r="M70" i="13" s="1"/>
  <c r="I70" i="13"/>
  <c r="K70" i="13"/>
  <c r="O70" i="13"/>
  <c r="Q70" i="13"/>
  <c r="V70" i="13"/>
  <c r="I72" i="13"/>
  <c r="Q72" i="13"/>
  <c r="G73" i="13"/>
  <c r="M73" i="13" s="1"/>
  <c r="M72" i="13" s="1"/>
  <c r="I73" i="13"/>
  <c r="K73" i="13"/>
  <c r="K72" i="13" s="1"/>
  <c r="O73" i="13"/>
  <c r="O72" i="13" s="1"/>
  <c r="Q73" i="13"/>
  <c r="V73" i="13"/>
  <c r="V72" i="13" s="1"/>
  <c r="Q75" i="13"/>
  <c r="G76" i="13"/>
  <c r="M76" i="13" s="1"/>
  <c r="I76" i="13"/>
  <c r="I75" i="13" s="1"/>
  <c r="K76" i="13"/>
  <c r="K75" i="13" s="1"/>
  <c r="O76" i="13"/>
  <c r="O75" i="13" s="1"/>
  <c r="Q76" i="13"/>
  <c r="V76" i="13"/>
  <c r="G79" i="13"/>
  <c r="I79" i="13"/>
  <c r="K79" i="13"/>
  <c r="M79" i="13"/>
  <c r="O79" i="13"/>
  <c r="Q79" i="13"/>
  <c r="V79" i="13"/>
  <c r="V75" i="13" s="1"/>
  <c r="G82" i="13"/>
  <c r="M82" i="13" s="1"/>
  <c r="I82" i="13"/>
  <c r="K82" i="13"/>
  <c r="O82" i="13"/>
  <c r="Q82" i="13"/>
  <c r="V82" i="13"/>
  <c r="G85" i="13"/>
  <c r="I85" i="13"/>
  <c r="K85" i="13"/>
  <c r="M85" i="13"/>
  <c r="O85" i="13"/>
  <c r="Q85" i="13"/>
  <c r="V85" i="13"/>
  <c r="G88" i="13"/>
  <c r="M88" i="13" s="1"/>
  <c r="I88" i="13"/>
  <c r="K88" i="13"/>
  <c r="O88" i="13"/>
  <c r="Q88" i="13"/>
  <c r="V88" i="13"/>
  <c r="G90" i="13"/>
  <c r="I90" i="13"/>
  <c r="K90" i="13"/>
  <c r="M90" i="13"/>
  <c r="O90" i="13"/>
  <c r="Q90" i="13"/>
  <c r="V90" i="13"/>
  <c r="K93" i="13"/>
  <c r="O93" i="13"/>
  <c r="Q93" i="13"/>
  <c r="V93" i="13"/>
  <c r="G94" i="13"/>
  <c r="G93" i="13" s="1"/>
  <c r="I94" i="13"/>
  <c r="I93" i="13" s="1"/>
  <c r="K94" i="13"/>
  <c r="M94" i="13"/>
  <c r="M93" i="13" s="1"/>
  <c r="O94" i="13"/>
  <c r="Q94" i="13"/>
  <c r="V94" i="13"/>
  <c r="K96" i="13"/>
  <c r="O96" i="13"/>
  <c r="G97" i="13"/>
  <c r="M97" i="13" s="1"/>
  <c r="I97" i="13"/>
  <c r="I96" i="13" s="1"/>
  <c r="K97" i="13"/>
  <c r="O97" i="13"/>
  <c r="Q97" i="13"/>
  <c r="Q96" i="13" s="1"/>
  <c r="V97" i="13"/>
  <c r="V96" i="13" s="1"/>
  <c r="G101" i="13"/>
  <c r="G96" i="13" s="1"/>
  <c r="I101" i="13"/>
  <c r="K101" i="13"/>
  <c r="O101" i="13"/>
  <c r="Q101" i="13"/>
  <c r="V101" i="13"/>
  <c r="Q105" i="13"/>
  <c r="V105" i="13"/>
  <c r="G106" i="13"/>
  <c r="M106" i="13" s="1"/>
  <c r="M105" i="13" s="1"/>
  <c r="I106" i="13"/>
  <c r="I105" i="13" s="1"/>
  <c r="K106" i="13"/>
  <c r="K105" i="13" s="1"/>
  <c r="O106" i="13"/>
  <c r="O105" i="13" s="1"/>
  <c r="Q106" i="13"/>
  <c r="V106" i="13"/>
  <c r="G108" i="13"/>
  <c r="Q108" i="13"/>
  <c r="G109" i="13"/>
  <c r="M109" i="13" s="1"/>
  <c r="M108" i="13" s="1"/>
  <c r="I109" i="13"/>
  <c r="K109" i="13"/>
  <c r="K108" i="13" s="1"/>
  <c r="O109" i="13"/>
  <c r="O108" i="13" s="1"/>
  <c r="Q109" i="13"/>
  <c r="V109" i="13"/>
  <c r="V108" i="13" s="1"/>
  <c r="G110" i="13"/>
  <c r="I110" i="13"/>
  <c r="I108" i="13" s="1"/>
  <c r="K110" i="13"/>
  <c r="M110" i="13"/>
  <c r="O110" i="13"/>
  <c r="Q110" i="13"/>
  <c r="V110" i="13"/>
  <c r="G111" i="13"/>
  <c r="I111" i="13"/>
  <c r="K111" i="13"/>
  <c r="M111" i="13"/>
  <c r="O111" i="13"/>
  <c r="Q111" i="13"/>
  <c r="V111" i="13"/>
  <c r="Q113" i="13"/>
  <c r="G114" i="13"/>
  <c r="I114" i="13"/>
  <c r="I113" i="13" s="1"/>
  <c r="K114" i="13"/>
  <c r="K113" i="13" s="1"/>
  <c r="M114" i="13"/>
  <c r="O114" i="13"/>
  <c r="O113" i="13" s="1"/>
  <c r="Q114" i="13"/>
  <c r="V114" i="13"/>
  <c r="V113" i="13" s="1"/>
  <c r="G116" i="13"/>
  <c r="G113" i="13" s="1"/>
  <c r="I116" i="13"/>
  <c r="K116" i="13"/>
  <c r="M116" i="13"/>
  <c r="O116" i="13"/>
  <c r="Q116" i="13"/>
  <c r="V116" i="13"/>
  <c r="G118" i="13"/>
  <c r="M118" i="13" s="1"/>
  <c r="I118" i="13"/>
  <c r="K118" i="13"/>
  <c r="O118" i="13"/>
  <c r="Q118" i="13"/>
  <c r="V118" i="13"/>
  <c r="I120" i="13"/>
  <c r="O120" i="13"/>
  <c r="G121" i="13"/>
  <c r="M121" i="13" s="1"/>
  <c r="M120" i="13" s="1"/>
  <c r="I121" i="13"/>
  <c r="K121" i="13"/>
  <c r="K120" i="13" s="1"/>
  <c r="O121" i="13"/>
  <c r="Q121" i="13"/>
  <c r="V121" i="13"/>
  <c r="V120" i="13" s="1"/>
  <c r="G123" i="13"/>
  <c r="I123" i="13"/>
  <c r="K123" i="13"/>
  <c r="M123" i="13"/>
  <c r="O123" i="13"/>
  <c r="Q123" i="13"/>
  <c r="Q120" i="13" s="1"/>
  <c r="V123" i="13"/>
  <c r="G125" i="13"/>
  <c r="O125" i="13"/>
  <c r="G126" i="13"/>
  <c r="I126" i="13"/>
  <c r="I125" i="13" s="1"/>
  <c r="K126" i="13"/>
  <c r="M126" i="13"/>
  <c r="O126" i="13"/>
  <c r="Q126" i="13"/>
  <c r="Q125" i="13" s="1"/>
  <c r="V126" i="13"/>
  <c r="V125" i="13" s="1"/>
  <c r="G127" i="13"/>
  <c r="M127" i="13" s="1"/>
  <c r="I127" i="13"/>
  <c r="K127" i="13"/>
  <c r="K125" i="13" s="1"/>
  <c r="O127" i="13"/>
  <c r="Q127" i="13"/>
  <c r="V127" i="13"/>
  <c r="G128" i="13"/>
  <c r="I128" i="13"/>
  <c r="G129" i="13"/>
  <c r="I129" i="13"/>
  <c r="K129" i="13"/>
  <c r="M129" i="13"/>
  <c r="O129" i="13"/>
  <c r="O128" i="13" s="1"/>
  <c r="Q129" i="13"/>
  <c r="Q128" i="13" s="1"/>
  <c r="V129" i="13"/>
  <c r="V128" i="13" s="1"/>
  <c r="G131" i="13"/>
  <c r="I131" i="13"/>
  <c r="K131" i="13"/>
  <c r="K128" i="13" s="1"/>
  <c r="M131" i="13"/>
  <c r="O131" i="13"/>
  <c r="Q131" i="13"/>
  <c r="V131" i="13"/>
  <c r="G132" i="13"/>
  <c r="I132" i="13"/>
  <c r="K132" i="13"/>
  <c r="M132" i="13"/>
  <c r="O132" i="13"/>
  <c r="Q132" i="13"/>
  <c r="V132" i="13"/>
  <c r="G133" i="13"/>
  <c r="I133" i="13"/>
  <c r="K133" i="13"/>
  <c r="M133" i="13"/>
  <c r="O133" i="13"/>
  <c r="Q133" i="13"/>
  <c r="V133" i="13"/>
  <c r="G134" i="13"/>
  <c r="M134" i="13" s="1"/>
  <c r="I134" i="13"/>
  <c r="K134" i="13"/>
  <c r="O134" i="13"/>
  <c r="Q134" i="13"/>
  <c r="V134" i="13"/>
  <c r="AE136" i="13"/>
  <c r="G236" i="12"/>
  <c r="BA199" i="12"/>
  <c r="BA197" i="12"/>
  <c r="BA195" i="12"/>
  <c r="BA180" i="12"/>
  <c r="BA114" i="12"/>
  <c r="BA57" i="12"/>
  <c r="BA18" i="12"/>
  <c r="G9" i="12"/>
  <c r="I9" i="12"/>
  <c r="I8" i="12" s="1"/>
  <c r="K9" i="12"/>
  <c r="K8" i="12" s="1"/>
  <c r="M9" i="12"/>
  <c r="O9" i="12"/>
  <c r="Q9" i="12"/>
  <c r="Q8" i="12" s="1"/>
  <c r="V9" i="12"/>
  <c r="V8" i="12" s="1"/>
  <c r="G17" i="12"/>
  <c r="M17" i="12" s="1"/>
  <c r="I17" i="12"/>
  <c r="K17" i="12"/>
  <c r="O17" i="12"/>
  <c r="Q17" i="12"/>
  <c r="V17" i="12"/>
  <c r="G24" i="12"/>
  <c r="I24" i="12"/>
  <c r="K24" i="12"/>
  <c r="M24" i="12"/>
  <c r="O24" i="12"/>
  <c r="Q24" i="12"/>
  <c r="V24" i="12"/>
  <c r="G28" i="12"/>
  <c r="M28" i="12" s="1"/>
  <c r="I28" i="12"/>
  <c r="K28" i="12"/>
  <c r="O28" i="12"/>
  <c r="Q28" i="12"/>
  <c r="V28" i="12"/>
  <c r="G32" i="12"/>
  <c r="I32" i="12"/>
  <c r="K32" i="12"/>
  <c r="M32" i="12"/>
  <c r="O32" i="12"/>
  <c r="O8" i="12" s="1"/>
  <c r="Q32" i="12"/>
  <c r="V32" i="12"/>
  <c r="G36" i="12"/>
  <c r="M36" i="12" s="1"/>
  <c r="I36" i="12"/>
  <c r="K36" i="12"/>
  <c r="O36" i="12"/>
  <c r="Q36" i="12"/>
  <c r="V36" i="12"/>
  <c r="G41" i="12"/>
  <c r="I41" i="12"/>
  <c r="K41" i="12"/>
  <c r="M41" i="12"/>
  <c r="O41" i="12"/>
  <c r="Q41" i="12"/>
  <c r="V41" i="12"/>
  <c r="G44" i="12"/>
  <c r="M44" i="12" s="1"/>
  <c r="I44" i="12"/>
  <c r="K44" i="12"/>
  <c r="O44" i="12"/>
  <c r="Q44" i="12"/>
  <c r="V44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6" i="12"/>
  <c r="I56" i="12"/>
  <c r="K56" i="12"/>
  <c r="M56" i="12"/>
  <c r="O56" i="12"/>
  <c r="Q56" i="12"/>
  <c r="V56" i="12"/>
  <c r="G58" i="12"/>
  <c r="G8" i="12" s="1"/>
  <c r="I58" i="12"/>
  <c r="K58" i="12"/>
  <c r="O58" i="12"/>
  <c r="Q58" i="12"/>
  <c r="V58" i="12"/>
  <c r="G62" i="12"/>
  <c r="I62" i="12"/>
  <c r="K62" i="12"/>
  <c r="M62" i="12"/>
  <c r="O62" i="12"/>
  <c r="Q62" i="12"/>
  <c r="V62" i="12"/>
  <c r="G65" i="12"/>
  <c r="M65" i="12" s="1"/>
  <c r="I65" i="12"/>
  <c r="K65" i="12"/>
  <c r="O65" i="12"/>
  <c r="Q65" i="12"/>
  <c r="V65" i="12"/>
  <c r="G68" i="12"/>
  <c r="I68" i="12"/>
  <c r="K68" i="12"/>
  <c r="M68" i="12"/>
  <c r="O68" i="12"/>
  <c r="Q68" i="12"/>
  <c r="V68" i="12"/>
  <c r="G71" i="12"/>
  <c r="G72" i="12"/>
  <c r="I72" i="12"/>
  <c r="I71" i="12" s="1"/>
  <c r="K72" i="12"/>
  <c r="M72" i="12"/>
  <c r="O72" i="12"/>
  <c r="O71" i="12" s="1"/>
  <c r="Q72" i="12"/>
  <c r="Q71" i="12" s="1"/>
  <c r="V72" i="12"/>
  <c r="G78" i="12"/>
  <c r="M78" i="12" s="1"/>
  <c r="I78" i="12"/>
  <c r="K78" i="12"/>
  <c r="K71" i="12" s="1"/>
  <c r="O78" i="12"/>
  <c r="Q78" i="12"/>
  <c r="V78" i="12"/>
  <c r="V71" i="12" s="1"/>
  <c r="G85" i="12"/>
  <c r="I85" i="12"/>
  <c r="K85" i="12"/>
  <c r="M85" i="12"/>
  <c r="O85" i="12"/>
  <c r="Q85" i="12"/>
  <c r="V85" i="12"/>
  <c r="G89" i="12"/>
  <c r="M89" i="12" s="1"/>
  <c r="I89" i="12"/>
  <c r="K89" i="12"/>
  <c r="O89" i="12"/>
  <c r="Q89" i="12"/>
  <c r="V89" i="12"/>
  <c r="G92" i="12"/>
  <c r="M92" i="12" s="1"/>
  <c r="I92" i="12"/>
  <c r="K92" i="12"/>
  <c r="O92" i="12"/>
  <c r="Q92" i="12"/>
  <c r="V92" i="12"/>
  <c r="G95" i="12"/>
  <c r="K95" i="12"/>
  <c r="V95" i="12"/>
  <c r="G96" i="12"/>
  <c r="I96" i="12"/>
  <c r="I95" i="12" s="1"/>
  <c r="K96" i="12"/>
  <c r="M96" i="12"/>
  <c r="M95" i="12" s="1"/>
  <c r="O96" i="12"/>
  <c r="O95" i="12" s="1"/>
  <c r="Q96" i="12"/>
  <c r="Q95" i="12" s="1"/>
  <c r="V96" i="12"/>
  <c r="G99" i="12"/>
  <c r="O99" i="12"/>
  <c r="G100" i="12"/>
  <c r="I100" i="12"/>
  <c r="I99" i="12" s="1"/>
  <c r="K100" i="12"/>
  <c r="K99" i="12" s="1"/>
  <c r="M100" i="12"/>
  <c r="M99" i="12" s="1"/>
  <c r="O100" i="12"/>
  <c r="Q100" i="12"/>
  <c r="Q99" i="12" s="1"/>
  <c r="V100" i="12"/>
  <c r="G104" i="12"/>
  <c r="M104" i="12" s="1"/>
  <c r="I104" i="12"/>
  <c r="K104" i="12"/>
  <c r="O104" i="12"/>
  <c r="Q104" i="12"/>
  <c r="V104" i="12"/>
  <c r="V99" i="12" s="1"/>
  <c r="I107" i="12"/>
  <c r="G108" i="12"/>
  <c r="M108" i="12" s="1"/>
  <c r="M107" i="12" s="1"/>
  <c r="I108" i="12"/>
  <c r="K108" i="12"/>
  <c r="K107" i="12" s="1"/>
  <c r="O108" i="12"/>
  <c r="O107" i="12" s="1"/>
  <c r="Q108" i="12"/>
  <c r="Q107" i="12" s="1"/>
  <c r="V108" i="12"/>
  <c r="V107" i="12" s="1"/>
  <c r="G112" i="12"/>
  <c r="I112" i="12"/>
  <c r="G113" i="12"/>
  <c r="I113" i="12"/>
  <c r="K113" i="12"/>
  <c r="K112" i="12" s="1"/>
  <c r="M113" i="12"/>
  <c r="M112" i="12" s="1"/>
  <c r="O113" i="12"/>
  <c r="O112" i="12" s="1"/>
  <c r="Q113" i="12"/>
  <c r="Q112" i="12" s="1"/>
  <c r="V113" i="12"/>
  <c r="V112" i="12" s="1"/>
  <c r="G119" i="12"/>
  <c r="I119" i="12"/>
  <c r="K119" i="12"/>
  <c r="M119" i="12"/>
  <c r="O119" i="12"/>
  <c r="Q119" i="12"/>
  <c r="V119" i="12"/>
  <c r="O124" i="12"/>
  <c r="G125" i="12"/>
  <c r="I125" i="12"/>
  <c r="I124" i="12" s="1"/>
  <c r="K125" i="12"/>
  <c r="M125" i="12"/>
  <c r="O125" i="12"/>
  <c r="Q125" i="12"/>
  <c r="Q124" i="12" s="1"/>
  <c r="V125" i="12"/>
  <c r="V124" i="12" s="1"/>
  <c r="G126" i="12"/>
  <c r="M126" i="12" s="1"/>
  <c r="I126" i="12"/>
  <c r="K126" i="12"/>
  <c r="K124" i="12" s="1"/>
  <c r="O126" i="12"/>
  <c r="Q126" i="12"/>
  <c r="V126" i="12"/>
  <c r="G127" i="12"/>
  <c r="I127" i="12"/>
  <c r="K127" i="12"/>
  <c r="M127" i="12"/>
  <c r="O127" i="12"/>
  <c r="Q127" i="12"/>
  <c r="V127" i="12"/>
  <c r="G128" i="12"/>
  <c r="G124" i="12" s="1"/>
  <c r="I128" i="12"/>
  <c r="K128" i="12"/>
  <c r="O128" i="12"/>
  <c r="Q128" i="12"/>
  <c r="V128" i="12"/>
  <c r="I131" i="12"/>
  <c r="O131" i="12"/>
  <c r="Q131" i="12"/>
  <c r="G132" i="12"/>
  <c r="M132" i="12" s="1"/>
  <c r="M131" i="12" s="1"/>
  <c r="I132" i="12"/>
  <c r="K132" i="12"/>
  <c r="K131" i="12" s="1"/>
  <c r="O132" i="12"/>
  <c r="Q132" i="12"/>
  <c r="V132" i="12"/>
  <c r="V131" i="12" s="1"/>
  <c r="G137" i="12"/>
  <c r="M137" i="12" s="1"/>
  <c r="I137" i="12"/>
  <c r="K137" i="12"/>
  <c r="O137" i="12"/>
  <c r="O136" i="12" s="1"/>
  <c r="Q137" i="12"/>
  <c r="Q136" i="12" s="1"/>
  <c r="V137" i="12"/>
  <c r="V136" i="12" s="1"/>
  <c r="G141" i="12"/>
  <c r="G136" i="12" s="1"/>
  <c r="I141" i="12"/>
  <c r="I136" i="12" s="1"/>
  <c r="K141" i="12"/>
  <c r="O141" i="12"/>
  <c r="Q141" i="12"/>
  <c r="V141" i="12"/>
  <c r="G144" i="12"/>
  <c r="I144" i="12"/>
  <c r="K144" i="12"/>
  <c r="M144" i="12"/>
  <c r="O144" i="12"/>
  <c r="Q144" i="12"/>
  <c r="V144" i="12"/>
  <c r="G146" i="12"/>
  <c r="I146" i="12"/>
  <c r="K146" i="12"/>
  <c r="M146" i="12"/>
  <c r="O146" i="12"/>
  <c r="Q146" i="12"/>
  <c r="V146" i="12"/>
  <c r="G150" i="12"/>
  <c r="I150" i="12"/>
  <c r="K150" i="12"/>
  <c r="M150" i="12"/>
  <c r="O150" i="12"/>
  <c r="Q150" i="12"/>
  <c r="V150" i="12"/>
  <c r="G153" i="12"/>
  <c r="I153" i="12"/>
  <c r="K153" i="12"/>
  <c r="M153" i="12"/>
  <c r="O153" i="12"/>
  <c r="Q153" i="12"/>
  <c r="V153" i="12"/>
  <c r="G156" i="12"/>
  <c r="M156" i="12" s="1"/>
  <c r="I156" i="12"/>
  <c r="K156" i="12"/>
  <c r="K136" i="12" s="1"/>
  <c r="O156" i="12"/>
  <c r="Q156" i="12"/>
  <c r="V156" i="12"/>
  <c r="G159" i="12"/>
  <c r="I159" i="12"/>
  <c r="K159" i="12"/>
  <c r="M159" i="12"/>
  <c r="O159" i="12"/>
  <c r="Q159" i="12"/>
  <c r="V159" i="12"/>
  <c r="G162" i="12"/>
  <c r="G163" i="12"/>
  <c r="I163" i="12"/>
  <c r="I162" i="12" s="1"/>
  <c r="K163" i="12"/>
  <c r="K162" i="12" s="1"/>
  <c r="M163" i="12"/>
  <c r="O163" i="12"/>
  <c r="O162" i="12" s="1"/>
  <c r="Q163" i="12"/>
  <c r="Q162" i="12" s="1"/>
  <c r="V163" i="12"/>
  <c r="G164" i="12"/>
  <c r="M164" i="12" s="1"/>
  <c r="I164" i="12"/>
  <c r="K164" i="12"/>
  <c r="O164" i="12"/>
  <c r="Q164" i="12"/>
  <c r="V164" i="12"/>
  <c r="V162" i="12" s="1"/>
  <c r="G165" i="12"/>
  <c r="I165" i="12"/>
  <c r="K165" i="12"/>
  <c r="M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K168" i="12"/>
  <c r="Q168" i="12"/>
  <c r="V168" i="12"/>
  <c r="G169" i="12"/>
  <c r="I169" i="12"/>
  <c r="I168" i="12" s="1"/>
  <c r="K169" i="12"/>
  <c r="M169" i="12"/>
  <c r="O169" i="12"/>
  <c r="Q169" i="12"/>
  <c r="V169" i="12"/>
  <c r="G171" i="12"/>
  <c r="G168" i="12" s="1"/>
  <c r="I171" i="12"/>
  <c r="K171" i="12"/>
  <c r="M171" i="12"/>
  <c r="M168" i="12" s="1"/>
  <c r="O171" i="12"/>
  <c r="O168" i="12" s="1"/>
  <c r="Q171" i="12"/>
  <c r="V171" i="12"/>
  <c r="G175" i="12"/>
  <c r="M175" i="12" s="1"/>
  <c r="I175" i="12"/>
  <c r="I174" i="12" s="1"/>
  <c r="K175" i="12"/>
  <c r="K174" i="12" s="1"/>
  <c r="O175" i="12"/>
  <c r="O174" i="12" s="1"/>
  <c r="Q175" i="12"/>
  <c r="V175" i="12"/>
  <c r="G179" i="12"/>
  <c r="I179" i="12"/>
  <c r="K179" i="12"/>
  <c r="M179" i="12"/>
  <c r="O179" i="12"/>
  <c r="Q179" i="12"/>
  <c r="V179" i="12"/>
  <c r="V174" i="12" s="1"/>
  <c r="G183" i="12"/>
  <c r="M183" i="12" s="1"/>
  <c r="I183" i="12"/>
  <c r="K183" i="12"/>
  <c r="O183" i="12"/>
  <c r="Q183" i="12"/>
  <c r="V183" i="12"/>
  <c r="G187" i="12"/>
  <c r="I187" i="12"/>
  <c r="K187" i="12"/>
  <c r="M187" i="12"/>
  <c r="O187" i="12"/>
  <c r="Q187" i="12"/>
  <c r="Q174" i="12" s="1"/>
  <c r="V187" i="12"/>
  <c r="G190" i="12"/>
  <c r="M190" i="12" s="1"/>
  <c r="I190" i="12"/>
  <c r="K190" i="12"/>
  <c r="O190" i="12"/>
  <c r="Q190" i="12"/>
  <c r="V190" i="12"/>
  <c r="G193" i="12"/>
  <c r="I193" i="12"/>
  <c r="K193" i="12"/>
  <c r="M193" i="12"/>
  <c r="O193" i="12"/>
  <c r="Q193" i="12"/>
  <c r="V193" i="12"/>
  <c r="G194" i="12"/>
  <c r="M194" i="12" s="1"/>
  <c r="I194" i="12"/>
  <c r="K194" i="12"/>
  <c r="O194" i="12"/>
  <c r="Q194" i="12"/>
  <c r="V194" i="12"/>
  <c r="G196" i="12"/>
  <c r="M196" i="12" s="1"/>
  <c r="I196" i="12"/>
  <c r="K196" i="12"/>
  <c r="O196" i="12"/>
  <c r="Q196" i="12"/>
  <c r="V196" i="12"/>
  <c r="G198" i="12"/>
  <c r="I198" i="12"/>
  <c r="K198" i="12"/>
  <c r="M198" i="12"/>
  <c r="O198" i="12"/>
  <c r="Q198" i="12"/>
  <c r="V198" i="12"/>
  <c r="G202" i="12"/>
  <c r="I202" i="12"/>
  <c r="K202" i="12"/>
  <c r="M202" i="12"/>
  <c r="O202" i="12"/>
  <c r="Q202" i="12"/>
  <c r="V202" i="12"/>
  <c r="G203" i="12"/>
  <c r="I203" i="12"/>
  <c r="K203" i="12"/>
  <c r="M203" i="12"/>
  <c r="O203" i="12"/>
  <c r="Q203" i="12"/>
  <c r="V203" i="12"/>
  <c r="Q204" i="12"/>
  <c r="V204" i="12"/>
  <c r="G205" i="12"/>
  <c r="M205" i="12" s="1"/>
  <c r="M204" i="12" s="1"/>
  <c r="I205" i="12"/>
  <c r="I204" i="12" s="1"/>
  <c r="K205" i="12"/>
  <c r="K204" i="12" s="1"/>
  <c r="O205" i="12"/>
  <c r="O204" i="12" s="1"/>
  <c r="Q205" i="12"/>
  <c r="V205" i="12"/>
  <c r="I209" i="12"/>
  <c r="V209" i="12"/>
  <c r="G210" i="12"/>
  <c r="G209" i="12" s="1"/>
  <c r="I210" i="12"/>
  <c r="K210" i="12"/>
  <c r="K209" i="12" s="1"/>
  <c r="O210" i="12"/>
  <c r="Q210" i="12"/>
  <c r="V210" i="12"/>
  <c r="G213" i="12"/>
  <c r="I213" i="12"/>
  <c r="K213" i="12"/>
  <c r="M213" i="12"/>
  <c r="O213" i="12"/>
  <c r="O209" i="12" s="1"/>
  <c r="Q213" i="12"/>
  <c r="Q209" i="12" s="1"/>
  <c r="V213" i="12"/>
  <c r="G216" i="12"/>
  <c r="I216" i="12"/>
  <c r="K216" i="12"/>
  <c r="M216" i="12"/>
  <c r="O216" i="12"/>
  <c r="Q216" i="12"/>
  <c r="V216" i="12"/>
  <c r="G219" i="12"/>
  <c r="I219" i="12"/>
  <c r="K219" i="12"/>
  <c r="M219" i="12"/>
  <c r="O219" i="12"/>
  <c r="Q219" i="12"/>
  <c r="V219" i="12"/>
  <c r="G221" i="12"/>
  <c r="M221" i="12" s="1"/>
  <c r="I221" i="12"/>
  <c r="K221" i="12"/>
  <c r="O221" i="12"/>
  <c r="Q221" i="12"/>
  <c r="V221" i="12"/>
  <c r="G224" i="12"/>
  <c r="I224" i="12"/>
  <c r="G225" i="12"/>
  <c r="I225" i="12"/>
  <c r="K225" i="12"/>
  <c r="K224" i="12" s="1"/>
  <c r="M225" i="12"/>
  <c r="M224" i="12" s="1"/>
  <c r="O225" i="12"/>
  <c r="O224" i="12" s="1"/>
  <c r="Q225" i="12"/>
  <c r="Q224" i="12" s="1"/>
  <c r="V225" i="12"/>
  <c r="V224" i="12" s="1"/>
  <c r="G228" i="12"/>
  <c r="I228" i="12"/>
  <c r="K228" i="12"/>
  <c r="M228" i="12"/>
  <c r="O228" i="12"/>
  <c r="Q228" i="12"/>
  <c r="V228" i="12"/>
  <c r="G230" i="12"/>
  <c r="I230" i="12"/>
  <c r="K230" i="12"/>
  <c r="M230" i="12"/>
  <c r="O230" i="12"/>
  <c r="Q230" i="12"/>
  <c r="V230" i="12"/>
  <c r="Q233" i="12"/>
  <c r="V233" i="12"/>
  <c r="G234" i="12"/>
  <c r="M234" i="12" s="1"/>
  <c r="M233" i="12" s="1"/>
  <c r="I234" i="12"/>
  <c r="I233" i="12" s="1"/>
  <c r="K234" i="12"/>
  <c r="K233" i="12" s="1"/>
  <c r="O234" i="12"/>
  <c r="O233" i="12" s="1"/>
  <c r="Q234" i="12"/>
  <c r="V234" i="12"/>
  <c r="AE236" i="12"/>
  <c r="AF236" i="12"/>
  <c r="I20" i="1"/>
  <c r="I19" i="1"/>
  <c r="I18" i="1"/>
  <c r="I17" i="1"/>
  <c r="I16" i="1"/>
  <c r="I82" i="1"/>
  <c r="J79" i="1" s="1"/>
  <c r="F44" i="1"/>
  <c r="G23" i="1" s="1"/>
  <c r="G44" i="1"/>
  <c r="G25" i="1" s="1"/>
  <c r="A25" i="1" s="1"/>
  <c r="G26" i="1" s="1"/>
  <c r="H43" i="1"/>
  <c r="I43" i="1" s="1"/>
  <c r="H42" i="1"/>
  <c r="I42" i="1" s="1"/>
  <c r="H41" i="1"/>
  <c r="I41" i="1" s="1"/>
  <c r="H40" i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J80" i="1" l="1"/>
  <c r="J62" i="1"/>
  <c r="J74" i="1"/>
  <c r="J56" i="1"/>
  <c r="J68" i="1"/>
  <c r="J69" i="1"/>
  <c r="J75" i="1"/>
  <c r="J81" i="1"/>
  <c r="J65" i="1"/>
  <c r="J57" i="1"/>
  <c r="J58" i="1"/>
  <c r="J70" i="1"/>
  <c r="J71" i="1"/>
  <c r="J60" i="1"/>
  <c r="J78" i="1"/>
  <c r="J63" i="1"/>
  <c r="J64" i="1"/>
  <c r="J76" i="1"/>
  <c r="J59" i="1"/>
  <c r="J77" i="1"/>
  <c r="J66" i="1"/>
  <c r="J72" i="1"/>
  <c r="J55" i="1"/>
  <c r="J61" i="1"/>
  <c r="J67" i="1"/>
  <c r="J73" i="1"/>
  <c r="A26" i="1"/>
  <c r="A23" i="1"/>
  <c r="G28" i="1"/>
  <c r="M75" i="13"/>
  <c r="M113" i="13"/>
  <c r="M128" i="13"/>
  <c r="M125" i="13"/>
  <c r="G105" i="13"/>
  <c r="G75" i="13"/>
  <c r="M9" i="13"/>
  <c r="M8" i="13" s="1"/>
  <c r="AF136" i="13"/>
  <c r="G120" i="13"/>
  <c r="G72" i="13"/>
  <c r="M101" i="13"/>
  <c r="M96" i="13" s="1"/>
  <c r="M162" i="12"/>
  <c r="M174" i="12"/>
  <c r="M71" i="12"/>
  <c r="G204" i="12"/>
  <c r="G174" i="12"/>
  <c r="M128" i="12"/>
  <c r="M124" i="12" s="1"/>
  <c r="M58" i="12"/>
  <c r="M8" i="12" s="1"/>
  <c r="G233" i="12"/>
  <c r="M210" i="12"/>
  <c r="M209" i="12" s="1"/>
  <c r="M141" i="12"/>
  <c r="M136" i="12" s="1"/>
  <c r="G107" i="12"/>
  <c r="G131" i="12"/>
  <c r="I21" i="1"/>
  <c r="J39" i="1"/>
  <c r="J44" i="1" s="1"/>
  <c r="J43" i="1"/>
  <c r="J42" i="1"/>
  <c r="J41" i="1"/>
  <c r="H44" i="1"/>
  <c r="J82" i="1" l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Asrock</author>
  </authors>
  <commentList>
    <comment ref="S6" authorId="0" shapeId="0" xr:uid="{1A06B037-AE87-4C22-BC99-D848EA4B130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CDBB66D-2289-4F08-89FC-4838E35EF80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Asrock</author>
  </authors>
  <commentList>
    <comment ref="S6" authorId="0" shapeId="0" xr:uid="{53FF6357-DE9D-4E0C-9B59-21F64649D4F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E981C0D-BB45-4BBE-9F67-D53970C649F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<sst xmlns="http://schemas.openxmlformats.org/spreadsheetml/2006/main" count="1781" uniqueCount="586">
  <si>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</si>
  <si>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</si>
  <si>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</si>
  <si>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</si>
  <si>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</si>
  <si>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</si>
  <si>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</si>
  <si>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</si>
  <si>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</si>
  <si>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</si>
  <si>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</si>
  <si>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</si>
  <si>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</si>
  <si>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</si>
  <si>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</si>
  <si>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</si>
  <si>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</si>
  <si>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</si>
  <si>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</si>
  <si>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</si>
  <si>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</si>
  <si>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</si>
  <si>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</si>
  <si>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</si>
  <si>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</si>
  <si>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</si>
  <si>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</si>
  <si>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</si>
  <si>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</si>
  <si>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</si>
  <si>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</si>
  <si>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</si>
  <si>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</si>
  <si>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</si>
  <si>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</si>
  <si>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</si>
  <si>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</si>
  <si>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</si>
  <si>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</si>
  <si>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</si>
  <si>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</si>
  <si>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</si>
  <si>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</si>
  <si>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2409</t>
  </si>
  <si>
    <t>Jáchymov - revitalizace schodiště u radnice na pč. 4884/3 - změna stavby před dokončením</t>
  </si>
  <si>
    <t>Město Jáchymov</t>
  </si>
  <si>
    <t>náměstí Republiky 1</t>
  </si>
  <si>
    <t>Jáchymov</t>
  </si>
  <si>
    <t>36251</t>
  </si>
  <si>
    <t>00254622</t>
  </si>
  <si>
    <t>CZ00254622</t>
  </si>
  <si>
    <t>Stavba</t>
  </si>
  <si>
    <t>Stavební objekt</t>
  </si>
  <si>
    <t>SO 01</t>
  </si>
  <si>
    <t>Revitalizace schodiště u radnice</t>
  </si>
  <si>
    <t>D1-1</t>
  </si>
  <si>
    <t>Revitalizace schodiště - ASŘ</t>
  </si>
  <si>
    <t>D1-2</t>
  </si>
  <si>
    <t>Vertikální plošina - ASŘ</t>
  </si>
  <si>
    <t>Celkem za stavbu</t>
  </si>
  <si>
    <t>CZK</t>
  </si>
  <si>
    <t>#POPS</t>
  </si>
  <si>
    <t>Popis stavby: 2409 - Jáchymov - revitalizace schodiště u radnice na pč. 4884/3 - změna stavby před dokončením</t>
  </si>
  <si>
    <t>#POPO</t>
  </si>
  <si>
    <t>Popis objektu: SO 01 - Revitalizace schodiště u radnice</t>
  </si>
  <si>
    <t>#POPR</t>
  </si>
  <si>
    <t>Popis rozpočtu: D1-1 - Revitalizace schodiště - ASŘ</t>
  </si>
  <si>
    <t>Popis rozpočtu: D1-2 - Vertikální plošina - ASŘ</t>
  </si>
  <si>
    <t>Rekapitulace dílů</t>
  </si>
  <si>
    <t>Typ dílu</t>
  </si>
  <si>
    <t>1</t>
  </si>
  <si>
    <t>Zemní práce</t>
  </si>
  <si>
    <t>12</t>
  </si>
  <si>
    <t>2</t>
  </si>
  <si>
    <t>Základy a zvláštní zakládání</t>
  </si>
  <si>
    <t>21</t>
  </si>
  <si>
    <t>Úprava podloží a základové spáry</t>
  </si>
  <si>
    <t>3</t>
  </si>
  <si>
    <t>Svislé a kompletní konstrukce</t>
  </si>
  <si>
    <t>32</t>
  </si>
  <si>
    <t>Zdi přehradní a opěrné</t>
  </si>
  <si>
    <t>43</t>
  </si>
  <si>
    <t>Schodiště</t>
  </si>
  <si>
    <t>46</t>
  </si>
  <si>
    <t>Zpevněné plochy (kromě vozovek a železničního svršku)</t>
  </si>
  <si>
    <t>5</t>
  </si>
  <si>
    <t>Komunikace</t>
  </si>
  <si>
    <t>56</t>
  </si>
  <si>
    <t>Podkladní vrstvy komunikací a zpevněných ploch</t>
  </si>
  <si>
    <t>59</t>
  </si>
  <si>
    <t>Dlažby a předlažby pozemních komunikací a zpevněných ploch</t>
  </si>
  <si>
    <t>63</t>
  </si>
  <si>
    <t>Podlahy a podlahové konstrukce</t>
  </si>
  <si>
    <t>8</t>
  </si>
  <si>
    <t>Trubní vedení</t>
  </si>
  <si>
    <t>87</t>
  </si>
  <si>
    <t>Potrubí z trub plastických, skleněných a čedičových</t>
  </si>
  <si>
    <t>89</t>
  </si>
  <si>
    <t>Ostatní konstrukce a práce na trubním vedení</t>
  </si>
  <si>
    <t>91</t>
  </si>
  <si>
    <t>Doplňující konstrukce a práce na pozemních komunikacích a zpevněných plochách</t>
  </si>
  <si>
    <t>96</t>
  </si>
  <si>
    <t>Bourání konstrukcí</t>
  </si>
  <si>
    <t>99</t>
  </si>
  <si>
    <t>Přesun hmot</t>
  </si>
  <si>
    <t>Staveništní přesun hmot</t>
  </si>
  <si>
    <t>711</t>
  </si>
  <si>
    <t>Izolace proti vodě</t>
  </si>
  <si>
    <t>767</t>
  </si>
  <si>
    <t>Konstrukce doplňkové stavební (zámečnické)</t>
  </si>
  <si>
    <t>Konstrukce zámečnické</t>
  </si>
  <si>
    <t>776</t>
  </si>
  <si>
    <t>Podlahy povlakové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</si>
  <si>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</si>
  <si>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</si>
  <si>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</si>
  <si>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</si>
  <si>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</si>
  <si>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</si>
  <si>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</si>
  <si>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PDO</t>
  </si>
  <si>
    <t>Přechodné dopravní opatření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</si>
  <si>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</si>
  <si>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</si>
  <si>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</si>
  <si>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</si>
  <si>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</si>
  <si>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</si>
  <si>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</si>
  <si>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</si>
  <si>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</si>
  <si>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</si>
  <si>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</si>
  <si>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</si>
  <si>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</si>
  <si>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</si>
  <si>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</si>
  <si>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</si>
  <si>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</si>
  <si>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</si>
  <si>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</si>
  <si>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</si>
  <si>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</si>
  <si>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</si>
  <si>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</si>
  <si>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</si>
  <si>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</si>
  <si>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</si>
  <si>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</si>
  <si>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</si>
  <si>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</si>
  <si>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</si>
  <si>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</si>
  <si>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122201101R00</t>
  </si>
  <si>
    <t>Odkopávky a  prokopávky nezapažené v hornině 3  do 100 m3</t>
  </si>
  <si>
    <t>m3</t>
  </si>
  <si>
    <t>800-1</t>
  </si>
  <si>
    <t>RTS 24/ II</t>
  </si>
  <si>
    <t>Indiv</t>
  </si>
  <si>
    <t>Práce</t>
  </si>
  <si>
    <t>Běžná</t>
  </si>
  <si>
    <t>POL1_1</t>
  </si>
  <si>
    <t>s přehozením výkopku na vzdálenost do 3 m nebo s naložením na dopravní prostředek,</t>
  </si>
  <si>
    <t>SPI</t>
  </si>
  <si>
    <t xml:space="preserve">56,0*0,5  ;  kamen. dlažba  pl x tl : </t>
  </si>
  <si>
    <t>VV</t>
  </si>
  <si>
    <t xml:space="preserve">(7,9+3,9+2,8+1,2+1,2+0,65+2,5)*0,5  ;  schody : </t>
  </si>
  <si>
    <t xml:space="preserve">0,13*30*0,5   ;  obrubníky : </t>
  </si>
  <si>
    <t xml:space="preserve">56,0*0,1+(7,9+3,9+2,8+1,2+1,2+0,65+2,5)*0,1+30,0*0,13*0,1  ;  na urovnání pláně : </t>
  </si>
  <si>
    <t xml:space="preserve">30,0*0,1  ;  zeleň na urovnání : </t>
  </si>
  <si>
    <t>51,03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</si>
  <si>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</si>
  <si>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</si>
  <si>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</si>
  <si>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 xml:space="preserve">0,5*0,5*23,0  ;  DN 150 : </t>
  </si>
  <si>
    <t xml:space="preserve">0,5*0,5*(2,3+2,0)  ;  DN 100  u zdí : </t>
  </si>
  <si>
    <t xml:space="preserve">0,5*0,5*(3*0,7+2,0+1,0)   ;  DN 100 plná od vpustí  + 1,0 u zdi : </t>
  </si>
  <si>
    <t xml:space="preserve">0,5*0,5*1,5  ;  DN 150  ;  stáv. napoj. od stáv. vpusti do st RŠ : </t>
  </si>
  <si>
    <t>8,1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</si>
  <si>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</si>
  <si>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</si>
  <si>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</si>
  <si>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51,03+8,1-9,505 : </t>
  </si>
  <si>
    <t>49,625</t>
  </si>
  <si>
    <t>162701109R00</t>
  </si>
  <si>
    <t>Vodorovné přemístění výkopku příplatek k ceně za každých dalších i započatých 1 000 m přes 10 000 m  z horniny 1 až 4</t>
  </si>
  <si>
    <t xml:space="preserve">(51,03+8,1-9,505)*19 : </t>
  </si>
  <si>
    <t>942,875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</si>
  <si>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</si>
  <si>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</si>
  <si>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</si>
  <si>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 xml:space="preserve">51,03+8,1+9,505 : </t>
  </si>
  <si>
    <t>68,635</t>
  </si>
  <si>
    <t>171101103R00</t>
  </si>
  <si>
    <t>Uložení sypaniny do násypů zhutněných s uzavřením povrchu násypu z hornin soudržných s předepsanou mírou zhutnění v procentech výsledků zkoušek Proctor-Standard                 přes 96 do 100 % PS</t>
  </si>
  <si>
    <t>s rozprostřením sypaniny ve vrstvách a s hrubým urovnáním,</t>
  </si>
  <si>
    <t xml:space="preserve">30,0*0,05  ;  zeleň na urovnání : </t>
  </si>
  <si>
    <t>9,505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</si>
  <si>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</si>
  <si>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</si>
  <si>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</si>
  <si>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</si>
  <si>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</si>
  <si>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 xml:space="preserve">0,5*0,8*(2,3+2,0)  ;  DN 100 - u zdí   štěrk : </t>
  </si>
  <si>
    <t>1,72</t>
  </si>
  <si>
    <t>180402112R00</t>
  </si>
  <si>
    <t>Založení trávníku parkový trávník, výsevem, na svahu přes 1:5 do 1:2</t>
  </si>
  <si>
    <t>m2</t>
  </si>
  <si>
    <t>823-1</t>
  </si>
  <si>
    <t>na půdě předem připravené s pokosením, naložením, odvozem odpadu do 20 km a se složením,</t>
  </si>
  <si>
    <t>181102302R00</t>
  </si>
  <si>
    <t>Úprava pláně na stavbách dálnic v zářezech se zhutněním</t>
  </si>
  <si>
    <t>v zářezech i násypech,</t>
  </si>
  <si>
    <t xml:space="preserve">56,0 ;  kamen. dlažba  plochy : </t>
  </si>
  <si>
    <t xml:space="preserve">(7,9+3,9+2,8+1,2+1,2+0,65+2,5)  ;  schody : </t>
  </si>
  <si>
    <t xml:space="preserve">0,13*30   ;  obrubníky : </t>
  </si>
  <si>
    <t>80,05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</si>
  <si>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</si>
  <si>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</si>
  <si>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</si>
  <si>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182101101R00</t>
  </si>
  <si>
    <t>Svahování v zářezech v hornině 1 až 4</t>
  </si>
  <si>
    <t>trvalých svahů do projektovaných profilů s potřebným přemístěním výkopku při svahování v zářezech,</t>
  </si>
  <si>
    <t xml:space="preserve">30,0*0,5 : </t>
  </si>
  <si>
    <t>15</t>
  </si>
  <si>
    <t>199000002R00</t>
  </si>
  <si>
    <t>Poplatky za skládku horniny 1- 4, skupina 17 05 04 z Katalogu odpadů</t>
  </si>
  <si>
    <t>00572400R</t>
  </si>
  <si>
    <t>směs travní parková, pro běžnou zátěž</t>
  </si>
  <si>
    <t>kg</t>
  </si>
  <si>
    <t>SPCM</t>
  </si>
  <si>
    <t>Specifikace</t>
  </si>
  <si>
    <t>POL3_0</t>
  </si>
  <si>
    <t xml:space="preserve">30,0*0,05 : </t>
  </si>
  <si>
    <t>1,5</t>
  </si>
  <si>
    <t>583415054R</t>
  </si>
  <si>
    <t>kamenivo přírodní drcené frakce 8,0 až 16,0 mm; třída B</t>
  </si>
  <si>
    <t>t</t>
  </si>
  <si>
    <t>RTS 22/ I</t>
  </si>
  <si>
    <t>POL3_</t>
  </si>
  <si>
    <t xml:space="preserve">0,5*0,8*(2,3+2,0)*2,0  ;  DN 100 - u zdí   štěrk : </t>
  </si>
  <si>
    <t>3,44</t>
  </si>
  <si>
    <t>212572111R00</t>
  </si>
  <si>
    <t>Lože pro trativody ze štěrkopísku tříděného</t>
  </si>
  <si>
    <t>800-2</t>
  </si>
  <si>
    <t xml:space="preserve">0,5*0,1*23,0  ;  DN 150  drenážní 1/3 : </t>
  </si>
  <si>
    <t xml:space="preserve">0,5*0,1*(2,3+2,0)  ;  DN 100  u zdí  drenážní 2/3 : </t>
  </si>
  <si>
    <t xml:space="preserve">0,5*0,1*(3*0,7+2,0+1,0)   ;  DN 100 plná od vpustí  + 1,0 u zdi : </t>
  </si>
  <si>
    <t xml:space="preserve">0,5*0,1*1,5  ;  DN 150  ;  stáv. napoj. od stáv. vpusti do st RŠ : </t>
  </si>
  <si>
    <t>1,62</t>
  </si>
  <si>
    <t>212561111R00</t>
  </si>
  <si>
    <t>Výplň trativodů kamenivem hrubým drceným, frakce 4-16 mm</t>
  </si>
  <si>
    <t>do rýh bez zhutnění s úpravou povrchu výplně,</t>
  </si>
  <si>
    <t xml:space="preserve">0,5*0,4*23,0  ;  DN 150 : </t>
  </si>
  <si>
    <t xml:space="preserve">0,5*0,4*(2,3+2,0)  ;  DN 100 : </t>
  </si>
  <si>
    <t xml:space="preserve">0,5*0,4*(3*0,7+2,0+1,0)   ;  DN 100 plná od vpustí  + 1,0 u zdi : </t>
  </si>
  <si>
    <t xml:space="preserve">0,5*0,4*1,5  ;  DN 150  ;  stáv. napoj. od stáv. vpusti do st RŠ : </t>
  </si>
  <si>
    <t>6,48</t>
  </si>
  <si>
    <t>212753216R00</t>
  </si>
  <si>
    <t>Plastové drenážní trubky montáž tuhé plastové drenážní trubky do rýhy, DN 160, bez lože</t>
  </si>
  <si>
    <t>m</t>
  </si>
  <si>
    <t>827-1</t>
  </si>
  <si>
    <t xml:space="preserve">23,0  ;  DN 150 : </t>
  </si>
  <si>
    <t xml:space="preserve">(2,3+2,0)  ;  DN 100  u zdí : </t>
  </si>
  <si>
    <t>27,3</t>
  </si>
  <si>
    <t>286 01VD</t>
  </si>
  <si>
    <t>Storm-pipe (MP) SN 8, DN 150, 1/3, V sendvičové konstrukci (vně vlnitá, uvnitř hladká) se spojkou</t>
  </si>
  <si>
    <t>Vlastní</t>
  </si>
  <si>
    <t xml:space="preserve">23,0*1,015  ;  DN 150 : </t>
  </si>
  <si>
    <t>23,345</t>
  </si>
  <si>
    <t>286 02VD</t>
  </si>
  <si>
    <t>Storm-pipe (MP) SN 8, DN 100, 2/3, V sendvičové konstrukci (vně vlnitá, uvnitř hladká) se spojkou</t>
  </si>
  <si>
    <t xml:space="preserve">(2,3+2,0)*1,015  ;  DN 100  u zdí : </t>
  </si>
  <si>
    <t>4,365</t>
  </si>
  <si>
    <t>327213112R00</t>
  </si>
  <si>
    <t>Zdivo nadzákl. z lomového kamene opěrných zdí zdivo nadzákladové výplňové, z lomového kamene,  , malta MC 10</t>
  </si>
  <si>
    <t>832-1</t>
  </si>
  <si>
    <t xml:space="preserve">0,8*3,1 + 1,6*0,6 + 0,36*0,5   ;  pl řezu x dl : </t>
  </si>
  <si>
    <t>3,62</t>
  </si>
  <si>
    <t>434191423R00</t>
  </si>
  <si>
    <t>Osazení schodišťových stupňů kamenných na desku pemrlovaných nebo ostatních</t>
  </si>
  <si>
    <t>801-1</t>
  </si>
  <si>
    <t>s vyspárováním styčných spár, s provizorním dřevěným zábradlím a dočasným zakrytím stupnic prkny</t>
  </si>
  <si>
    <t xml:space="preserve">(7+6+2+2+2+1+5)*1,8+12*2,0 : </t>
  </si>
  <si>
    <t>69</t>
  </si>
  <si>
    <t>58388010</t>
  </si>
  <si>
    <t>Stupeň schod. plný 170x350x1000 rovná podstupnice</t>
  </si>
  <si>
    <t>kus</t>
  </si>
  <si>
    <t>465511127R00</t>
  </si>
  <si>
    <t xml:space="preserve">Dlažba z lomového kamene dlažba z kamene lomařsky upraveného na sucho, s vyklínováním kamenem, s vyplněním spár těženým kamenivem, drnem nebo ornicí s osetím, tloušťka 200 mm,  </t>
  </si>
  <si>
    <t>lomařsky upraveného pro dlažbu</t>
  </si>
  <si>
    <t xml:space="preserve">13,0+6,2+5,0+13,5+8,0+8,0+3,0 : </t>
  </si>
  <si>
    <t>56,7</t>
  </si>
  <si>
    <t>564762111R00</t>
  </si>
  <si>
    <t>Podklad nebo kryt z kameniva hrubého s výplň. kam. tloušťka po zhutnění 200 mm</t>
  </si>
  <si>
    <t>822-1</t>
  </si>
  <si>
    <t>kamenivo hrubé drcené vel. 32 - 63 mm s výplňovým kamenivem (vibrovaný štěrk), s rozprostřením, vlhčením a zhutněním</t>
  </si>
  <si>
    <t>564871111R00</t>
  </si>
  <si>
    <t>Podklad ze štěrkodrti s rozprostřením a zhutněním frakce 0-63 mm, tloušťka po zhutnění 250 mm</t>
  </si>
  <si>
    <t>597071102R00</t>
  </si>
  <si>
    <t xml:space="preserve">Odvodňovací liniový systém - žlaby z polymerbetonu, pojezdový, světlá šířka 100 mm žlab s ocelovým můstkovým roštem, osazený do betonového lože, délky 1000 mm, stavební výška 110 mm, zatížení A 15,  </t>
  </si>
  <si>
    <t>597071121RU1</t>
  </si>
  <si>
    <t xml:space="preserve">Odvodňovací liniový systém - žlaby z polymerbetonu, pojezdový, světlá šířka 100 mm žlab s litinovým můstkovým roštem, osazený do betonového lože, délky 500 mm, stavební výška 115 mm, zatížení B 125,  </t>
  </si>
  <si>
    <t>597071191R00</t>
  </si>
  <si>
    <t xml:space="preserve">Odvodňovací liniový systém - žlaby z polymerbetonu, pojezdový, světlá šířka 100 mm čelní stěna plná ,  ,  ,  ,  </t>
  </si>
  <si>
    <t>597071221RU1</t>
  </si>
  <si>
    <t xml:space="preserve">Odvodňovací liniový systém - žlaby z polymerbetonu, pojezdový, světlá šířka 150 mm krycí rošt můstkový, litina, délky 500 mm,  , zatížení B 125,  </t>
  </si>
  <si>
    <t xml:space="preserve">4*2+4 : </t>
  </si>
  <si>
    <t>631313621R00</t>
  </si>
  <si>
    <t xml:space="preserve">Mazanina z betonu prostého tl. přes 80 do 120 mm třídy C 20/25,  </t>
  </si>
  <si>
    <t>(z kameniva) hlazená dřevěným hladítkem</t>
  </si>
  <si>
    <t xml:space="preserve">((7+6+2+2+2+1+5)*1,8+12*2,0)*0,3*0,12   ;  pod schody : </t>
  </si>
  <si>
    <t>2,484</t>
  </si>
  <si>
    <t>871313121RT2</t>
  </si>
  <si>
    <t>Montáž potrubí z trub z plastů těsněných gumovým kroužkem  včetně dodávky trub hrdlových  D 160 mm , tloušťky stěny 4 mm, délky 5000 mm</t>
  </si>
  <si>
    <t>RTS 20/ II</t>
  </si>
  <si>
    <t>v otevřeném výkopu ve sklonu do 20 %,</t>
  </si>
  <si>
    <t xml:space="preserve">1,5  ;  DN 150  ;  stáv. napoj. od stáv. vpusti do st RŠ : </t>
  </si>
  <si>
    <t>0</t>
  </si>
  <si>
    <t>871313121RT1</t>
  </si>
  <si>
    <t>Montáž trub z plastu, gumový kroužek, DN 150, včetně dodávky trub PVC hrdlových 110x3,0x5000</t>
  </si>
  <si>
    <t xml:space="preserve">(3*0,7+2,0+1,0)   ;  DN 100 plná od vpustí  + 1,0 u zdi : </t>
  </si>
  <si>
    <t>5,1</t>
  </si>
  <si>
    <t>877353121RT5</t>
  </si>
  <si>
    <t>Montáž tvarovek na potrubí z trub z plastů těsněných gumovým kroužkem odbočných včetně dodávky odbočky  D 160/110 mm/60°</t>
  </si>
  <si>
    <t>v otevřeném výkopu,</t>
  </si>
  <si>
    <t>877313123R00</t>
  </si>
  <si>
    <t>Montáž tvarovek na potrubí z trub z plastů těsněných gumovým kroužkem jednoosých DN 150 mm</t>
  </si>
  <si>
    <t xml:space="preserve">6+3 : </t>
  </si>
  <si>
    <t>9</t>
  </si>
  <si>
    <t>28651650.AR</t>
  </si>
  <si>
    <t>Koleno plastové pro venkovní kanalizaci typ: jednoznačné; spoj: hrdlový; potrubí: jednovrstvé; materiál: PVC-U; povrch: hladký; úhel = 15,0 °; DN = 100; SDR 41,0; SN 8</t>
  </si>
  <si>
    <t xml:space="preserve">3*1,015 : </t>
  </si>
  <si>
    <t>3,045</t>
  </si>
  <si>
    <t>28651651.AR</t>
  </si>
  <si>
    <t>Koleno plastové pro venkovní kanalizaci typ: jednoznačné; spoj: hrdlový; potrubí: jednovrstvé; materiál: PVC-U; povrch: hladký; úhel = 30,0 °; DN = 100; SDR 41,0; SN 8</t>
  </si>
  <si>
    <t>28651660.AR</t>
  </si>
  <si>
    <t>Koleno plastové pro venkovní kanalizaci typ: jednoznačné; spoj: hrdlový; potrubí: jednovrstvé; materiál: PVC-U; povrch: hladký; úhel = 15,0 °; DN = 150; SDR 41,0; SN 8</t>
  </si>
  <si>
    <t xml:space="preserve">6*1,015 : </t>
  </si>
  <si>
    <t>6,09</t>
  </si>
  <si>
    <t>28651661.AR</t>
  </si>
  <si>
    <t>Koleno plastové pro venkovní kanalizaci typ: jednoznačné; spoj: hrdlový; potrubí: jednovrstvé; materiál: PVC-U; povrch: hladký; úhel = 30,0 °; DN = 150; SDR 41,0; SN 8</t>
  </si>
  <si>
    <t>894432111R00</t>
  </si>
  <si>
    <t>Osazení plastových šachet revizních průměr 315 mm</t>
  </si>
  <si>
    <t>899311111R00</t>
  </si>
  <si>
    <t>Osazení poklopů litinových s rámem do 50 kg</t>
  </si>
  <si>
    <t>28697101.A</t>
  </si>
  <si>
    <t>Dno šachtové 315/150 mm pravý a levý přítok T2 PP</t>
  </si>
  <si>
    <t>28697103.A</t>
  </si>
  <si>
    <t>Roura šachtová korugovaná  bez hrdla 315/1250 mm</t>
  </si>
  <si>
    <t>55241700</t>
  </si>
  <si>
    <t>Poklop litina 315/1,5 t do šachtové roury Wavin</t>
  </si>
  <si>
    <t>917461111R00</t>
  </si>
  <si>
    <t>Osazení chodníkového obrubníku kamenného stojatého, s boční opěrou z betonu prostého, do lože z betonu prostého C 12/15</t>
  </si>
  <si>
    <t>se zřízením lože tl. 80-100 mm</t>
  </si>
  <si>
    <t>58380373</t>
  </si>
  <si>
    <t>Obrubník kamenný přímý OP7 12x25 cm</t>
  </si>
  <si>
    <t xml:space="preserve">30,0*1,01 : </t>
  </si>
  <si>
    <t>30,3</t>
  </si>
  <si>
    <t>113106221R00</t>
  </si>
  <si>
    <t>Rozebrání vozovek a ploch s jakoukoliv výplní spár   v ploše jednotlivě do 200 m2, z drobných kostek nebo odseků, kladených do lože z kameniva těženého, škváry nebo strusky</t>
  </si>
  <si>
    <t>s přemístěním hmot na skládku na vzdálenost do 3 m nebo s naložením na dopravní prostředek</t>
  </si>
  <si>
    <t xml:space="preserve">14,0+7,9+6,0+6,3+8,1+3,5 : </t>
  </si>
  <si>
    <t>45,8</t>
  </si>
  <si>
    <t>962032241R00</t>
  </si>
  <si>
    <t>Bourání zdiva nadzákladového z cihel pálených nebo vápenopískových, na maltu cementovou</t>
  </si>
  <si>
    <t>801-3</t>
  </si>
  <si>
    <t>nebo vybourání otvorů průřezové plochy přes 4 m2 ve zdivu nadzákladovém, včetně pomocného lešení o výšce podlahy do 1900 mm a pro zatížení do 1,5 kPa  (150 kg/m2)</t>
  </si>
  <si>
    <t xml:space="preserve">2,7*1,2 : </t>
  </si>
  <si>
    <t>3,24</t>
  </si>
  <si>
    <t>963023611R00</t>
  </si>
  <si>
    <t>Vybourání schodišťových stupňů ze zdi kamenné, jednostranně</t>
  </si>
  <si>
    <t>oblých, rovných nebo kosých,</t>
  </si>
  <si>
    <t xml:space="preserve">3,3*5 : </t>
  </si>
  <si>
    <t>16,5</t>
  </si>
  <si>
    <t>963042819R00</t>
  </si>
  <si>
    <t>Bourání jakýchkoliv betonových schodišťových stupňů zhotovených na místě</t>
  </si>
  <si>
    <t xml:space="preserve">2,0*(12+4+4+2+2+1) : </t>
  </si>
  <si>
    <t>50</t>
  </si>
  <si>
    <t>965042241RT2</t>
  </si>
  <si>
    <t>Bourání podkladů pod dlažby nebo litých celistvých dlažeb a mazanin  betonových nebo z litého asfaltu, tloušťky přes 100 mm, plochy přes 4 m2</t>
  </si>
  <si>
    <t xml:space="preserve">(1,2+1,0+11,3+1,0+0,5+0,4)*0,2 : </t>
  </si>
  <si>
    <t>3,08</t>
  </si>
  <si>
    <t>976071111R00</t>
  </si>
  <si>
    <t>Vybourání kovových doplňkových konstrukcí madel a zábradlí  v jakémkoliv zdivu</t>
  </si>
  <si>
    <t>976092312R00</t>
  </si>
  <si>
    <t>Vybourání drobných zařízení vybourání odvodňovačů na kamenných a betonových mostech, s prozatímním zakrytím otvorů po nich, bez odpadního potrubí, obrubníkových</t>
  </si>
  <si>
    <t>821-1</t>
  </si>
  <si>
    <t>odvodňovačů na kamenných a betonových mostech s prozatímním zakrytím otvorů po nich,,bez odpadního potrubí i s odpadním potrubím,</t>
  </si>
  <si>
    <t>979082113R00</t>
  </si>
  <si>
    <t xml:space="preserve">Vodorovná doprava suti a vybouraných hmot vodorovná doprava suti po suchu do 1000 m,  </t>
  </si>
  <si>
    <t>se složením a hrubým urovnáním nebo s přeložením na jiný dopravní prostředek kromě lodi, vč. příplatku za každých dalších i započatých 1000 m přes 1000 m,</t>
  </si>
  <si>
    <t>979082119R00</t>
  </si>
  <si>
    <t>Vodorovná doprava suti a vybouraných hmot vodorovná doprava suti po suchu do 1000 m, příplatek za dalších i započatých 1000 m přes 1000 m</t>
  </si>
  <si>
    <t xml:space="preserve">31,4942*29 : </t>
  </si>
  <si>
    <t>913,332</t>
  </si>
  <si>
    <t>979082111R00</t>
  </si>
  <si>
    <t>Vnitrostaveništní doprava suti a vybouraných hmot do 10 m</t>
  </si>
  <si>
    <t>979990001R00</t>
  </si>
  <si>
    <t>Poplatek stavební suti, skupina 17 09 04 z Katalogu odpadů</t>
  </si>
  <si>
    <t>RTS 20/ I</t>
  </si>
  <si>
    <t>998223011R00</t>
  </si>
  <si>
    <t>Přesun hmot pozemních komunikací, kryt dlážděný jakékoliv délky objektu</t>
  </si>
  <si>
    <t>vodorovně do 200 m</t>
  </si>
  <si>
    <t xml:space="preserve">3,4415+13,9833+9,7458+11,9101+23,8140+83,0111+0,6038+6,2721+0,0189+0,0976+7,8534 : </t>
  </si>
  <si>
    <t>160,752</t>
  </si>
  <si>
    <t>711191272R00</t>
  </si>
  <si>
    <t>Provedení izolace proti zemní vlhkosti ostatní svislé uložení, ochranná textilie, bez dodávky materiálu</t>
  </si>
  <si>
    <t>800-711</t>
  </si>
  <si>
    <t>POL1_7</t>
  </si>
  <si>
    <t xml:space="preserve">0,7*25,0 + 1,7*1,0 + 0,7*5,0 : </t>
  </si>
  <si>
    <t>22,7</t>
  </si>
  <si>
    <t>711823121RT2</t>
  </si>
  <si>
    <t>Ochrana konstrukcí nopovou fólií svisle, výška nopu 4 mm, včetně dodávky fólie</t>
  </si>
  <si>
    <t>711823129RT2</t>
  </si>
  <si>
    <t>Ochrana konstrukcí nopovou fólií ukončovací lišta,  , včetně dodávky lišty</t>
  </si>
  <si>
    <t xml:space="preserve">25,0 + 1,0 + 5,0 : </t>
  </si>
  <si>
    <t>31</t>
  </si>
  <si>
    <t>998711201R00</t>
  </si>
  <si>
    <t>Přesun hmot pro izolace proti vodě svisle do 6 m</t>
  </si>
  <si>
    <t>50 m vodorovně měřeno od těžiště půdorysné plochy skládky do těžiště půdorysné plochy objektu</t>
  </si>
  <si>
    <t>69365134</t>
  </si>
  <si>
    <t>Geotextilie tkaná Geomatex TST 60/60 5,2x100 m</t>
  </si>
  <si>
    <t xml:space="preserve">(0,7*25,0 + 1,7*1,0 + 0,7*5,0)*1,2 : </t>
  </si>
  <si>
    <t>27,24</t>
  </si>
  <si>
    <t>767161110R00</t>
  </si>
  <si>
    <t>Montáž zábradlí rovného z trubek nebo tenkostěnných profilů do zdiva, o hmotnosti 1 m zábradlí do 20 kg</t>
  </si>
  <si>
    <t>800-767</t>
  </si>
  <si>
    <t xml:space="preserve">2,2+2,0 : </t>
  </si>
  <si>
    <t>4,2</t>
  </si>
  <si>
    <t>998767201R00</t>
  </si>
  <si>
    <t>Přesun hmot pro kovové stavební doplňk. konstrukce v objektech výšky do 6 m</t>
  </si>
  <si>
    <t>50 m vodorovně</t>
  </si>
  <si>
    <t>553 19VD</t>
  </si>
  <si>
    <t>Ocelové zábradlí trubkové dvoutyčové, materiál nerez</t>
  </si>
  <si>
    <t>950 03VD</t>
  </si>
  <si>
    <t>Přechodné dopravní značení</t>
  </si>
  <si>
    <t>soub</t>
  </si>
  <si>
    <t>SUM</t>
  </si>
  <si>
    <t>END</t>
  </si>
  <si>
    <t>113202111R00</t>
  </si>
  <si>
    <t>Vytrhání obrub z krajníků nebo obrubníků stojatých</t>
  </si>
  <si>
    <t>RTS 24/ I</t>
  </si>
  <si>
    <t>POL1_</t>
  </si>
  <si>
    <t>s vybouráním lože, s přemístěním hmot na skládku na vzdálenost do 3 m nebo naložením na dopravní prostředek</t>
  </si>
  <si>
    <t>Na úroveň -0,650 : 2,60*1,36*2,65</t>
  </si>
  <si>
    <t>Pod kamennou dlažbu : 3,70*2,83*0,40</t>
  </si>
  <si>
    <t>122201109R00</t>
  </si>
  <si>
    <t>Odkopávky a  prokopávky nezapažené v hornině 3  příplatek k cenám za lepivost horniny</t>
  </si>
  <si>
    <t>Odkaz na mn. položky pořadí 2 : 13,55880</t>
  </si>
  <si>
    <t>0,70*0,50*1,30</t>
  </si>
  <si>
    <t>0,70*0,50*0,95</t>
  </si>
  <si>
    <t>Odkaz na mn. položky pořadí 4 : 0,78750</t>
  </si>
  <si>
    <t>Odkaz na mn. položky pořadí 7 : 1,94480*-1</t>
  </si>
  <si>
    <t>Odkaz na mn. položky pořadí 5 : 12,40150*10</t>
  </si>
  <si>
    <t>včetně strojního přemístění materiálu pro zásyp ze vzdálenosti do 10 m od okraje zásypu</t>
  </si>
  <si>
    <t>POP</t>
  </si>
  <si>
    <t>Za opěrnou zeď : 1,36*0,65*2,20</t>
  </si>
  <si>
    <t>Cena dle Pískovny Černovice. www.piskovna-cernovice.cz</t>
  </si>
  <si>
    <t>Odkaz na mn. položky pořadí 5 : 12,40150</t>
  </si>
  <si>
    <t>271313511R00</t>
  </si>
  <si>
    <t xml:space="preserve">Betonování podkladu základových konstrukcí </t>
  </si>
  <si>
    <t>prostý</t>
  </si>
  <si>
    <t>2,90*1,66*0,10</t>
  </si>
  <si>
    <t>273323411RT5</t>
  </si>
  <si>
    <t>Beton základových desek železový vodostavební třídy C 25/30, stupeň vlivu prostředí XF3, odolnost proti střídavému působení mrazu</t>
  </si>
  <si>
    <t>bez dodávky a uložení výztuže</t>
  </si>
  <si>
    <t>-0,550 / -0,250 : 1,66*1,97*0,30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</si>
  <si>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</si>
  <si>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</si>
  <si>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</si>
  <si>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-0,550 / -0,250 : (1,66+1,97+1,96)*0,30</t>
  </si>
  <si>
    <t>273351216R00</t>
  </si>
  <si>
    <t>Bednění stěn základových desek odstranění</t>
  </si>
  <si>
    <t>Včetně očištění, vytřídění a uložení bednicího materiálu.</t>
  </si>
  <si>
    <t>Odkaz na mn. položky pořadí 11 : 1,67700</t>
  </si>
  <si>
    <t>273361821R00</t>
  </si>
  <si>
    <t>Uložení výztuže základových desek z betonářské oceli 10 505(R), Výztuž ocelová betonářská - tyč; úprava: stříhaná, ohýbaná; povrch: žebírkový; značka: B500B (1.0439); d = 12,0 mm</t>
  </si>
  <si>
    <t>včetně distančních prvků</t>
  </si>
  <si>
    <t>Odkaz na mn. položky pořadí 10 : 0,98108*0,12</t>
  </si>
  <si>
    <t>279323411RT5</t>
  </si>
  <si>
    <t>vodostavební třídy C 25/30, stupeň vlivu prostředí  XF3, odolnost proti střídavému působení mrazu</t>
  </si>
  <si>
    <t>1,66*2,15*0,30</t>
  </si>
  <si>
    <t>2,80*2,45*0,30</t>
  </si>
  <si>
    <t>1,15*0,80*0,30</t>
  </si>
  <si>
    <t>279351105R00</t>
  </si>
  <si>
    <t>Bednění základových zdí oboustranné, zřízení</t>
  </si>
  <si>
    <t>bednění svislé nebo šikmé (odkloněné), půdorysně přímé nebo zalomené základových zdí ve volných nebo zapažených jámách, rýhách, šachtách, včetně případných vzpěr,</t>
  </si>
  <si>
    <t>1,66*2,15*2</t>
  </si>
  <si>
    <t>2,80*2,45*2</t>
  </si>
  <si>
    <t>1,15*0,80*2</t>
  </si>
  <si>
    <t>279351106R00</t>
  </si>
  <si>
    <t>Bednění základových zdí oboustranné, odstranění</t>
  </si>
  <si>
    <t>Včetně  očištění, vytřídění a uložení bednicího materiálu.</t>
  </si>
  <si>
    <t>Odkaz na mn. položky pořadí 15 : 22,69800</t>
  </si>
  <si>
    <t>2793547Rpol</t>
  </si>
  <si>
    <t>Příplatek z pohledové bednění</t>
  </si>
  <si>
    <t xml:space="preserve">m2    </t>
  </si>
  <si>
    <t>1,90*2,15</t>
  </si>
  <si>
    <t>4,00</t>
  </si>
  <si>
    <t>212750010RAD</t>
  </si>
  <si>
    <t>Trativody z drenážních trubek lože a obsyp štěrkopískem, DN 160 mm, Kamenivo stanovené přírodní; drcené; 16/32; OH = 3,04 Mg/m3; amfibolit</t>
  </si>
  <si>
    <t>AP-HSV</t>
  </si>
  <si>
    <t>Součtová</t>
  </si>
  <si>
    <t>Agregovaná položka</t>
  </si>
  <si>
    <t>POL2_</t>
  </si>
  <si>
    <t>Lože pro trativody, položení trubek, obsyp potrubí sypaninou z vhodných hornin, nebo materiálem připraveným podél výkopu ve vzdálenosti do 3 m od jeho kraje.  Bez výkopu rýhy.</t>
  </si>
  <si>
    <t>311212110R00</t>
  </si>
  <si>
    <t>Zdivo obkladové z lomového kamene na MVC 2,5 tl. 30cm</t>
  </si>
  <si>
    <t>1,36*2,32</t>
  </si>
  <si>
    <t>Pod kamennou dlažbu : 3,70*2,83</t>
  </si>
  <si>
    <t>Pod žulovou kostku : 2,05*1,36</t>
  </si>
  <si>
    <t>591111111R00</t>
  </si>
  <si>
    <t>Kladení dlažby z kostek velkých z kamene, do lože z kameniva těženého tloušťky 50 mm</t>
  </si>
  <si>
    <t>s provedením lože do 50 mm, s vyplněním spár, s dvojím beraněním a se smetením přebytečného materiálu na krajnici</t>
  </si>
  <si>
    <t>2,05*1,36</t>
  </si>
  <si>
    <t>594111111RT2</t>
  </si>
  <si>
    <t>Dlažba nebo přídlažba z lomového kamene do lože z kameniva těženého tloušťky 50 mm, včetně dodávky kamene tloušťky 20cm, třídy 1</t>
  </si>
  <si>
    <t>lomařsky upraveného rigolového, bez vyplnění spár v ploše vodorovné nebo ve sklonu, s provedením lože tl. 50 mm</t>
  </si>
  <si>
    <t>3,70*2,83</t>
  </si>
  <si>
    <t>594411111RT2</t>
  </si>
  <si>
    <t>Dlažba nebo přídlažba z lomového kamene do lože z cementové malty tloušťky 50 mm, včetně dodávky kamene tloušťky 20cm, třídy 1</t>
  </si>
  <si>
    <t>1,50*1,36</t>
  </si>
  <si>
    <t>597101010RAA</t>
  </si>
  <si>
    <t>Odvodňovací žlaby komunikací a zpevněných ploch žlab odvodnovací polymerbetonový včetně dodávky roštu a žlabu, pro zatížení A15, Žlab odvodňovací polymerbetonový s krytem; s odtokem ve dně; DN = 110; zatížení: A 15; mříž: pozink; můstková; l = 1 000 mm; b = 130 mm; h = 110 mm</t>
  </si>
  <si>
    <t>montáž odvodňovacích žlabů a vpustí k odvodňovacím žlabům z polymerbetonu, včetně betonového lože popř. obetonování, s dodávkou žlabů a vpustí.</t>
  </si>
  <si>
    <t>58380120.AR</t>
  </si>
  <si>
    <t>kostka dlažební; žula; 8/10 cm; třída I; štípaná</t>
  </si>
  <si>
    <t>Koeficient Přípočet ztratného ve výši 2 %: 0,02</t>
  </si>
  <si>
    <t>894431111RBA</t>
  </si>
  <si>
    <t>Šachty plastové plastové šachty z dílců D 315 mm, dno přímé, D 160 mm, délka šachtové roury 1,25 m, poklop litina 12,5 t, Díl plastový šachtový</t>
  </si>
  <si>
    <t>Plastové dno, šachta z korugované trouby, těsnění, šachtová roura teleskopická, poklop litinový, čtvercový rám do teleskopické trouby.</t>
  </si>
  <si>
    <t>961044111R00</t>
  </si>
  <si>
    <t>Bourání základů z betonu prostého</t>
  </si>
  <si>
    <t>nebo vybourání otvorů průřezové plochy přes 4 m2 v základech,</t>
  </si>
  <si>
    <t>1,65*0,70*0,50</t>
  </si>
  <si>
    <t>3,95*0,70*0,50</t>
  </si>
  <si>
    <t>962042321R00</t>
  </si>
  <si>
    <t>Bourání zdiva z betonu prostého nadzákladového</t>
  </si>
  <si>
    <t>nebo vybourání otvorů průřezové plochy přes 4 m2 ve zdivu z betonu prostého, včetně pomocného lešení o výšce podlahy do 1900 mm a pro zatížení do 1,5 kPa  (150 kg/m2),</t>
  </si>
  <si>
    <t>Zeď schodiště : 1,65*2,00*0,45</t>
  </si>
  <si>
    <t>3,95*2,00*0,45</t>
  </si>
  <si>
    <t>999281105R00</t>
  </si>
  <si>
    <t xml:space="preserve">Přesun hmot pro opravy a údržbu objektů pro opravy a údržbu dosavadních objektů včetně vnějších plášťů  výšky do 6 m,  </t>
  </si>
  <si>
    <t>801-4</t>
  </si>
  <si>
    <t>POL7_</t>
  </si>
  <si>
    <t>oborů 801, 803, 811 a 812</t>
  </si>
  <si>
    <t>76701</t>
  </si>
  <si>
    <t>D+M ocelové zábradlí a madlo z jaklů a pásoviny, výplň z nerezových lanek, kotveno na chem. kotvu, podrobnosti ve výkresu D1.03</t>
  </si>
  <si>
    <t>kpl</t>
  </si>
  <si>
    <t>767801</t>
  </si>
  <si>
    <t>D+M svislá zdvihací plošina</t>
  </si>
  <si>
    <t>776972328R00</t>
  </si>
  <si>
    <t>Čisticí zóny a rohože vstupní rohož, z pružných gumových vlnovek přinýtovaných k hliníkovým páskům, tloušťky 28 nebo 18 mm</t>
  </si>
  <si>
    <t>800-775</t>
  </si>
  <si>
    <t>1,27*0,90</t>
  </si>
  <si>
    <t>776976101R00</t>
  </si>
  <si>
    <t xml:space="preserve">Čisticí zóny a rohože rám z profilu L, z hliníku,  </t>
  </si>
  <si>
    <t xml:space="preserve">m     </t>
  </si>
  <si>
    <t>(1,27+0,90)*2</t>
  </si>
  <si>
    <t>998776201R00</t>
  </si>
  <si>
    <t>Přesun hmot pro podlahy povlakové v objektech výšky do 6 m</t>
  </si>
  <si>
    <t>vodorovně do 50 m</t>
  </si>
  <si>
    <t>783896210R00</t>
  </si>
  <si>
    <t>Nátěry betonových podlah akrylátové penetrace 1x</t>
  </si>
  <si>
    <t>800-783</t>
  </si>
  <si>
    <t>Odkaz na mn. položky pořadí 37 : 5,00000</t>
  </si>
  <si>
    <t>783896211R00</t>
  </si>
  <si>
    <t>Nátěry betonových podlah akrylátové 2xemail, Hmota nátěrová akrylátová; typ: email; funkce: dekorační; barva: bílá; lesk: polomatný (saténový)</t>
  </si>
  <si>
    <t>5,00</t>
  </si>
  <si>
    <t>M2101T00</t>
  </si>
  <si>
    <t>Elektroinstalace - viz rozpočet specialisty</t>
  </si>
  <si>
    <t>soubor</t>
  </si>
  <si>
    <t>M2102</t>
  </si>
  <si>
    <t>Demontáž nefunkčního sloupu VO, vč. odvozu a likvidace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</si>
  <si>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</si>
  <si>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</si>
  <si>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</si>
  <si>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</si>
  <si>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</si>
  <si>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</si>
  <si>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</si>
  <si>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979082121R00</t>
  </si>
  <si>
    <t>Vnitrostaveništní doprava suti a vybouraných hmot příplatek k ceně za každých dalších 5 m</t>
  </si>
  <si>
    <t>979999982R00</t>
  </si>
  <si>
    <t>Poplatek za recyklaci, betonu, kusovost nad 1600 cm2, skupina 17 01 01 z Katalogu odpadů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</si>
</sst>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FRlYDGjXmwdjL1HtxvZNFHedKgt1oZBsPtbkS3wpuucgWrNYJsYeFHWBj6VStC05Kb3NjeG9v7afn1j4eXDAbA==" saltValue="C1sWVjmP/ILUVWa4SJ4yy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5"/>
  <sheetViews>
    <sheetView showGridLines="0" topLeftCell="B2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SUMIF(F55:F81,A16,I55:I81)+SUMIF(F55:F81,"PSU",I55:I81)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SUMIF(F55:F81,A17,I55:I81)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SUMIF(F55:F81,A18,I55:I81)</f>
        <v>0</v>
      </c>
      <c r="J18" s="85"/>
    </row>
    <row r="19" spans="1:10" ht="23.25" customHeight="1" x14ac:dyDescent="0.2">
      <c r="A19" s="196" t="s">
        <v>122</v>
      </c>
      <c r="B19" s="38" t="s">
        <v>27</v>
      </c>
      <c r="C19" s="62"/>
      <c r="D19" s="63"/>
      <c r="E19" s="83"/>
      <c r="F19" s="84"/>
      <c r="G19" s="83"/>
      <c r="H19" s="84"/>
      <c r="I19" s="83">
        <f>SUMIF(F55:F81,A19,I55:I81)</f>
        <v>0</v>
      </c>
      <c r="J19" s="85"/>
    </row>
    <row r="20" spans="1:10" ht="23.25" customHeight="1" x14ac:dyDescent="0.2">
      <c r="A20" s="196" t="s">
        <v>123</v>
      </c>
      <c r="B20" s="38" t="s">
        <v>28</v>
      </c>
      <c r="C20" s="62"/>
      <c r="D20" s="63"/>
      <c r="E20" s="83"/>
      <c r="F20" s="84"/>
      <c r="G20" s="83"/>
      <c r="H20" s="84"/>
      <c r="I20" s="83">
        <f>SUMIF(F55:F81,A20,I55:I81)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01 D1-1 Pol'!AE236+'SO 01 D1-2 Pol'!AE136</f>
        <v>0</v>
      </c>
      <c r="G39" s="149">
        <f>'SO 01 D1-1 Pol'!AF236+'SO 01 D1-2 Pol'!AF136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customHeight="1" x14ac:dyDescent="0.2">
      <c r="A41" s="136">
        <v>2</v>
      </c>
      <c r="B41" s="152" t="s">
        <v>53</v>
      </c>
      <c r="C41" s="153" t="s">
        <v>54</v>
      </c>
      <c r="D41" s="153"/>
      <c r="E41" s="153"/>
      <c r="F41" s="154">
        <f>'SO 01 D1-1 Pol'!AE236+'SO 01 D1-2 Pol'!AE136</f>
        <v>0</v>
      </c>
      <c r="G41" s="155">
        <f>'SO 01 D1-1 Pol'!AF236+'SO 01 D1-2 Pol'!AF136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55</v>
      </c>
      <c r="C42" s="147" t="s">
        <v>56</v>
      </c>
      <c r="D42" s="147"/>
      <c r="E42" s="147"/>
      <c r="F42" s="158">
        <f>'SO 01 D1-1 Pol'!AE236</f>
        <v>0</v>
      </c>
      <c r="G42" s="150">
        <f>'SO 01 D1-1 Pol'!AF236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>
        <v>3</v>
      </c>
      <c r="B43" s="157" t="s">
        <v>57</v>
      </c>
      <c r="C43" s="147" t="s">
        <v>58</v>
      </c>
      <c r="D43" s="147"/>
      <c r="E43" s="147"/>
      <c r="F43" s="158">
        <f>'SO 01 D1-2 Pol'!AE136</f>
        <v>0</v>
      </c>
      <c r="G43" s="150">
        <f>'SO 01 D1-2 Pol'!AF136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6"/>
      <c r="B44" s="159" t="s">
        <v>59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6" spans="1:10" x14ac:dyDescent="0.2">
      <c r="A46" t="s">
        <v>61</v>
      </c>
      <c r="B46" t="s">
        <v>62</v>
      </c>
    </row>
    <row r="47" spans="1:10" x14ac:dyDescent="0.2">
      <c r="A47" t="s">
        <v>63</v>
      </c>
      <c r="B47" t="s">
        <v>64</v>
      </c>
    </row>
    <row r="48" spans="1:10" x14ac:dyDescent="0.2">
      <c r="A48" t="s">
        <v>65</v>
      </c>
      <c r="B48" t="s">
        <v>66</v>
      </c>
    </row>
    <row r="49" spans="1:10" x14ac:dyDescent="0.2">
      <c r="A49" t="s">
        <v>65</v>
      </c>
      <c r="B49" t="s">
        <v>67</v>
      </c>
    </row>
    <row r="52" spans="1:10" ht="15.75" x14ac:dyDescent="0.25">
      <c r="B52" s="175" t="s">
        <v>68</v>
      </c>
    </row>
    <row r="54" spans="1:10" ht="25.5" customHeight="1" x14ac:dyDescent="0.2">
      <c r="A54" s="177"/>
      <c r="B54" s="180" t="s">
        <v>17</v>
      </c>
      <c r="C54" s="180" t="s">
        <v>5</v>
      </c>
      <c r="D54" s="181"/>
      <c r="E54" s="181"/>
      <c r="F54" s="182" t="s">
        <v>69</v>
      </c>
      <c r="G54" s="182"/>
      <c r="H54" s="182"/>
      <c r="I54" s="182" t="s">
        <v>29</v>
      </c>
      <c r="J54" s="182" t="s">
        <v>0</v>
      </c>
    </row>
    <row r="55" spans="1:10" ht="36.75" customHeight="1" x14ac:dyDescent="0.2">
      <c r="A55" s="178"/>
      <c r="B55" s="183" t="s">
        <v>70</v>
      </c>
      <c r="C55" s="184" t="s">
        <v>71</v>
      </c>
      <c r="D55" s="185"/>
      <c r="E55" s="185"/>
      <c r="F55" s="192" t="s">
        <v>24</v>
      </c>
      <c r="G55" s="193"/>
      <c r="H55" s="193"/>
      <c r="I55" s="193">
        <f>'SO 01 D1-2 Pol'!G8</f>
        <v>0</v>
      </c>
      <c r="J55" s="189" t="str">
        <f>IF(I82=0,"",I55/I82*100)</f>
        <v/>
      </c>
    </row>
    <row r="56" spans="1:10" ht="36.75" customHeight="1" x14ac:dyDescent="0.2">
      <c r="A56" s="178"/>
      <c r="B56" s="183" t="s">
        <v>72</v>
      </c>
      <c r="C56" s="184" t="s">
        <v>71</v>
      </c>
      <c r="D56" s="185"/>
      <c r="E56" s="185"/>
      <c r="F56" s="192" t="s">
        <v>24</v>
      </c>
      <c r="G56" s="193"/>
      <c r="H56" s="193"/>
      <c r="I56" s="193">
        <f>'SO 01 D1-1 Pol'!G8</f>
        <v>0</v>
      </c>
      <c r="J56" s="189" t="str">
        <f>IF(I82=0,"",I56/I82*100)</f>
        <v/>
      </c>
    </row>
    <row r="57" spans="1:10" ht="36.75" customHeight="1" x14ac:dyDescent="0.2">
      <c r="A57" s="178"/>
      <c r="B57" s="183" t="s">
        <v>73</v>
      </c>
      <c r="C57" s="184" t="s">
        <v>74</v>
      </c>
      <c r="D57" s="185"/>
      <c r="E57" s="185"/>
      <c r="F57" s="192" t="s">
        <v>24</v>
      </c>
      <c r="G57" s="193"/>
      <c r="H57" s="193"/>
      <c r="I57" s="193">
        <f>'SO 01 D1-2 Pol'!G37</f>
        <v>0</v>
      </c>
      <c r="J57" s="189" t="str">
        <f>IF(I82=0,"",I57/I82*100)</f>
        <v/>
      </c>
    </row>
    <row r="58" spans="1:10" ht="36.75" customHeight="1" x14ac:dyDescent="0.2">
      <c r="A58" s="178"/>
      <c r="B58" s="183" t="s">
        <v>75</v>
      </c>
      <c r="C58" s="184" t="s">
        <v>76</v>
      </c>
      <c r="D58" s="185"/>
      <c r="E58" s="185"/>
      <c r="F58" s="192" t="s">
        <v>24</v>
      </c>
      <c r="G58" s="193"/>
      <c r="H58" s="193"/>
      <c r="I58" s="193">
        <f>'SO 01 D1-1 Pol'!G71</f>
        <v>0</v>
      </c>
      <c r="J58" s="189" t="str">
        <f>IF(I82=0,"",I58/I82*100)</f>
        <v/>
      </c>
    </row>
    <row r="59" spans="1:10" ht="36.75" customHeight="1" x14ac:dyDescent="0.2">
      <c r="A59" s="178"/>
      <c r="B59" s="183" t="s">
        <v>77</v>
      </c>
      <c r="C59" s="184" t="s">
        <v>78</v>
      </c>
      <c r="D59" s="185"/>
      <c r="E59" s="185"/>
      <c r="F59" s="192" t="s">
        <v>24</v>
      </c>
      <c r="G59" s="193"/>
      <c r="H59" s="193"/>
      <c r="I59" s="193">
        <f>'SO 01 D1-2 Pol'!G72</f>
        <v>0</v>
      </c>
      <c r="J59" s="189" t="str">
        <f>IF(I82=0,"",I59/I82*100)</f>
        <v/>
      </c>
    </row>
    <row r="60" spans="1:10" ht="36.75" customHeight="1" x14ac:dyDescent="0.2">
      <c r="A60" s="178"/>
      <c r="B60" s="183" t="s">
        <v>79</v>
      </c>
      <c r="C60" s="184" t="s">
        <v>80</v>
      </c>
      <c r="D60" s="185"/>
      <c r="E60" s="185"/>
      <c r="F60" s="192" t="s">
        <v>24</v>
      </c>
      <c r="G60" s="193"/>
      <c r="H60" s="193"/>
      <c r="I60" s="193">
        <f>'SO 01 D1-1 Pol'!G95</f>
        <v>0</v>
      </c>
      <c r="J60" s="189" t="str">
        <f>IF(I82=0,"",I60/I82*100)</f>
        <v/>
      </c>
    </row>
    <row r="61" spans="1:10" ht="36.75" customHeight="1" x14ac:dyDescent="0.2">
      <c r="A61" s="178"/>
      <c r="B61" s="183" t="s">
        <v>81</v>
      </c>
      <c r="C61" s="184" t="s">
        <v>82</v>
      </c>
      <c r="D61" s="185"/>
      <c r="E61" s="185"/>
      <c r="F61" s="192" t="s">
        <v>24</v>
      </c>
      <c r="G61" s="193"/>
      <c r="H61" s="193"/>
      <c r="I61" s="193">
        <f>'SO 01 D1-1 Pol'!G99</f>
        <v>0</v>
      </c>
      <c r="J61" s="189" t="str">
        <f>IF(I82=0,"",I61/I82*100)</f>
        <v/>
      </c>
    </row>
    <row r="62" spans="1:10" ht="36.75" customHeight="1" x14ac:dyDescent="0.2">
      <c r="A62" s="178"/>
      <c r="B62" s="183" t="s">
        <v>83</v>
      </c>
      <c r="C62" s="184" t="s">
        <v>84</v>
      </c>
      <c r="D62" s="185"/>
      <c r="E62" s="185"/>
      <c r="F62" s="192" t="s">
        <v>24</v>
      </c>
      <c r="G62" s="193"/>
      <c r="H62" s="193"/>
      <c r="I62" s="193">
        <f>'SO 01 D1-1 Pol'!G107</f>
        <v>0</v>
      </c>
      <c r="J62" s="189" t="str">
        <f>IF(I82=0,"",I62/I82*100)</f>
        <v/>
      </c>
    </row>
    <row r="63" spans="1:10" ht="36.75" customHeight="1" x14ac:dyDescent="0.2">
      <c r="A63" s="178"/>
      <c r="B63" s="183" t="s">
        <v>85</v>
      </c>
      <c r="C63" s="184" t="s">
        <v>86</v>
      </c>
      <c r="D63" s="185"/>
      <c r="E63" s="185"/>
      <c r="F63" s="192" t="s">
        <v>24</v>
      </c>
      <c r="G63" s="193"/>
      <c r="H63" s="193"/>
      <c r="I63" s="193">
        <f>'SO 01 D1-2 Pol'!G75</f>
        <v>0</v>
      </c>
      <c r="J63" s="189" t="str">
        <f>IF(I82=0,"",I63/I82*100)</f>
        <v/>
      </c>
    </row>
    <row r="64" spans="1:10" ht="36.75" customHeight="1" x14ac:dyDescent="0.2">
      <c r="A64" s="178"/>
      <c r="B64" s="183" t="s">
        <v>87</v>
      </c>
      <c r="C64" s="184" t="s">
        <v>88</v>
      </c>
      <c r="D64" s="185"/>
      <c r="E64" s="185"/>
      <c r="F64" s="192" t="s">
        <v>24</v>
      </c>
      <c r="G64" s="193"/>
      <c r="H64" s="193"/>
      <c r="I64" s="193">
        <f>'SO 01 D1-1 Pol'!G112</f>
        <v>0</v>
      </c>
      <c r="J64" s="189" t="str">
        <f>IF(I82=0,"",I64/I82*100)</f>
        <v/>
      </c>
    </row>
    <row r="65" spans="1:10" ht="36.75" customHeight="1" x14ac:dyDescent="0.2">
      <c r="A65" s="178"/>
      <c r="B65" s="183" t="s">
        <v>89</v>
      </c>
      <c r="C65" s="184" t="s">
        <v>90</v>
      </c>
      <c r="D65" s="185"/>
      <c r="E65" s="185"/>
      <c r="F65" s="192" t="s">
        <v>24</v>
      </c>
      <c r="G65" s="193"/>
      <c r="H65" s="193"/>
      <c r="I65" s="193">
        <f>'SO 01 D1-1 Pol'!G124</f>
        <v>0</v>
      </c>
      <c r="J65" s="189" t="str">
        <f>IF(I82=0,"",I65/I82*100)</f>
        <v/>
      </c>
    </row>
    <row r="66" spans="1:10" ht="36.75" customHeight="1" x14ac:dyDescent="0.2">
      <c r="A66" s="178"/>
      <c r="B66" s="183" t="s">
        <v>91</v>
      </c>
      <c r="C66" s="184" t="s">
        <v>92</v>
      </c>
      <c r="D66" s="185"/>
      <c r="E66" s="185"/>
      <c r="F66" s="192" t="s">
        <v>24</v>
      </c>
      <c r="G66" s="193"/>
      <c r="H66" s="193"/>
      <c r="I66" s="193">
        <f>'SO 01 D1-1 Pol'!G131</f>
        <v>0</v>
      </c>
      <c r="J66" s="189" t="str">
        <f>IF(I82=0,"",I66/I82*100)</f>
        <v/>
      </c>
    </row>
    <row r="67" spans="1:10" ht="36.75" customHeight="1" x14ac:dyDescent="0.2">
      <c r="A67" s="178"/>
      <c r="B67" s="183" t="s">
        <v>93</v>
      </c>
      <c r="C67" s="184" t="s">
        <v>94</v>
      </c>
      <c r="D67" s="185"/>
      <c r="E67" s="185"/>
      <c r="F67" s="192" t="s">
        <v>24</v>
      </c>
      <c r="G67" s="193"/>
      <c r="H67" s="193"/>
      <c r="I67" s="193">
        <f>'SO 01 D1-2 Pol'!G93</f>
        <v>0</v>
      </c>
      <c r="J67" s="189" t="str">
        <f>IF(I82=0,"",I67/I82*100)</f>
        <v/>
      </c>
    </row>
    <row r="68" spans="1:10" ht="36.75" customHeight="1" x14ac:dyDescent="0.2">
      <c r="A68" s="178"/>
      <c r="B68" s="183" t="s">
        <v>95</v>
      </c>
      <c r="C68" s="184" t="s">
        <v>96</v>
      </c>
      <c r="D68" s="185"/>
      <c r="E68" s="185"/>
      <c r="F68" s="192" t="s">
        <v>24</v>
      </c>
      <c r="G68" s="193"/>
      <c r="H68" s="193"/>
      <c r="I68" s="193">
        <f>'SO 01 D1-1 Pol'!G136</f>
        <v>0</v>
      </c>
      <c r="J68" s="189" t="str">
        <f>IF(I82=0,"",I68/I82*100)</f>
        <v/>
      </c>
    </row>
    <row r="69" spans="1:10" ht="36.75" customHeight="1" x14ac:dyDescent="0.2">
      <c r="A69" s="178"/>
      <c r="B69" s="183" t="s">
        <v>97</v>
      </c>
      <c r="C69" s="184" t="s">
        <v>98</v>
      </c>
      <c r="D69" s="185"/>
      <c r="E69" s="185"/>
      <c r="F69" s="192" t="s">
        <v>24</v>
      </c>
      <c r="G69" s="193"/>
      <c r="H69" s="193"/>
      <c r="I69" s="193">
        <f>'SO 01 D1-1 Pol'!G162</f>
        <v>0</v>
      </c>
      <c r="J69" s="189" t="str">
        <f>IF(I82=0,"",I69/I82*100)</f>
        <v/>
      </c>
    </row>
    <row r="70" spans="1:10" ht="36.75" customHeight="1" x14ac:dyDescent="0.2">
      <c r="A70" s="178"/>
      <c r="B70" s="183" t="s">
        <v>99</v>
      </c>
      <c r="C70" s="184" t="s">
        <v>100</v>
      </c>
      <c r="D70" s="185"/>
      <c r="E70" s="185"/>
      <c r="F70" s="192" t="s">
        <v>24</v>
      </c>
      <c r="G70" s="193"/>
      <c r="H70" s="193"/>
      <c r="I70" s="193">
        <f>'SO 01 D1-1 Pol'!G168</f>
        <v>0</v>
      </c>
      <c r="J70" s="189" t="str">
        <f>IF(I82=0,"",I70/I82*100)</f>
        <v/>
      </c>
    </row>
    <row r="71" spans="1:10" ht="36.75" customHeight="1" x14ac:dyDescent="0.2">
      <c r="A71" s="178"/>
      <c r="B71" s="183" t="s">
        <v>101</v>
      </c>
      <c r="C71" s="184" t="s">
        <v>102</v>
      </c>
      <c r="D71" s="185"/>
      <c r="E71" s="185"/>
      <c r="F71" s="192" t="s">
        <v>24</v>
      </c>
      <c r="G71" s="193"/>
      <c r="H71" s="193"/>
      <c r="I71" s="193">
        <f>'SO 01 D1-1 Pol'!G174+'SO 01 D1-2 Pol'!G96</f>
        <v>0</v>
      </c>
      <c r="J71" s="189" t="str">
        <f>IF(I82=0,"",I71/I82*100)</f>
        <v/>
      </c>
    </row>
    <row r="72" spans="1:10" ht="36.75" customHeight="1" x14ac:dyDescent="0.2">
      <c r="A72" s="178"/>
      <c r="B72" s="183" t="s">
        <v>103</v>
      </c>
      <c r="C72" s="184" t="s">
        <v>104</v>
      </c>
      <c r="D72" s="185"/>
      <c r="E72" s="185"/>
      <c r="F72" s="192" t="s">
        <v>24</v>
      </c>
      <c r="G72" s="193"/>
      <c r="H72" s="193"/>
      <c r="I72" s="193">
        <f>'SO 01 D1-1 Pol'!G204</f>
        <v>0</v>
      </c>
      <c r="J72" s="189" t="str">
        <f>IF(I82=0,"",I72/I82*100)</f>
        <v/>
      </c>
    </row>
    <row r="73" spans="1:10" ht="36.75" customHeight="1" x14ac:dyDescent="0.2">
      <c r="A73" s="178"/>
      <c r="B73" s="183" t="s">
        <v>103</v>
      </c>
      <c r="C73" s="184" t="s">
        <v>105</v>
      </c>
      <c r="D73" s="185"/>
      <c r="E73" s="185"/>
      <c r="F73" s="192" t="s">
        <v>24</v>
      </c>
      <c r="G73" s="193"/>
      <c r="H73" s="193"/>
      <c r="I73" s="193">
        <f>'SO 01 D1-2 Pol'!G105</f>
        <v>0</v>
      </c>
      <c r="J73" s="189" t="str">
        <f>IF(I82=0,"",I73/I82*100)</f>
        <v/>
      </c>
    </row>
    <row r="74" spans="1:10" ht="36.75" customHeight="1" x14ac:dyDescent="0.2">
      <c r="A74" s="178"/>
      <c r="B74" s="183" t="s">
        <v>106</v>
      </c>
      <c r="C74" s="184" t="s">
        <v>107</v>
      </c>
      <c r="D74" s="185"/>
      <c r="E74" s="185"/>
      <c r="F74" s="192" t="s">
        <v>25</v>
      </c>
      <c r="G74" s="193"/>
      <c r="H74" s="193"/>
      <c r="I74" s="193">
        <f>'SO 01 D1-1 Pol'!G209</f>
        <v>0</v>
      </c>
      <c r="J74" s="189" t="str">
        <f>IF(I82=0,"",I74/I82*100)</f>
        <v/>
      </c>
    </row>
    <row r="75" spans="1:10" ht="36.75" customHeight="1" x14ac:dyDescent="0.2">
      <c r="A75" s="178"/>
      <c r="B75" s="183" t="s">
        <v>108</v>
      </c>
      <c r="C75" s="184" t="s">
        <v>109</v>
      </c>
      <c r="D75" s="185"/>
      <c r="E75" s="185"/>
      <c r="F75" s="192" t="s">
        <v>25</v>
      </c>
      <c r="G75" s="193"/>
      <c r="H75" s="193"/>
      <c r="I75" s="193">
        <f>'SO 01 D1-1 Pol'!G224</f>
        <v>0</v>
      </c>
      <c r="J75" s="189" t="str">
        <f>IF(I82=0,"",I75/I82*100)</f>
        <v/>
      </c>
    </row>
    <row r="76" spans="1:10" ht="36.75" customHeight="1" x14ac:dyDescent="0.2">
      <c r="A76" s="178"/>
      <c r="B76" s="183" t="s">
        <v>108</v>
      </c>
      <c r="C76" s="184" t="s">
        <v>110</v>
      </c>
      <c r="D76" s="185"/>
      <c r="E76" s="185"/>
      <c r="F76" s="192" t="s">
        <v>25</v>
      </c>
      <c r="G76" s="193"/>
      <c r="H76" s="193"/>
      <c r="I76" s="193">
        <f>'SO 01 D1-2 Pol'!G108</f>
        <v>0</v>
      </c>
      <c r="J76" s="189" t="str">
        <f>IF(I82=0,"",I76/I82*100)</f>
        <v/>
      </c>
    </row>
    <row r="77" spans="1:10" ht="36.75" customHeight="1" x14ac:dyDescent="0.2">
      <c r="A77" s="178"/>
      <c r="B77" s="183" t="s">
        <v>111</v>
      </c>
      <c r="C77" s="184" t="s">
        <v>112</v>
      </c>
      <c r="D77" s="185"/>
      <c r="E77" s="185"/>
      <c r="F77" s="192" t="s">
        <v>25</v>
      </c>
      <c r="G77" s="193"/>
      <c r="H77" s="193"/>
      <c r="I77" s="193">
        <f>'SO 01 D1-2 Pol'!G113</f>
        <v>0</v>
      </c>
      <c r="J77" s="189" t="str">
        <f>IF(I82=0,"",I77/I82*100)</f>
        <v/>
      </c>
    </row>
    <row r="78" spans="1:10" ht="36.75" customHeight="1" x14ac:dyDescent="0.2">
      <c r="A78" s="178"/>
      <c r="B78" s="183" t="s">
        <v>113</v>
      </c>
      <c r="C78" s="184" t="s">
        <v>114</v>
      </c>
      <c r="D78" s="185"/>
      <c r="E78" s="185"/>
      <c r="F78" s="192" t="s">
        <v>25</v>
      </c>
      <c r="G78" s="193"/>
      <c r="H78" s="193"/>
      <c r="I78" s="193">
        <f>'SO 01 D1-2 Pol'!G120</f>
        <v>0</v>
      </c>
      <c r="J78" s="189" t="str">
        <f>IF(I82=0,"",I78/I82*100)</f>
        <v/>
      </c>
    </row>
    <row r="79" spans="1:10" ht="36.75" customHeight="1" x14ac:dyDescent="0.2">
      <c r="A79" s="178"/>
      <c r="B79" s="183" t="s">
        <v>115</v>
      </c>
      <c r="C79" s="184" t="s">
        <v>116</v>
      </c>
      <c r="D79" s="185"/>
      <c r="E79" s="185"/>
      <c r="F79" s="192" t="s">
        <v>26</v>
      </c>
      <c r="G79" s="193"/>
      <c r="H79" s="193"/>
      <c r="I79" s="193">
        <f>'SO 01 D1-2 Pol'!G125</f>
        <v>0</v>
      </c>
      <c r="J79" s="189" t="str">
        <f>IF(I82=0,"",I79/I82*100)</f>
        <v/>
      </c>
    </row>
    <row r="80" spans="1:10" ht="36.75" customHeight="1" x14ac:dyDescent="0.2">
      <c r="A80" s="178"/>
      <c r="B80" s="183" t="s">
        <v>117</v>
      </c>
      <c r="C80" s="184" t="s">
        <v>118</v>
      </c>
      <c r="D80" s="185"/>
      <c r="E80" s="185"/>
      <c r="F80" s="192" t="s">
        <v>119</v>
      </c>
      <c r="G80" s="193"/>
      <c r="H80" s="193"/>
      <c r="I80" s="193">
        <f>'SO 01 D1-2 Pol'!G128</f>
        <v>0</v>
      </c>
      <c r="J80" s="189" t="str">
        <f>IF(I82=0,"",I80/I82*100)</f>
        <v/>
      </c>
    </row>
    <row r="81" spans="1:10" ht="36.75" customHeight="1" x14ac:dyDescent="0.2">
      <c r="A81" s="178"/>
      <c r="B81" s="183" t="s">
        <v>120</v>
      </c>
      <c r="C81" s="184" t="s">
        <v>121</v>
      </c>
      <c r="D81" s="185"/>
      <c r="E81" s="185"/>
      <c r="F81" s="192" t="s">
        <v>122</v>
      </c>
      <c r="G81" s="193"/>
      <c r="H81" s="193"/>
      <c r="I81" s="193">
        <f>'SO 01 D1-1 Pol'!G233</f>
        <v>0</v>
      </c>
      <c r="J81" s="189" t="str">
        <f>IF(I82=0,"",I81/I82*100)</f>
        <v/>
      </c>
    </row>
    <row r="82" spans="1:10" ht="25.5" customHeight="1" x14ac:dyDescent="0.2">
      <c r="A82" s="179"/>
      <c r="B82" s="186" t="s">
        <v>1</v>
      </c>
      <c r="C82" s="187"/>
      <c r="D82" s="188"/>
      <c r="E82" s="188"/>
      <c r="F82" s="194"/>
      <c r="G82" s="195"/>
      <c r="H82" s="195"/>
      <c r="I82" s="195">
        <f>SUM(I55:I81)</f>
        <v>0</v>
      </c>
      <c r="J82" s="190">
        <f>SUM(J55:J81)</f>
        <v>0</v>
      </c>
    </row>
    <row r="83" spans="1:10" x14ac:dyDescent="0.2">
      <c r="F83" s="135"/>
      <c r="G83" s="135"/>
      <c r="H83" s="135"/>
      <c r="I83" s="135"/>
      <c r="J83" s="191"/>
    </row>
    <row r="84" spans="1:10" x14ac:dyDescent="0.2">
      <c r="F84" s="135"/>
      <c r="G84" s="135"/>
      <c r="H84" s="135"/>
      <c r="I84" s="135"/>
      <c r="J84" s="191"/>
    </row>
    <row r="85" spans="1:10" x14ac:dyDescent="0.2">
      <c r="F85" s="135"/>
      <c r="G85" s="135"/>
      <c r="H85" s="135"/>
      <c r="I85" s="135"/>
      <c r="J85" s="191"/>
    </row>
  </sheetData>
  <sheetProtection algorithmName="SHA-512" hashValue="7WOOcTG412yEOD3WQDKerae38Vdt4wduZpoZLOslxF5RjE6DS9BfB7t9JwunQTQRPE66PGIADYGoQBCrgS+O6Q==" saltValue="C2QNLpr9pnb6Fq1r8rbjJ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4">
    <mergeCell ref="C79:E79"/>
    <mergeCell ref="C80:E80"/>
    <mergeCell ref="C81:E81"/>
    <mergeCell ref="C74:E74"/>
    <mergeCell ref="C75:E75"/>
    <mergeCell ref="C76:E76"/>
    <mergeCell ref="C77:E77"/>
    <mergeCell ref="C78:E78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USmRqbYy5NBESPI6XIq5jNgYFmAZHY8A9ZvkHXof/uwNCpPEu1kP6RXhBV96DgtXd01OO3Z0PONfZuiZ2PFSew==" saltValue="yqKH/4E80cSBI5+7njl8Q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3D619-824D-499C-BE92-298AE4A9C2A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124</v>
      </c>
      <c r="B1" s="197"/>
      <c r="C1" s="197"/>
      <c r="D1" s="197"/>
      <c r="E1" s="197"/>
      <c r="F1" s="197"/>
      <c r="G1" s="197"/>
      <c r="AG1" t="s">
        <v>125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126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126</v>
      </c>
      <c r="AG3" t="s">
        <v>127</v>
      </c>
    </row>
    <row r="4" spans="1:60" ht="24.95" customHeight="1" x14ac:dyDescent="0.2">
      <c r="A4" s="202" t="s">
        <v>9</v>
      </c>
      <c r="B4" s="203" t="s">
        <v>55</v>
      </c>
      <c r="C4" s="204" t="s">
        <v>56</v>
      </c>
      <c r="D4" s="205"/>
      <c r="E4" s="205"/>
      <c r="F4" s="205"/>
      <c r="G4" s="206"/>
      <c r="AG4" t="s">
        <v>128</v>
      </c>
    </row>
    <row r="5" spans="1:60" x14ac:dyDescent="0.2">
      <c r="D5" s="10"/>
    </row>
    <row r="6" spans="1:60" ht="38.25" x14ac:dyDescent="0.2">
      <c r="A6" s="208" t="s">
        <v>129</v>
      </c>
      <c r="B6" s="210" t="s">
        <v>130</v>
      </c>
      <c r="C6" s="210" t="s">
        <v>131</v>
      </c>
      <c r="D6" s="209" t="s">
        <v>132</v>
      </c>
      <c r="E6" s="208" t="s">
        <v>133</v>
      </c>
      <c r="F6" s="207" t="s">
        <v>134</v>
      </c>
      <c r="G6" s="208" t="s">
        <v>29</v>
      </c>
      <c r="H6" s="211" t="s">
        <v>30</v>
      </c>
      <c r="I6" s="211" t="s">
        <v>135</v>
      </c>
      <c r="J6" s="211" t="s">
        <v>31</v>
      </c>
      <c r="K6" s="211" t="s">
        <v>136</v>
      </c>
      <c r="L6" s="211" t="s">
        <v>137</v>
      </c>
      <c r="M6" s="211" t="s">
        <v>138</v>
      </c>
      <c r="N6" s="211" t="s">
        <v>139</v>
      </c>
      <c r="O6" s="211" t="s">
        <v>140</v>
      </c>
      <c r="P6" s="211" t="s">
        <v>141</v>
      </c>
      <c r="Q6" s="211" t="s">
        <v>142</v>
      </c>
      <c r="R6" s="211" t="s">
        <v>143</v>
      </c>
      <c r="S6" s="211" t="s">
        <v>144</v>
      </c>
      <c r="T6" s="211" t="s">
        <v>145</v>
      </c>
      <c r="U6" s="211" t="s">
        <v>146</v>
      </c>
      <c r="V6" s="211" t="s">
        <v>147</v>
      </c>
      <c r="W6" s="211" t="s">
        <v>148</v>
      </c>
      <c r="X6" s="211" t="s">
        <v>149</v>
      </c>
      <c r="Y6" s="211" t="s">
        <v>150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8" t="s">
        <v>151</v>
      </c>
      <c r="B8" s="229" t="s">
        <v>72</v>
      </c>
      <c r="C8" s="251" t="s">
        <v>71</v>
      </c>
      <c r="D8" s="230"/>
      <c r="E8" s="231"/>
      <c r="F8" s="232"/>
      <c r="G8" s="232">
        <f>SUMIF(AG9:AG70,"&lt;&gt;NOR",G9:G70)</f>
        <v>0</v>
      </c>
      <c r="H8" s="232"/>
      <c r="I8" s="232">
        <f>SUM(I9:I70)</f>
        <v>0</v>
      </c>
      <c r="J8" s="232"/>
      <c r="K8" s="232">
        <f>SUM(K9:K70)</f>
        <v>0</v>
      </c>
      <c r="L8" s="232"/>
      <c r="M8" s="232">
        <f>SUM(M9:M70)</f>
        <v>0</v>
      </c>
      <c r="N8" s="231"/>
      <c r="O8" s="231">
        <f>SUM(O9:O70)</f>
        <v>3.44</v>
      </c>
      <c r="P8" s="231"/>
      <c r="Q8" s="231">
        <f>SUM(Q9:Q70)</f>
        <v>0</v>
      </c>
      <c r="R8" s="232"/>
      <c r="S8" s="232"/>
      <c r="T8" s="233"/>
      <c r="U8" s="227"/>
      <c r="V8" s="227">
        <f>SUM(V9:V70)</f>
        <v>80.940000000000026</v>
      </c>
      <c r="W8" s="227"/>
      <c r="X8" s="227"/>
      <c r="Y8" s="227"/>
      <c r="AG8" t="s">
        <v>152</v>
      </c>
    </row>
    <row r="9" spans="1:60" outlineLevel="1" x14ac:dyDescent="0.2">
      <c r="A9" s="235">
        <v>1</v>
      </c>
      <c r="B9" s="236" t="s">
        <v>153</v>
      </c>
      <c r="C9" s="252" t="s">
        <v>154</v>
      </c>
      <c r="D9" s="237" t="s">
        <v>155</v>
      </c>
      <c r="E9" s="238">
        <v>51.03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40" t="s">
        <v>156</v>
      </c>
      <c r="S9" s="240" t="s">
        <v>157</v>
      </c>
      <c r="T9" s="241" t="s">
        <v>158</v>
      </c>
      <c r="U9" s="223">
        <v>0.37</v>
      </c>
      <c r="V9" s="223">
        <f>ROUND(E9*U9,2)</f>
        <v>18.88</v>
      </c>
      <c r="W9" s="223"/>
      <c r="X9" s="223" t="s">
        <v>159</v>
      </c>
      <c r="Y9" s="223" t="s">
        <v>160</v>
      </c>
      <c r="Z9" s="212"/>
      <c r="AA9" s="212"/>
      <c r="AB9" s="212"/>
      <c r="AC9" s="212"/>
      <c r="AD9" s="212"/>
      <c r="AE9" s="212"/>
      <c r="AF9" s="212"/>
      <c r="AG9" s="212" t="s">
        <v>161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3" t="s">
        <v>162</v>
      </c>
      <c r="D10" s="242"/>
      <c r="E10" s="242"/>
      <c r="F10" s="242"/>
      <c r="G10" s="242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2"/>
      <c r="AA10" s="212"/>
      <c r="AB10" s="212"/>
      <c r="AC10" s="212"/>
      <c r="AD10" s="212"/>
      <c r="AE10" s="212"/>
      <c r="AF10" s="212"/>
      <c r="AG10" s="212" t="s">
        <v>163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54" t="s">
        <v>164</v>
      </c>
      <c r="D11" s="225"/>
      <c r="E11" s="226"/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2"/>
      <c r="AA11" s="212"/>
      <c r="AB11" s="212"/>
      <c r="AC11" s="212"/>
      <c r="AD11" s="212"/>
      <c r="AE11" s="212"/>
      <c r="AF11" s="212"/>
      <c r="AG11" s="212" t="s">
        <v>165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54" t="s">
        <v>166</v>
      </c>
      <c r="D12" s="225"/>
      <c r="E12" s="226"/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2"/>
      <c r="AA12" s="212"/>
      <c r="AB12" s="212"/>
      <c r="AC12" s="212"/>
      <c r="AD12" s="212"/>
      <c r="AE12" s="212"/>
      <c r="AF12" s="212"/>
      <c r="AG12" s="212" t="s">
        <v>165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19"/>
      <c r="B13" s="220"/>
      <c r="C13" s="254" t="s">
        <v>167</v>
      </c>
      <c r="D13" s="225"/>
      <c r="E13" s="226"/>
      <c r="F13" s="223"/>
      <c r="G13" s="223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2"/>
      <c r="AA13" s="212"/>
      <c r="AB13" s="212"/>
      <c r="AC13" s="212"/>
      <c r="AD13" s="212"/>
      <c r="AE13" s="212"/>
      <c r="AF13" s="212"/>
      <c r="AG13" s="212" t="s">
        <v>165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">
      <c r="A14" s="219"/>
      <c r="B14" s="220"/>
      <c r="C14" s="254" t="s">
        <v>168</v>
      </c>
      <c r="D14" s="225"/>
      <c r="E14" s="226"/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2"/>
      <c r="AA14" s="212"/>
      <c r="AB14" s="212"/>
      <c r="AC14" s="212"/>
      <c r="AD14" s="212"/>
      <c r="AE14" s="212"/>
      <c r="AF14" s="212"/>
      <c r="AG14" s="212" t="s">
        <v>165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3" x14ac:dyDescent="0.2">
      <c r="A15" s="219"/>
      <c r="B15" s="220"/>
      <c r="C15" s="254" t="s">
        <v>169</v>
      </c>
      <c r="D15" s="225"/>
      <c r="E15" s="226"/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2"/>
      <c r="AA15" s="212"/>
      <c r="AB15" s="212"/>
      <c r="AC15" s="212"/>
      <c r="AD15" s="212"/>
      <c r="AE15" s="212"/>
      <c r="AF15" s="212"/>
      <c r="AG15" s="212" t="s">
        <v>165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2">
      <c r="A16" s="219"/>
      <c r="B16" s="220"/>
      <c r="C16" s="254" t="s">
        <v>170</v>
      </c>
      <c r="D16" s="225"/>
      <c r="E16" s="226">
        <v>51.03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2"/>
      <c r="AA16" s="212"/>
      <c r="AB16" s="212"/>
      <c r="AC16" s="212"/>
      <c r="AD16" s="212"/>
      <c r="AE16" s="212"/>
      <c r="AF16" s="212"/>
      <c r="AG16" s="212" t="s">
        <v>165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35">
        <v>2</v>
      </c>
      <c r="B17" s="236" t="s">
        <v>171</v>
      </c>
      <c r="C17" s="252" t="s">
        <v>172</v>
      </c>
      <c r="D17" s="237" t="s">
        <v>155</v>
      </c>
      <c r="E17" s="238">
        <v>8.1</v>
      </c>
      <c r="F17" s="239"/>
      <c r="G17" s="240">
        <f>ROUND(E17*F17,2)</f>
        <v>0</v>
      </c>
      <c r="H17" s="239"/>
      <c r="I17" s="240">
        <f>ROUND(E17*H17,2)</f>
        <v>0</v>
      </c>
      <c r="J17" s="239"/>
      <c r="K17" s="240">
        <f>ROUND(E17*J17,2)</f>
        <v>0</v>
      </c>
      <c r="L17" s="240">
        <v>21</v>
      </c>
      <c r="M17" s="240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40" t="s">
        <v>156</v>
      </c>
      <c r="S17" s="240" t="s">
        <v>157</v>
      </c>
      <c r="T17" s="241" t="s">
        <v>158</v>
      </c>
      <c r="U17" s="223">
        <v>0.37</v>
      </c>
      <c r="V17" s="223">
        <f>ROUND(E17*U17,2)</f>
        <v>3</v>
      </c>
      <c r="W17" s="223"/>
      <c r="X17" s="223" t="s">
        <v>159</v>
      </c>
      <c r="Y17" s="223" t="s">
        <v>160</v>
      </c>
      <c r="Z17" s="212"/>
      <c r="AA17" s="212"/>
      <c r="AB17" s="212"/>
      <c r="AC17" s="212"/>
      <c r="AD17" s="212"/>
      <c r="AE17" s="212"/>
      <c r="AF17" s="212"/>
      <c r="AG17" s="212" t="s">
        <v>161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2" x14ac:dyDescent="0.2">
      <c r="A18" s="219"/>
      <c r="B18" s="220"/>
      <c r="C18" s="253" t="s">
        <v>173</v>
      </c>
      <c r="D18" s="242"/>
      <c r="E18" s="242"/>
      <c r="F18" s="242"/>
      <c r="G18" s="242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2"/>
      <c r="AA18" s="212"/>
      <c r="AB18" s="212"/>
      <c r="AC18" s="212"/>
      <c r="AD18" s="212"/>
      <c r="AE18" s="212"/>
      <c r="AF18" s="212"/>
      <c r="AG18" s="212" t="s">
        <v>163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43" t="str">
        <f>C18</f>
        <v>zapažených i nezapažených s urovnáním dna do předepsaného profilu a spádu, s přehozením výkopku na přilehlém terénu na vzdálenost do 3 m od podélné osy rýhy nebo s naložením výkopku na dopravní prostředek.</v>
      </c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19"/>
      <c r="B19" s="220"/>
      <c r="C19" s="254" t="s">
        <v>174</v>
      </c>
      <c r="D19" s="225"/>
      <c r="E19" s="226"/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2"/>
      <c r="AA19" s="212"/>
      <c r="AB19" s="212"/>
      <c r="AC19" s="212"/>
      <c r="AD19" s="212"/>
      <c r="AE19" s="212"/>
      <c r="AF19" s="212"/>
      <c r="AG19" s="212" t="s">
        <v>165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3" x14ac:dyDescent="0.2">
      <c r="A20" s="219"/>
      <c r="B20" s="220"/>
      <c r="C20" s="254" t="s">
        <v>175</v>
      </c>
      <c r="D20" s="225"/>
      <c r="E20" s="226"/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2"/>
      <c r="AA20" s="212"/>
      <c r="AB20" s="212"/>
      <c r="AC20" s="212"/>
      <c r="AD20" s="212"/>
      <c r="AE20" s="212"/>
      <c r="AF20" s="212"/>
      <c r="AG20" s="212" t="s">
        <v>165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2">
      <c r="A21" s="219"/>
      <c r="B21" s="220"/>
      <c r="C21" s="254" t="s">
        <v>176</v>
      </c>
      <c r="D21" s="225"/>
      <c r="E21" s="226"/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2"/>
      <c r="AA21" s="212"/>
      <c r="AB21" s="212"/>
      <c r="AC21" s="212"/>
      <c r="AD21" s="212"/>
      <c r="AE21" s="212"/>
      <c r="AF21" s="212"/>
      <c r="AG21" s="212" t="s">
        <v>165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3" x14ac:dyDescent="0.2">
      <c r="A22" s="219"/>
      <c r="B22" s="220"/>
      <c r="C22" s="254" t="s">
        <v>177</v>
      </c>
      <c r="D22" s="225"/>
      <c r="E22" s="226"/>
      <c r="F22" s="223"/>
      <c r="G22" s="223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2"/>
      <c r="AA22" s="212"/>
      <c r="AB22" s="212"/>
      <c r="AC22" s="212"/>
      <c r="AD22" s="212"/>
      <c r="AE22" s="212"/>
      <c r="AF22" s="212"/>
      <c r="AG22" s="212" t="s">
        <v>165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2">
      <c r="A23" s="219"/>
      <c r="B23" s="220"/>
      <c r="C23" s="254" t="s">
        <v>178</v>
      </c>
      <c r="D23" s="225"/>
      <c r="E23" s="226">
        <v>8.1</v>
      </c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2"/>
      <c r="AA23" s="212"/>
      <c r="AB23" s="212"/>
      <c r="AC23" s="212"/>
      <c r="AD23" s="212"/>
      <c r="AE23" s="212"/>
      <c r="AF23" s="212"/>
      <c r="AG23" s="212" t="s">
        <v>165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35">
        <v>3</v>
      </c>
      <c r="B24" s="236" t="s">
        <v>179</v>
      </c>
      <c r="C24" s="252" t="s">
        <v>180</v>
      </c>
      <c r="D24" s="237" t="s">
        <v>155</v>
      </c>
      <c r="E24" s="238">
        <v>49.625</v>
      </c>
      <c r="F24" s="239"/>
      <c r="G24" s="240">
        <f>ROUND(E24*F24,2)</f>
        <v>0</v>
      </c>
      <c r="H24" s="239"/>
      <c r="I24" s="240">
        <f>ROUND(E24*H24,2)</f>
        <v>0</v>
      </c>
      <c r="J24" s="239"/>
      <c r="K24" s="240">
        <f>ROUND(E24*J24,2)</f>
        <v>0</v>
      </c>
      <c r="L24" s="240">
        <v>21</v>
      </c>
      <c r="M24" s="240">
        <f>G24*(1+L24/100)</f>
        <v>0</v>
      </c>
      <c r="N24" s="238">
        <v>0</v>
      </c>
      <c r="O24" s="238">
        <f>ROUND(E24*N24,2)</f>
        <v>0</v>
      </c>
      <c r="P24" s="238">
        <v>0</v>
      </c>
      <c r="Q24" s="238">
        <f>ROUND(E24*P24,2)</f>
        <v>0</v>
      </c>
      <c r="R24" s="240" t="s">
        <v>156</v>
      </c>
      <c r="S24" s="240" t="s">
        <v>157</v>
      </c>
      <c r="T24" s="241" t="s">
        <v>158</v>
      </c>
      <c r="U24" s="223">
        <v>0.01</v>
      </c>
      <c r="V24" s="223">
        <f>ROUND(E24*U24,2)</f>
        <v>0.5</v>
      </c>
      <c r="W24" s="223"/>
      <c r="X24" s="223" t="s">
        <v>159</v>
      </c>
      <c r="Y24" s="223" t="s">
        <v>160</v>
      </c>
      <c r="Z24" s="212"/>
      <c r="AA24" s="212"/>
      <c r="AB24" s="212"/>
      <c r="AC24" s="212"/>
      <c r="AD24" s="212"/>
      <c r="AE24" s="212"/>
      <c r="AF24" s="212"/>
      <c r="AG24" s="212" t="s">
        <v>161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19"/>
      <c r="B25" s="220"/>
      <c r="C25" s="253" t="s">
        <v>181</v>
      </c>
      <c r="D25" s="242"/>
      <c r="E25" s="242"/>
      <c r="F25" s="242"/>
      <c r="G25" s="242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2"/>
      <c r="AA25" s="212"/>
      <c r="AB25" s="212"/>
      <c r="AC25" s="212"/>
      <c r="AD25" s="212"/>
      <c r="AE25" s="212"/>
      <c r="AF25" s="212"/>
      <c r="AG25" s="212" t="s">
        <v>163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">
      <c r="A26" s="219"/>
      <c r="B26" s="220"/>
      <c r="C26" s="254" t="s">
        <v>182</v>
      </c>
      <c r="D26" s="225"/>
      <c r="E26" s="226"/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2"/>
      <c r="AA26" s="212"/>
      <c r="AB26" s="212"/>
      <c r="AC26" s="212"/>
      <c r="AD26" s="212"/>
      <c r="AE26" s="212"/>
      <c r="AF26" s="212"/>
      <c r="AG26" s="212" t="s">
        <v>165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2">
      <c r="A27" s="219"/>
      <c r="B27" s="220"/>
      <c r="C27" s="254" t="s">
        <v>183</v>
      </c>
      <c r="D27" s="225"/>
      <c r="E27" s="226">
        <v>49.625</v>
      </c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2"/>
      <c r="AA27" s="212"/>
      <c r="AB27" s="212"/>
      <c r="AC27" s="212"/>
      <c r="AD27" s="212"/>
      <c r="AE27" s="212"/>
      <c r="AF27" s="212"/>
      <c r="AG27" s="212" t="s">
        <v>165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35">
        <v>4</v>
      </c>
      <c r="B28" s="236" t="s">
        <v>184</v>
      </c>
      <c r="C28" s="252" t="s">
        <v>185</v>
      </c>
      <c r="D28" s="237" t="s">
        <v>155</v>
      </c>
      <c r="E28" s="238">
        <v>942.875</v>
      </c>
      <c r="F28" s="239"/>
      <c r="G28" s="240">
        <f>ROUND(E28*F28,2)</f>
        <v>0</v>
      </c>
      <c r="H28" s="239"/>
      <c r="I28" s="240">
        <f>ROUND(E28*H28,2)</f>
        <v>0</v>
      </c>
      <c r="J28" s="239"/>
      <c r="K28" s="240">
        <f>ROUND(E28*J28,2)</f>
        <v>0</v>
      </c>
      <c r="L28" s="240">
        <v>21</v>
      </c>
      <c r="M28" s="240">
        <f>G28*(1+L28/100)</f>
        <v>0</v>
      </c>
      <c r="N28" s="238">
        <v>0</v>
      </c>
      <c r="O28" s="238">
        <f>ROUND(E28*N28,2)</f>
        <v>0</v>
      </c>
      <c r="P28" s="238">
        <v>0</v>
      </c>
      <c r="Q28" s="238">
        <f>ROUND(E28*P28,2)</f>
        <v>0</v>
      </c>
      <c r="R28" s="240" t="s">
        <v>156</v>
      </c>
      <c r="S28" s="240" t="s">
        <v>157</v>
      </c>
      <c r="T28" s="241" t="s">
        <v>158</v>
      </c>
      <c r="U28" s="223">
        <v>0</v>
      </c>
      <c r="V28" s="223">
        <f>ROUND(E28*U28,2)</f>
        <v>0</v>
      </c>
      <c r="W28" s="223"/>
      <c r="X28" s="223" t="s">
        <v>159</v>
      </c>
      <c r="Y28" s="223" t="s">
        <v>160</v>
      </c>
      <c r="Z28" s="212"/>
      <c r="AA28" s="212"/>
      <c r="AB28" s="212"/>
      <c r="AC28" s="212"/>
      <c r="AD28" s="212"/>
      <c r="AE28" s="212"/>
      <c r="AF28" s="212"/>
      <c r="AG28" s="212" t="s">
        <v>161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53" t="s">
        <v>181</v>
      </c>
      <c r="D29" s="242"/>
      <c r="E29" s="242"/>
      <c r="F29" s="242"/>
      <c r="G29" s="242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2"/>
      <c r="AA29" s="212"/>
      <c r="AB29" s="212"/>
      <c r="AC29" s="212"/>
      <c r="AD29" s="212"/>
      <c r="AE29" s="212"/>
      <c r="AF29" s="212"/>
      <c r="AG29" s="212" t="s">
        <v>163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54" t="s">
        <v>186</v>
      </c>
      <c r="D30" s="225"/>
      <c r="E30" s="226"/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2"/>
      <c r="AA30" s="212"/>
      <c r="AB30" s="212"/>
      <c r="AC30" s="212"/>
      <c r="AD30" s="212"/>
      <c r="AE30" s="212"/>
      <c r="AF30" s="212"/>
      <c r="AG30" s="212" t="s">
        <v>165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">
      <c r="A31" s="219"/>
      <c r="B31" s="220"/>
      <c r="C31" s="254" t="s">
        <v>187</v>
      </c>
      <c r="D31" s="225"/>
      <c r="E31" s="226">
        <v>942.875</v>
      </c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2"/>
      <c r="AA31" s="212"/>
      <c r="AB31" s="212"/>
      <c r="AC31" s="212"/>
      <c r="AD31" s="212"/>
      <c r="AE31" s="212"/>
      <c r="AF31" s="212"/>
      <c r="AG31" s="212" t="s">
        <v>165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35">
        <v>5</v>
      </c>
      <c r="B32" s="236" t="s">
        <v>188</v>
      </c>
      <c r="C32" s="252" t="s">
        <v>189</v>
      </c>
      <c r="D32" s="237" t="s">
        <v>155</v>
      </c>
      <c r="E32" s="238">
        <v>68.635000000000005</v>
      </c>
      <c r="F32" s="239"/>
      <c r="G32" s="240">
        <f>ROUND(E32*F32,2)</f>
        <v>0</v>
      </c>
      <c r="H32" s="239"/>
      <c r="I32" s="240">
        <f>ROUND(E32*H32,2)</f>
        <v>0</v>
      </c>
      <c r="J32" s="239"/>
      <c r="K32" s="240">
        <f>ROUND(E32*J32,2)</f>
        <v>0</v>
      </c>
      <c r="L32" s="240">
        <v>21</v>
      </c>
      <c r="M32" s="240">
        <f>G32*(1+L32/100)</f>
        <v>0</v>
      </c>
      <c r="N32" s="238">
        <v>0</v>
      </c>
      <c r="O32" s="238">
        <f>ROUND(E32*N32,2)</f>
        <v>0</v>
      </c>
      <c r="P32" s="238">
        <v>0</v>
      </c>
      <c r="Q32" s="238">
        <f>ROUND(E32*P32,2)</f>
        <v>0</v>
      </c>
      <c r="R32" s="240" t="s">
        <v>156</v>
      </c>
      <c r="S32" s="240" t="s">
        <v>157</v>
      </c>
      <c r="T32" s="241" t="s">
        <v>158</v>
      </c>
      <c r="U32" s="223">
        <v>0.67</v>
      </c>
      <c r="V32" s="223">
        <f>ROUND(E32*U32,2)</f>
        <v>45.99</v>
      </c>
      <c r="W32" s="223"/>
      <c r="X32" s="223" t="s">
        <v>159</v>
      </c>
      <c r="Y32" s="223" t="s">
        <v>160</v>
      </c>
      <c r="Z32" s="212"/>
      <c r="AA32" s="212"/>
      <c r="AB32" s="212"/>
      <c r="AC32" s="212"/>
      <c r="AD32" s="212"/>
      <c r="AE32" s="212"/>
      <c r="AF32" s="212"/>
      <c r="AG32" s="212" t="s">
        <v>161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53" t="s">
        <v>190</v>
      </c>
      <c r="D33" s="242"/>
      <c r="E33" s="242"/>
      <c r="F33" s="242"/>
      <c r="G33" s="242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2"/>
      <c r="AA33" s="212"/>
      <c r="AB33" s="212"/>
      <c r="AC33" s="212"/>
      <c r="AD33" s="212"/>
      <c r="AE33" s="212"/>
      <c r="AF33" s="212"/>
      <c r="AG33" s="212" t="s">
        <v>163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">
      <c r="A34" s="219"/>
      <c r="B34" s="220"/>
      <c r="C34" s="254" t="s">
        <v>191</v>
      </c>
      <c r="D34" s="225"/>
      <c r="E34" s="226"/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2"/>
      <c r="AA34" s="212"/>
      <c r="AB34" s="212"/>
      <c r="AC34" s="212"/>
      <c r="AD34" s="212"/>
      <c r="AE34" s="212"/>
      <c r="AF34" s="212"/>
      <c r="AG34" s="212" t="s">
        <v>165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19"/>
      <c r="B35" s="220"/>
      <c r="C35" s="254" t="s">
        <v>192</v>
      </c>
      <c r="D35" s="225"/>
      <c r="E35" s="226">
        <v>68.635000000000005</v>
      </c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2"/>
      <c r="AA35" s="212"/>
      <c r="AB35" s="212"/>
      <c r="AC35" s="212"/>
      <c r="AD35" s="212"/>
      <c r="AE35" s="212"/>
      <c r="AF35" s="212"/>
      <c r="AG35" s="212" t="s">
        <v>165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33.75" outlineLevel="1" x14ac:dyDescent="0.2">
      <c r="A36" s="235">
        <v>6</v>
      </c>
      <c r="B36" s="236" t="s">
        <v>193</v>
      </c>
      <c r="C36" s="252" t="s">
        <v>194</v>
      </c>
      <c r="D36" s="237" t="s">
        <v>155</v>
      </c>
      <c r="E36" s="238">
        <v>9.5050000000000008</v>
      </c>
      <c r="F36" s="239"/>
      <c r="G36" s="240">
        <f>ROUND(E36*F36,2)</f>
        <v>0</v>
      </c>
      <c r="H36" s="239"/>
      <c r="I36" s="240">
        <f>ROUND(E36*H36,2)</f>
        <v>0</v>
      </c>
      <c r="J36" s="239"/>
      <c r="K36" s="240">
        <f>ROUND(E36*J36,2)</f>
        <v>0</v>
      </c>
      <c r="L36" s="240">
        <v>21</v>
      </c>
      <c r="M36" s="240">
        <f>G36*(1+L36/100)</f>
        <v>0</v>
      </c>
      <c r="N36" s="238">
        <v>0</v>
      </c>
      <c r="O36" s="238">
        <f>ROUND(E36*N36,2)</f>
        <v>0</v>
      </c>
      <c r="P36" s="238">
        <v>0</v>
      </c>
      <c r="Q36" s="238">
        <f>ROUND(E36*P36,2)</f>
        <v>0</v>
      </c>
      <c r="R36" s="240" t="s">
        <v>156</v>
      </c>
      <c r="S36" s="240" t="s">
        <v>157</v>
      </c>
      <c r="T36" s="241" t="s">
        <v>158</v>
      </c>
      <c r="U36" s="223">
        <v>0.05</v>
      </c>
      <c r="V36" s="223">
        <f>ROUND(E36*U36,2)</f>
        <v>0.48</v>
      </c>
      <c r="W36" s="223"/>
      <c r="X36" s="223" t="s">
        <v>159</v>
      </c>
      <c r="Y36" s="223" t="s">
        <v>160</v>
      </c>
      <c r="Z36" s="212"/>
      <c r="AA36" s="212"/>
      <c r="AB36" s="212"/>
      <c r="AC36" s="212"/>
      <c r="AD36" s="212"/>
      <c r="AE36" s="212"/>
      <c r="AF36" s="212"/>
      <c r="AG36" s="212" t="s">
        <v>161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19"/>
      <c r="B37" s="220"/>
      <c r="C37" s="253" t="s">
        <v>195</v>
      </c>
      <c r="D37" s="242"/>
      <c r="E37" s="242"/>
      <c r="F37" s="242"/>
      <c r="G37" s="242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2"/>
      <c r="AA37" s="212"/>
      <c r="AB37" s="212"/>
      <c r="AC37" s="212"/>
      <c r="AD37" s="212"/>
      <c r="AE37" s="212"/>
      <c r="AF37" s="212"/>
      <c r="AG37" s="212" t="s">
        <v>163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">
      <c r="A38" s="219"/>
      <c r="B38" s="220"/>
      <c r="C38" s="254" t="s">
        <v>168</v>
      </c>
      <c r="D38" s="225"/>
      <c r="E38" s="226"/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2"/>
      <c r="AA38" s="212"/>
      <c r="AB38" s="212"/>
      <c r="AC38" s="212"/>
      <c r="AD38" s="212"/>
      <c r="AE38" s="212"/>
      <c r="AF38" s="212"/>
      <c r="AG38" s="212" t="s">
        <v>165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19"/>
      <c r="B39" s="220"/>
      <c r="C39" s="254" t="s">
        <v>196</v>
      </c>
      <c r="D39" s="225"/>
      <c r="E39" s="226"/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2"/>
      <c r="AA39" s="212"/>
      <c r="AB39" s="212"/>
      <c r="AC39" s="212"/>
      <c r="AD39" s="212"/>
      <c r="AE39" s="212"/>
      <c r="AF39" s="212"/>
      <c r="AG39" s="212" t="s">
        <v>165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">
      <c r="A40" s="219"/>
      <c r="B40" s="220"/>
      <c r="C40" s="254" t="s">
        <v>197</v>
      </c>
      <c r="D40" s="225"/>
      <c r="E40" s="226">
        <v>9.5050000000000008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2"/>
      <c r="AA40" s="212"/>
      <c r="AB40" s="212"/>
      <c r="AC40" s="212"/>
      <c r="AD40" s="212"/>
      <c r="AE40" s="212"/>
      <c r="AF40" s="212"/>
      <c r="AG40" s="212" t="s">
        <v>165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35">
        <v>7</v>
      </c>
      <c r="B41" s="236" t="s">
        <v>198</v>
      </c>
      <c r="C41" s="252" t="s">
        <v>199</v>
      </c>
      <c r="D41" s="237" t="s">
        <v>155</v>
      </c>
      <c r="E41" s="238">
        <v>49.625</v>
      </c>
      <c r="F41" s="239"/>
      <c r="G41" s="240">
        <f>ROUND(E41*F41,2)</f>
        <v>0</v>
      </c>
      <c r="H41" s="239"/>
      <c r="I41" s="240">
        <f>ROUND(E41*H41,2)</f>
        <v>0</v>
      </c>
      <c r="J41" s="239"/>
      <c r="K41" s="240">
        <f>ROUND(E41*J41,2)</f>
        <v>0</v>
      </c>
      <c r="L41" s="240">
        <v>21</v>
      </c>
      <c r="M41" s="240">
        <f>G41*(1+L41/100)</f>
        <v>0</v>
      </c>
      <c r="N41" s="238">
        <v>0</v>
      </c>
      <c r="O41" s="238">
        <f>ROUND(E41*N41,2)</f>
        <v>0</v>
      </c>
      <c r="P41" s="238">
        <v>0</v>
      </c>
      <c r="Q41" s="238">
        <f>ROUND(E41*P41,2)</f>
        <v>0</v>
      </c>
      <c r="R41" s="240" t="s">
        <v>156</v>
      </c>
      <c r="S41" s="240" t="s">
        <v>157</v>
      </c>
      <c r="T41" s="241" t="s">
        <v>158</v>
      </c>
      <c r="U41" s="223">
        <v>0.01</v>
      </c>
      <c r="V41" s="223">
        <f>ROUND(E41*U41,2)</f>
        <v>0.5</v>
      </c>
      <c r="W41" s="223"/>
      <c r="X41" s="223" t="s">
        <v>159</v>
      </c>
      <c r="Y41" s="223" t="s">
        <v>160</v>
      </c>
      <c r="Z41" s="212"/>
      <c r="AA41" s="212"/>
      <c r="AB41" s="212"/>
      <c r="AC41" s="212"/>
      <c r="AD41" s="212"/>
      <c r="AE41" s="212"/>
      <c r="AF41" s="212"/>
      <c r="AG41" s="212" t="s">
        <v>161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19"/>
      <c r="B42" s="220"/>
      <c r="C42" s="254" t="s">
        <v>182</v>
      </c>
      <c r="D42" s="225"/>
      <c r="E42" s="226"/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2"/>
      <c r="AA42" s="212"/>
      <c r="AB42" s="212"/>
      <c r="AC42" s="212"/>
      <c r="AD42" s="212"/>
      <c r="AE42" s="212"/>
      <c r="AF42" s="212"/>
      <c r="AG42" s="212" t="s">
        <v>165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2">
      <c r="A43" s="219"/>
      <c r="B43" s="220"/>
      <c r="C43" s="254" t="s">
        <v>183</v>
      </c>
      <c r="D43" s="225"/>
      <c r="E43" s="226">
        <v>49.625</v>
      </c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2"/>
      <c r="AA43" s="212"/>
      <c r="AB43" s="212"/>
      <c r="AC43" s="212"/>
      <c r="AD43" s="212"/>
      <c r="AE43" s="212"/>
      <c r="AF43" s="212"/>
      <c r="AG43" s="212" t="s">
        <v>165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35">
        <v>8</v>
      </c>
      <c r="B44" s="236" t="s">
        <v>200</v>
      </c>
      <c r="C44" s="252" t="s">
        <v>201</v>
      </c>
      <c r="D44" s="237" t="s">
        <v>155</v>
      </c>
      <c r="E44" s="238">
        <v>1.72</v>
      </c>
      <c r="F44" s="239"/>
      <c r="G44" s="240">
        <f>ROUND(E44*F44,2)</f>
        <v>0</v>
      </c>
      <c r="H44" s="239"/>
      <c r="I44" s="240">
        <f>ROUND(E44*H44,2)</f>
        <v>0</v>
      </c>
      <c r="J44" s="239"/>
      <c r="K44" s="240">
        <f>ROUND(E44*J44,2)</f>
        <v>0</v>
      </c>
      <c r="L44" s="240">
        <v>21</v>
      </c>
      <c r="M44" s="240">
        <f>G44*(1+L44/100)</f>
        <v>0</v>
      </c>
      <c r="N44" s="238">
        <v>0</v>
      </c>
      <c r="O44" s="238">
        <f>ROUND(E44*N44,2)</f>
        <v>0</v>
      </c>
      <c r="P44" s="238">
        <v>0</v>
      </c>
      <c r="Q44" s="238">
        <f>ROUND(E44*P44,2)</f>
        <v>0</v>
      </c>
      <c r="R44" s="240" t="s">
        <v>156</v>
      </c>
      <c r="S44" s="240" t="s">
        <v>157</v>
      </c>
      <c r="T44" s="241" t="s">
        <v>158</v>
      </c>
      <c r="U44" s="223">
        <v>0.2</v>
      </c>
      <c r="V44" s="223">
        <f>ROUND(E44*U44,2)</f>
        <v>0.34</v>
      </c>
      <c r="W44" s="223"/>
      <c r="X44" s="223" t="s">
        <v>159</v>
      </c>
      <c r="Y44" s="223" t="s">
        <v>160</v>
      </c>
      <c r="Z44" s="212"/>
      <c r="AA44" s="212"/>
      <c r="AB44" s="212"/>
      <c r="AC44" s="212"/>
      <c r="AD44" s="212"/>
      <c r="AE44" s="212"/>
      <c r="AF44" s="212"/>
      <c r="AG44" s="212" t="s">
        <v>161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">
      <c r="A45" s="219"/>
      <c r="B45" s="220"/>
      <c r="C45" s="253" t="s">
        <v>202</v>
      </c>
      <c r="D45" s="242"/>
      <c r="E45" s="242"/>
      <c r="F45" s="242"/>
      <c r="G45" s="242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2"/>
      <c r="AA45" s="212"/>
      <c r="AB45" s="212"/>
      <c r="AC45" s="212"/>
      <c r="AD45" s="212"/>
      <c r="AE45" s="212"/>
      <c r="AF45" s="212"/>
      <c r="AG45" s="212" t="s">
        <v>163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">
      <c r="A46" s="219"/>
      <c r="B46" s="220"/>
      <c r="C46" s="254" t="s">
        <v>203</v>
      </c>
      <c r="D46" s="225"/>
      <c r="E46" s="226"/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2"/>
      <c r="AA46" s="212"/>
      <c r="AB46" s="212"/>
      <c r="AC46" s="212"/>
      <c r="AD46" s="212"/>
      <c r="AE46" s="212"/>
      <c r="AF46" s="212"/>
      <c r="AG46" s="212" t="s">
        <v>165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2">
      <c r="A47" s="219"/>
      <c r="B47" s="220"/>
      <c r="C47" s="254" t="s">
        <v>204</v>
      </c>
      <c r="D47" s="225"/>
      <c r="E47" s="226">
        <v>1.72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2"/>
      <c r="AA47" s="212"/>
      <c r="AB47" s="212"/>
      <c r="AC47" s="212"/>
      <c r="AD47" s="212"/>
      <c r="AE47" s="212"/>
      <c r="AF47" s="212"/>
      <c r="AG47" s="212" t="s">
        <v>165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35">
        <v>9</v>
      </c>
      <c r="B48" s="236" t="s">
        <v>205</v>
      </c>
      <c r="C48" s="252" t="s">
        <v>206</v>
      </c>
      <c r="D48" s="237" t="s">
        <v>207</v>
      </c>
      <c r="E48" s="238">
        <v>30</v>
      </c>
      <c r="F48" s="239"/>
      <c r="G48" s="240">
        <f>ROUND(E48*F48,2)</f>
        <v>0</v>
      </c>
      <c r="H48" s="239"/>
      <c r="I48" s="240">
        <f>ROUND(E48*H48,2)</f>
        <v>0</v>
      </c>
      <c r="J48" s="239"/>
      <c r="K48" s="240">
        <f>ROUND(E48*J48,2)</f>
        <v>0</v>
      </c>
      <c r="L48" s="240">
        <v>21</v>
      </c>
      <c r="M48" s="240">
        <f>G48*(1+L48/100)</f>
        <v>0</v>
      </c>
      <c r="N48" s="238">
        <v>0</v>
      </c>
      <c r="O48" s="238">
        <f>ROUND(E48*N48,2)</f>
        <v>0</v>
      </c>
      <c r="P48" s="238">
        <v>0</v>
      </c>
      <c r="Q48" s="238">
        <f>ROUND(E48*P48,2)</f>
        <v>0</v>
      </c>
      <c r="R48" s="240" t="s">
        <v>208</v>
      </c>
      <c r="S48" s="240" t="s">
        <v>157</v>
      </c>
      <c r="T48" s="241" t="s">
        <v>158</v>
      </c>
      <c r="U48" s="223">
        <v>0.1</v>
      </c>
      <c r="V48" s="223">
        <f>ROUND(E48*U48,2)</f>
        <v>3</v>
      </c>
      <c r="W48" s="223"/>
      <c r="X48" s="223" t="s">
        <v>159</v>
      </c>
      <c r="Y48" s="223" t="s">
        <v>160</v>
      </c>
      <c r="Z48" s="212"/>
      <c r="AA48" s="212"/>
      <c r="AB48" s="212"/>
      <c r="AC48" s="212"/>
      <c r="AD48" s="212"/>
      <c r="AE48" s="212"/>
      <c r="AF48" s="212"/>
      <c r="AG48" s="212" t="s">
        <v>161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">
      <c r="A49" s="219"/>
      <c r="B49" s="220"/>
      <c r="C49" s="253" t="s">
        <v>209</v>
      </c>
      <c r="D49" s="242"/>
      <c r="E49" s="242"/>
      <c r="F49" s="242"/>
      <c r="G49" s="242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2"/>
      <c r="AA49" s="212"/>
      <c r="AB49" s="212"/>
      <c r="AC49" s="212"/>
      <c r="AD49" s="212"/>
      <c r="AE49" s="212"/>
      <c r="AF49" s="212"/>
      <c r="AG49" s="212" t="s">
        <v>163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35">
        <v>10</v>
      </c>
      <c r="B50" s="236" t="s">
        <v>210</v>
      </c>
      <c r="C50" s="252" t="s">
        <v>211</v>
      </c>
      <c r="D50" s="237" t="s">
        <v>207</v>
      </c>
      <c r="E50" s="238">
        <v>80.05</v>
      </c>
      <c r="F50" s="239"/>
      <c r="G50" s="240">
        <f>ROUND(E50*F50,2)</f>
        <v>0</v>
      </c>
      <c r="H50" s="239"/>
      <c r="I50" s="240">
        <f>ROUND(E50*H50,2)</f>
        <v>0</v>
      </c>
      <c r="J50" s="239"/>
      <c r="K50" s="240">
        <f>ROUND(E50*J50,2)</f>
        <v>0</v>
      </c>
      <c r="L50" s="240">
        <v>21</v>
      </c>
      <c r="M50" s="240">
        <f>G50*(1+L50/100)</f>
        <v>0</v>
      </c>
      <c r="N50" s="238">
        <v>0</v>
      </c>
      <c r="O50" s="238">
        <f>ROUND(E50*N50,2)</f>
        <v>0</v>
      </c>
      <c r="P50" s="238">
        <v>0</v>
      </c>
      <c r="Q50" s="238">
        <f>ROUND(E50*P50,2)</f>
        <v>0</v>
      </c>
      <c r="R50" s="240" t="s">
        <v>156</v>
      </c>
      <c r="S50" s="240" t="s">
        <v>157</v>
      </c>
      <c r="T50" s="241" t="s">
        <v>158</v>
      </c>
      <c r="U50" s="223">
        <v>0.03</v>
      </c>
      <c r="V50" s="223">
        <f>ROUND(E50*U50,2)</f>
        <v>2.4</v>
      </c>
      <c r="W50" s="223"/>
      <c r="X50" s="223" t="s">
        <v>159</v>
      </c>
      <c r="Y50" s="223" t="s">
        <v>160</v>
      </c>
      <c r="Z50" s="212"/>
      <c r="AA50" s="212"/>
      <c r="AB50" s="212"/>
      <c r="AC50" s="212"/>
      <c r="AD50" s="212"/>
      <c r="AE50" s="212"/>
      <c r="AF50" s="212"/>
      <c r="AG50" s="212" t="s">
        <v>161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19"/>
      <c r="B51" s="220"/>
      <c r="C51" s="253" t="s">
        <v>212</v>
      </c>
      <c r="D51" s="242"/>
      <c r="E51" s="242"/>
      <c r="F51" s="242"/>
      <c r="G51" s="242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2"/>
      <c r="AA51" s="212"/>
      <c r="AB51" s="212"/>
      <c r="AC51" s="212"/>
      <c r="AD51" s="212"/>
      <c r="AE51" s="212"/>
      <c r="AF51" s="212"/>
      <c r="AG51" s="212" t="s">
        <v>163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2">
      <c r="A52" s="219"/>
      <c r="B52" s="220"/>
      <c r="C52" s="254" t="s">
        <v>213</v>
      </c>
      <c r="D52" s="225"/>
      <c r="E52" s="226"/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2"/>
      <c r="AA52" s="212"/>
      <c r="AB52" s="212"/>
      <c r="AC52" s="212"/>
      <c r="AD52" s="212"/>
      <c r="AE52" s="212"/>
      <c r="AF52" s="212"/>
      <c r="AG52" s="212" t="s">
        <v>165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">
      <c r="A53" s="219"/>
      <c r="B53" s="220"/>
      <c r="C53" s="254" t="s">
        <v>214</v>
      </c>
      <c r="D53" s="225"/>
      <c r="E53" s="226"/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2"/>
      <c r="AA53" s="212"/>
      <c r="AB53" s="212"/>
      <c r="AC53" s="212"/>
      <c r="AD53" s="212"/>
      <c r="AE53" s="212"/>
      <c r="AF53" s="212"/>
      <c r="AG53" s="212" t="s">
        <v>165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19"/>
      <c r="B54" s="220"/>
      <c r="C54" s="254" t="s">
        <v>215</v>
      </c>
      <c r="D54" s="225"/>
      <c r="E54" s="226"/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2"/>
      <c r="AA54" s="212"/>
      <c r="AB54" s="212"/>
      <c r="AC54" s="212"/>
      <c r="AD54" s="212"/>
      <c r="AE54" s="212"/>
      <c r="AF54" s="212"/>
      <c r="AG54" s="212" t="s">
        <v>165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2">
      <c r="A55" s="219"/>
      <c r="B55" s="220"/>
      <c r="C55" s="254" t="s">
        <v>216</v>
      </c>
      <c r="D55" s="225"/>
      <c r="E55" s="226">
        <v>80.05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2"/>
      <c r="AA55" s="212"/>
      <c r="AB55" s="212"/>
      <c r="AC55" s="212"/>
      <c r="AD55" s="212"/>
      <c r="AE55" s="212"/>
      <c r="AF55" s="212"/>
      <c r="AG55" s="212" t="s">
        <v>165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35">
        <v>11</v>
      </c>
      <c r="B56" s="236" t="s">
        <v>217</v>
      </c>
      <c r="C56" s="252" t="s">
        <v>218</v>
      </c>
      <c r="D56" s="237" t="s">
        <v>207</v>
      </c>
      <c r="E56" s="238">
        <v>30</v>
      </c>
      <c r="F56" s="239"/>
      <c r="G56" s="240">
        <f>ROUND(E56*F56,2)</f>
        <v>0</v>
      </c>
      <c r="H56" s="239"/>
      <c r="I56" s="240">
        <f>ROUND(E56*H56,2)</f>
        <v>0</v>
      </c>
      <c r="J56" s="239"/>
      <c r="K56" s="240">
        <f>ROUND(E56*J56,2)</f>
        <v>0</v>
      </c>
      <c r="L56" s="240">
        <v>21</v>
      </c>
      <c r="M56" s="240">
        <f>G56*(1+L56/100)</f>
        <v>0</v>
      </c>
      <c r="N56" s="238">
        <v>0</v>
      </c>
      <c r="O56" s="238">
        <f>ROUND(E56*N56,2)</f>
        <v>0</v>
      </c>
      <c r="P56" s="238">
        <v>0</v>
      </c>
      <c r="Q56" s="238">
        <f>ROUND(E56*P56,2)</f>
        <v>0</v>
      </c>
      <c r="R56" s="240" t="s">
        <v>156</v>
      </c>
      <c r="S56" s="240" t="s">
        <v>157</v>
      </c>
      <c r="T56" s="241" t="s">
        <v>158</v>
      </c>
      <c r="U56" s="223">
        <v>0.13</v>
      </c>
      <c r="V56" s="223">
        <f>ROUND(E56*U56,2)</f>
        <v>3.9</v>
      </c>
      <c r="W56" s="223"/>
      <c r="X56" s="223" t="s">
        <v>159</v>
      </c>
      <c r="Y56" s="223" t="s">
        <v>160</v>
      </c>
      <c r="Z56" s="212"/>
      <c r="AA56" s="212"/>
      <c r="AB56" s="212"/>
      <c r="AC56" s="212"/>
      <c r="AD56" s="212"/>
      <c r="AE56" s="212"/>
      <c r="AF56" s="212"/>
      <c r="AG56" s="212" t="s">
        <v>161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2" x14ac:dyDescent="0.2">
      <c r="A57" s="219"/>
      <c r="B57" s="220"/>
      <c r="C57" s="253" t="s">
        <v>219</v>
      </c>
      <c r="D57" s="242"/>
      <c r="E57" s="242"/>
      <c r="F57" s="242"/>
      <c r="G57" s="242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2"/>
      <c r="AA57" s="212"/>
      <c r="AB57" s="212"/>
      <c r="AC57" s="212"/>
      <c r="AD57" s="212"/>
      <c r="AE57" s="212"/>
      <c r="AF57" s="212"/>
      <c r="AG57" s="212" t="s">
        <v>163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43" t="str">
        <f>C57</f>
        <v>s případným nutným přemístěním hromad nebo dočasných skládek na místo potřeby ze vzdálenosti do 30 m, v rovině nebo ve svahu do 1 : 5,</v>
      </c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35">
        <v>12</v>
      </c>
      <c r="B58" s="236" t="s">
        <v>220</v>
      </c>
      <c r="C58" s="252" t="s">
        <v>221</v>
      </c>
      <c r="D58" s="237" t="s">
        <v>207</v>
      </c>
      <c r="E58" s="238">
        <v>15</v>
      </c>
      <c r="F58" s="239"/>
      <c r="G58" s="240">
        <f>ROUND(E58*F58,2)</f>
        <v>0</v>
      </c>
      <c r="H58" s="239"/>
      <c r="I58" s="240">
        <f>ROUND(E58*H58,2)</f>
        <v>0</v>
      </c>
      <c r="J58" s="239"/>
      <c r="K58" s="240">
        <f>ROUND(E58*J58,2)</f>
        <v>0</v>
      </c>
      <c r="L58" s="240">
        <v>21</v>
      </c>
      <c r="M58" s="240">
        <f>G58*(1+L58/100)</f>
        <v>0</v>
      </c>
      <c r="N58" s="238">
        <v>0</v>
      </c>
      <c r="O58" s="238">
        <f>ROUND(E58*N58,2)</f>
        <v>0</v>
      </c>
      <c r="P58" s="238">
        <v>0</v>
      </c>
      <c r="Q58" s="238">
        <f>ROUND(E58*P58,2)</f>
        <v>0</v>
      </c>
      <c r="R58" s="240" t="s">
        <v>156</v>
      </c>
      <c r="S58" s="240" t="s">
        <v>157</v>
      </c>
      <c r="T58" s="241" t="s">
        <v>158</v>
      </c>
      <c r="U58" s="223">
        <v>0.13</v>
      </c>
      <c r="V58" s="223">
        <f>ROUND(E58*U58,2)</f>
        <v>1.95</v>
      </c>
      <c r="W58" s="223"/>
      <c r="X58" s="223" t="s">
        <v>159</v>
      </c>
      <c r="Y58" s="223" t="s">
        <v>160</v>
      </c>
      <c r="Z58" s="212"/>
      <c r="AA58" s="212"/>
      <c r="AB58" s="212"/>
      <c r="AC58" s="212"/>
      <c r="AD58" s="212"/>
      <c r="AE58" s="212"/>
      <c r="AF58" s="212"/>
      <c r="AG58" s="212" t="s">
        <v>161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">
      <c r="A59" s="219"/>
      <c r="B59" s="220"/>
      <c r="C59" s="253" t="s">
        <v>222</v>
      </c>
      <c r="D59" s="242"/>
      <c r="E59" s="242"/>
      <c r="F59" s="242"/>
      <c r="G59" s="242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2"/>
      <c r="AA59" s="212"/>
      <c r="AB59" s="212"/>
      <c r="AC59" s="212"/>
      <c r="AD59" s="212"/>
      <c r="AE59" s="212"/>
      <c r="AF59" s="212"/>
      <c r="AG59" s="212" t="s">
        <v>163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">
      <c r="A60" s="219"/>
      <c r="B60" s="220"/>
      <c r="C60" s="254" t="s">
        <v>223</v>
      </c>
      <c r="D60" s="225"/>
      <c r="E60" s="226"/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2"/>
      <c r="AA60" s="212"/>
      <c r="AB60" s="212"/>
      <c r="AC60" s="212"/>
      <c r="AD60" s="212"/>
      <c r="AE60" s="212"/>
      <c r="AF60" s="212"/>
      <c r="AG60" s="212" t="s">
        <v>165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54" t="s">
        <v>224</v>
      </c>
      <c r="D61" s="225"/>
      <c r="E61" s="226">
        <v>15</v>
      </c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2"/>
      <c r="AA61" s="212"/>
      <c r="AB61" s="212"/>
      <c r="AC61" s="212"/>
      <c r="AD61" s="212"/>
      <c r="AE61" s="212"/>
      <c r="AF61" s="212"/>
      <c r="AG61" s="212" t="s">
        <v>165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35">
        <v>13</v>
      </c>
      <c r="B62" s="236" t="s">
        <v>225</v>
      </c>
      <c r="C62" s="252" t="s">
        <v>226</v>
      </c>
      <c r="D62" s="237" t="s">
        <v>155</v>
      </c>
      <c r="E62" s="238">
        <v>49.625</v>
      </c>
      <c r="F62" s="239"/>
      <c r="G62" s="240">
        <f>ROUND(E62*F62,2)</f>
        <v>0</v>
      </c>
      <c r="H62" s="239"/>
      <c r="I62" s="240">
        <f>ROUND(E62*H62,2)</f>
        <v>0</v>
      </c>
      <c r="J62" s="239"/>
      <c r="K62" s="240">
        <f>ROUND(E62*J62,2)</f>
        <v>0</v>
      </c>
      <c r="L62" s="240">
        <v>21</v>
      </c>
      <c r="M62" s="240">
        <f>G62*(1+L62/100)</f>
        <v>0</v>
      </c>
      <c r="N62" s="238">
        <v>0</v>
      </c>
      <c r="O62" s="238">
        <f>ROUND(E62*N62,2)</f>
        <v>0</v>
      </c>
      <c r="P62" s="238">
        <v>0</v>
      </c>
      <c r="Q62" s="238">
        <f>ROUND(E62*P62,2)</f>
        <v>0</v>
      </c>
      <c r="R62" s="240" t="s">
        <v>156</v>
      </c>
      <c r="S62" s="240" t="s">
        <v>157</v>
      </c>
      <c r="T62" s="241" t="s">
        <v>158</v>
      </c>
      <c r="U62" s="223">
        <v>0</v>
      </c>
      <c r="V62" s="223">
        <f>ROUND(E62*U62,2)</f>
        <v>0</v>
      </c>
      <c r="W62" s="223"/>
      <c r="X62" s="223" t="s">
        <v>159</v>
      </c>
      <c r="Y62" s="223" t="s">
        <v>160</v>
      </c>
      <c r="Z62" s="212"/>
      <c r="AA62" s="212"/>
      <c r="AB62" s="212"/>
      <c r="AC62" s="212"/>
      <c r="AD62" s="212"/>
      <c r="AE62" s="212"/>
      <c r="AF62" s="212"/>
      <c r="AG62" s="212" t="s">
        <v>161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2">
      <c r="A63" s="219"/>
      <c r="B63" s="220"/>
      <c r="C63" s="254" t="s">
        <v>182</v>
      </c>
      <c r="D63" s="225"/>
      <c r="E63" s="226"/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2"/>
      <c r="AA63" s="212"/>
      <c r="AB63" s="212"/>
      <c r="AC63" s="212"/>
      <c r="AD63" s="212"/>
      <c r="AE63" s="212"/>
      <c r="AF63" s="212"/>
      <c r="AG63" s="212" t="s">
        <v>165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2">
      <c r="A64" s="219"/>
      <c r="B64" s="220"/>
      <c r="C64" s="254" t="s">
        <v>183</v>
      </c>
      <c r="D64" s="225"/>
      <c r="E64" s="226">
        <v>49.625</v>
      </c>
      <c r="F64" s="223"/>
      <c r="G64" s="223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2"/>
      <c r="AA64" s="212"/>
      <c r="AB64" s="212"/>
      <c r="AC64" s="212"/>
      <c r="AD64" s="212"/>
      <c r="AE64" s="212"/>
      <c r="AF64" s="212"/>
      <c r="AG64" s="212" t="s">
        <v>165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35">
        <v>14</v>
      </c>
      <c r="B65" s="236" t="s">
        <v>227</v>
      </c>
      <c r="C65" s="252" t="s">
        <v>228</v>
      </c>
      <c r="D65" s="237" t="s">
        <v>229</v>
      </c>
      <c r="E65" s="238">
        <v>1.5</v>
      </c>
      <c r="F65" s="239"/>
      <c r="G65" s="240">
        <f>ROUND(E65*F65,2)</f>
        <v>0</v>
      </c>
      <c r="H65" s="239"/>
      <c r="I65" s="240">
        <f>ROUND(E65*H65,2)</f>
        <v>0</v>
      </c>
      <c r="J65" s="239"/>
      <c r="K65" s="240">
        <f>ROUND(E65*J65,2)</f>
        <v>0</v>
      </c>
      <c r="L65" s="240">
        <v>21</v>
      </c>
      <c r="M65" s="240">
        <f>G65*(1+L65/100)</f>
        <v>0</v>
      </c>
      <c r="N65" s="238">
        <v>1E-3</v>
      </c>
      <c r="O65" s="238">
        <f>ROUND(E65*N65,2)</f>
        <v>0</v>
      </c>
      <c r="P65" s="238">
        <v>0</v>
      </c>
      <c r="Q65" s="238">
        <f>ROUND(E65*P65,2)</f>
        <v>0</v>
      </c>
      <c r="R65" s="240" t="s">
        <v>230</v>
      </c>
      <c r="S65" s="240" t="s">
        <v>157</v>
      </c>
      <c r="T65" s="241" t="s">
        <v>158</v>
      </c>
      <c r="U65" s="223">
        <v>0</v>
      </c>
      <c r="V65" s="223">
        <f>ROUND(E65*U65,2)</f>
        <v>0</v>
      </c>
      <c r="W65" s="223"/>
      <c r="X65" s="223" t="s">
        <v>231</v>
      </c>
      <c r="Y65" s="223" t="s">
        <v>160</v>
      </c>
      <c r="Z65" s="212"/>
      <c r="AA65" s="212"/>
      <c r="AB65" s="212"/>
      <c r="AC65" s="212"/>
      <c r="AD65" s="212"/>
      <c r="AE65" s="212"/>
      <c r="AF65" s="212"/>
      <c r="AG65" s="212" t="s">
        <v>232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2" x14ac:dyDescent="0.2">
      <c r="A66" s="219"/>
      <c r="B66" s="220"/>
      <c r="C66" s="254" t="s">
        <v>233</v>
      </c>
      <c r="D66" s="225"/>
      <c r="E66" s="226"/>
      <c r="F66" s="223"/>
      <c r="G66" s="223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2"/>
      <c r="AA66" s="212"/>
      <c r="AB66" s="212"/>
      <c r="AC66" s="212"/>
      <c r="AD66" s="212"/>
      <c r="AE66" s="212"/>
      <c r="AF66" s="212"/>
      <c r="AG66" s="212" t="s">
        <v>165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2">
      <c r="A67" s="219"/>
      <c r="B67" s="220"/>
      <c r="C67" s="254" t="s">
        <v>234</v>
      </c>
      <c r="D67" s="225"/>
      <c r="E67" s="226">
        <v>1.5</v>
      </c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2"/>
      <c r="AA67" s="212"/>
      <c r="AB67" s="212"/>
      <c r="AC67" s="212"/>
      <c r="AD67" s="212"/>
      <c r="AE67" s="212"/>
      <c r="AF67" s="212"/>
      <c r="AG67" s="212" t="s">
        <v>165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35">
        <v>15</v>
      </c>
      <c r="B68" s="236" t="s">
        <v>235</v>
      </c>
      <c r="C68" s="252" t="s">
        <v>236</v>
      </c>
      <c r="D68" s="237" t="s">
        <v>237</v>
      </c>
      <c r="E68" s="238">
        <v>3.44</v>
      </c>
      <c r="F68" s="239"/>
      <c r="G68" s="240">
        <f>ROUND(E68*F68,2)</f>
        <v>0</v>
      </c>
      <c r="H68" s="239"/>
      <c r="I68" s="240">
        <f>ROUND(E68*H68,2)</f>
        <v>0</v>
      </c>
      <c r="J68" s="239"/>
      <c r="K68" s="240">
        <f>ROUND(E68*J68,2)</f>
        <v>0</v>
      </c>
      <c r="L68" s="240">
        <v>21</v>
      </c>
      <c r="M68" s="240">
        <f>G68*(1+L68/100)</f>
        <v>0</v>
      </c>
      <c r="N68" s="238">
        <v>1</v>
      </c>
      <c r="O68" s="238">
        <f>ROUND(E68*N68,2)</f>
        <v>3.44</v>
      </c>
      <c r="P68" s="238">
        <v>0</v>
      </c>
      <c r="Q68" s="238">
        <f>ROUND(E68*P68,2)</f>
        <v>0</v>
      </c>
      <c r="R68" s="240" t="s">
        <v>230</v>
      </c>
      <c r="S68" s="240" t="s">
        <v>238</v>
      </c>
      <c r="T68" s="241" t="s">
        <v>158</v>
      </c>
      <c r="U68" s="223">
        <v>0</v>
      </c>
      <c r="V68" s="223">
        <f>ROUND(E68*U68,2)</f>
        <v>0</v>
      </c>
      <c r="W68" s="223"/>
      <c r="X68" s="223" t="s">
        <v>231</v>
      </c>
      <c r="Y68" s="223" t="s">
        <v>160</v>
      </c>
      <c r="Z68" s="212"/>
      <c r="AA68" s="212"/>
      <c r="AB68" s="212"/>
      <c r="AC68" s="212"/>
      <c r="AD68" s="212"/>
      <c r="AE68" s="212"/>
      <c r="AF68" s="212"/>
      <c r="AG68" s="212" t="s">
        <v>239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2">
      <c r="A69" s="219"/>
      <c r="B69" s="220"/>
      <c r="C69" s="254" t="s">
        <v>240</v>
      </c>
      <c r="D69" s="225"/>
      <c r="E69" s="226"/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2"/>
      <c r="AA69" s="212"/>
      <c r="AB69" s="212"/>
      <c r="AC69" s="212"/>
      <c r="AD69" s="212"/>
      <c r="AE69" s="212"/>
      <c r="AF69" s="212"/>
      <c r="AG69" s="212" t="s">
        <v>165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2">
      <c r="A70" s="219"/>
      <c r="B70" s="220"/>
      <c r="C70" s="254" t="s">
        <v>241</v>
      </c>
      <c r="D70" s="225"/>
      <c r="E70" s="226">
        <v>3.44</v>
      </c>
      <c r="F70" s="223"/>
      <c r="G70" s="223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2"/>
      <c r="AA70" s="212"/>
      <c r="AB70" s="212"/>
      <c r="AC70" s="212"/>
      <c r="AD70" s="212"/>
      <c r="AE70" s="212"/>
      <c r="AF70" s="212"/>
      <c r="AG70" s="212" t="s">
        <v>165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x14ac:dyDescent="0.2">
      <c r="A71" s="228" t="s">
        <v>151</v>
      </c>
      <c r="B71" s="229" t="s">
        <v>75</v>
      </c>
      <c r="C71" s="251" t="s">
        <v>76</v>
      </c>
      <c r="D71" s="230"/>
      <c r="E71" s="231"/>
      <c r="F71" s="232"/>
      <c r="G71" s="232">
        <f>SUMIF(AG72:AG94,"&lt;&gt;NOR",G72:G94)</f>
        <v>0</v>
      </c>
      <c r="H71" s="232"/>
      <c r="I71" s="232">
        <f>SUM(I72:I94)</f>
        <v>0</v>
      </c>
      <c r="J71" s="232"/>
      <c r="K71" s="232">
        <f>SUM(K72:K94)</f>
        <v>0</v>
      </c>
      <c r="L71" s="232"/>
      <c r="M71" s="232">
        <f>SUM(M72:M94)</f>
        <v>0</v>
      </c>
      <c r="N71" s="231"/>
      <c r="O71" s="231">
        <f>SUM(O72:O94)</f>
        <v>13.979999999999999</v>
      </c>
      <c r="P71" s="231"/>
      <c r="Q71" s="231">
        <f>SUM(Q72:Q94)</f>
        <v>0</v>
      </c>
      <c r="R71" s="232"/>
      <c r="S71" s="232"/>
      <c r="T71" s="233"/>
      <c r="U71" s="227"/>
      <c r="V71" s="227">
        <f>SUM(V72:V94)</f>
        <v>9.32</v>
      </c>
      <c r="W71" s="227"/>
      <c r="X71" s="227"/>
      <c r="Y71" s="227"/>
      <c r="AG71" t="s">
        <v>152</v>
      </c>
    </row>
    <row r="72" spans="1:60" outlineLevel="1" x14ac:dyDescent="0.2">
      <c r="A72" s="235">
        <v>16</v>
      </c>
      <c r="B72" s="236" t="s">
        <v>242</v>
      </c>
      <c r="C72" s="252" t="s">
        <v>243</v>
      </c>
      <c r="D72" s="237" t="s">
        <v>155</v>
      </c>
      <c r="E72" s="238">
        <v>1.62</v>
      </c>
      <c r="F72" s="239"/>
      <c r="G72" s="240">
        <f>ROUND(E72*F72,2)</f>
        <v>0</v>
      </c>
      <c r="H72" s="239"/>
      <c r="I72" s="240">
        <f>ROUND(E72*H72,2)</f>
        <v>0</v>
      </c>
      <c r="J72" s="239"/>
      <c r="K72" s="240">
        <f>ROUND(E72*J72,2)</f>
        <v>0</v>
      </c>
      <c r="L72" s="240">
        <v>21</v>
      </c>
      <c r="M72" s="240">
        <f>G72*(1+L72/100)</f>
        <v>0</v>
      </c>
      <c r="N72" s="238">
        <v>1.9205000000000001</v>
      </c>
      <c r="O72" s="238">
        <f>ROUND(E72*N72,2)</f>
        <v>3.11</v>
      </c>
      <c r="P72" s="238">
        <v>0</v>
      </c>
      <c r="Q72" s="238">
        <f>ROUND(E72*P72,2)</f>
        <v>0</v>
      </c>
      <c r="R72" s="240" t="s">
        <v>244</v>
      </c>
      <c r="S72" s="240" t="s">
        <v>157</v>
      </c>
      <c r="T72" s="241" t="s">
        <v>158</v>
      </c>
      <c r="U72" s="223">
        <v>1.23</v>
      </c>
      <c r="V72" s="223">
        <f>ROUND(E72*U72,2)</f>
        <v>1.99</v>
      </c>
      <c r="W72" s="223"/>
      <c r="X72" s="223" t="s">
        <v>159</v>
      </c>
      <c r="Y72" s="223" t="s">
        <v>160</v>
      </c>
      <c r="Z72" s="212"/>
      <c r="AA72" s="212"/>
      <c r="AB72" s="212"/>
      <c r="AC72" s="212"/>
      <c r="AD72" s="212"/>
      <c r="AE72" s="212"/>
      <c r="AF72" s="212"/>
      <c r="AG72" s="212" t="s">
        <v>161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2" x14ac:dyDescent="0.2">
      <c r="A73" s="219"/>
      <c r="B73" s="220"/>
      <c r="C73" s="254" t="s">
        <v>245</v>
      </c>
      <c r="D73" s="225"/>
      <c r="E73" s="226"/>
      <c r="F73" s="223"/>
      <c r="G73" s="223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23"/>
      <c r="Z73" s="212"/>
      <c r="AA73" s="212"/>
      <c r="AB73" s="212"/>
      <c r="AC73" s="212"/>
      <c r="AD73" s="212"/>
      <c r="AE73" s="212"/>
      <c r="AF73" s="212"/>
      <c r="AG73" s="212" t="s">
        <v>165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2">
      <c r="A74" s="219"/>
      <c r="B74" s="220"/>
      <c r="C74" s="254" t="s">
        <v>246</v>
      </c>
      <c r="D74" s="225"/>
      <c r="E74" s="226"/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2"/>
      <c r="AA74" s="212"/>
      <c r="AB74" s="212"/>
      <c r="AC74" s="212"/>
      <c r="AD74" s="212"/>
      <c r="AE74" s="212"/>
      <c r="AF74" s="212"/>
      <c r="AG74" s="212" t="s">
        <v>165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2">
      <c r="A75" s="219"/>
      <c r="B75" s="220"/>
      <c r="C75" s="254" t="s">
        <v>247</v>
      </c>
      <c r="D75" s="225"/>
      <c r="E75" s="226"/>
      <c r="F75" s="223"/>
      <c r="G75" s="223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23"/>
      <c r="Z75" s="212"/>
      <c r="AA75" s="212"/>
      <c r="AB75" s="212"/>
      <c r="AC75" s="212"/>
      <c r="AD75" s="212"/>
      <c r="AE75" s="212"/>
      <c r="AF75" s="212"/>
      <c r="AG75" s="212" t="s">
        <v>165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19"/>
      <c r="B76" s="220"/>
      <c r="C76" s="254" t="s">
        <v>248</v>
      </c>
      <c r="D76" s="225"/>
      <c r="E76" s="226"/>
      <c r="F76" s="223"/>
      <c r="G76" s="22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2"/>
      <c r="AA76" s="212"/>
      <c r="AB76" s="212"/>
      <c r="AC76" s="212"/>
      <c r="AD76" s="212"/>
      <c r="AE76" s="212"/>
      <c r="AF76" s="212"/>
      <c r="AG76" s="212" t="s">
        <v>165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2">
      <c r="A77" s="219"/>
      <c r="B77" s="220"/>
      <c r="C77" s="254" t="s">
        <v>249</v>
      </c>
      <c r="D77" s="225"/>
      <c r="E77" s="226">
        <v>1.62</v>
      </c>
      <c r="F77" s="223"/>
      <c r="G77" s="223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2"/>
      <c r="AA77" s="212"/>
      <c r="AB77" s="212"/>
      <c r="AC77" s="212"/>
      <c r="AD77" s="212"/>
      <c r="AE77" s="212"/>
      <c r="AF77" s="212"/>
      <c r="AG77" s="212" t="s">
        <v>165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35">
        <v>17</v>
      </c>
      <c r="B78" s="236" t="s">
        <v>250</v>
      </c>
      <c r="C78" s="252" t="s">
        <v>251</v>
      </c>
      <c r="D78" s="237" t="s">
        <v>155</v>
      </c>
      <c r="E78" s="238">
        <v>6.48</v>
      </c>
      <c r="F78" s="239"/>
      <c r="G78" s="240">
        <f>ROUND(E78*F78,2)</f>
        <v>0</v>
      </c>
      <c r="H78" s="239"/>
      <c r="I78" s="240">
        <f>ROUND(E78*H78,2)</f>
        <v>0</v>
      </c>
      <c r="J78" s="239"/>
      <c r="K78" s="240">
        <f>ROUND(E78*J78,2)</f>
        <v>0</v>
      </c>
      <c r="L78" s="240">
        <v>21</v>
      </c>
      <c r="M78" s="240">
        <f>G78*(1+L78/100)</f>
        <v>0</v>
      </c>
      <c r="N78" s="238">
        <v>1.665</v>
      </c>
      <c r="O78" s="238">
        <f>ROUND(E78*N78,2)</f>
        <v>10.79</v>
      </c>
      <c r="P78" s="238">
        <v>0</v>
      </c>
      <c r="Q78" s="238">
        <f>ROUND(E78*P78,2)</f>
        <v>0</v>
      </c>
      <c r="R78" s="240" t="s">
        <v>244</v>
      </c>
      <c r="S78" s="240" t="s">
        <v>157</v>
      </c>
      <c r="T78" s="241" t="s">
        <v>158</v>
      </c>
      <c r="U78" s="223">
        <v>0.92</v>
      </c>
      <c r="V78" s="223">
        <f>ROUND(E78*U78,2)</f>
        <v>5.96</v>
      </c>
      <c r="W78" s="223"/>
      <c r="X78" s="223" t="s">
        <v>159</v>
      </c>
      <c r="Y78" s="223" t="s">
        <v>160</v>
      </c>
      <c r="Z78" s="212"/>
      <c r="AA78" s="212"/>
      <c r="AB78" s="212"/>
      <c r="AC78" s="212"/>
      <c r="AD78" s="212"/>
      <c r="AE78" s="212"/>
      <c r="AF78" s="212"/>
      <c r="AG78" s="212" t="s">
        <v>161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2">
      <c r="A79" s="219"/>
      <c r="B79" s="220"/>
      <c r="C79" s="253" t="s">
        <v>252</v>
      </c>
      <c r="D79" s="242"/>
      <c r="E79" s="242"/>
      <c r="F79" s="242"/>
      <c r="G79" s="242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2"/>
      <c r="AA79" s="212"/>
      <c r="AB79" s="212"/>
      <c r="AC79" s="212"/>
      <c r="AD79" s="212"/>
      <c r="AE79" s="212"/>
      <c r="AF79" s="212"/>
      <c r="AG79" s="212" t="s">
        <v>163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2">
      <c r="A80" s="219"/>
      <c r="B80" s="220"/>
      <c r="C80" s="254" t="s">
        <v>253</v>
      </c>
      <c r="D80" s="225"/>
      <c r="E80" s="226"/>
      <c r="F80" s="223"/>
      <c r="G80" s="223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2"/>
      <c r="AA80" s="212"/>
      <c r="AB80" s="212"/>
      <c r="AC80" s="212"/>
      <c r="AD80" s="212"/>
      <c r="AE80" s="212"/>
      <c r="AF80" s="212"/>
      <c r="AG80" s="212" t="s">
        <v>165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2">
      <c r="A81" s="219"/>
      <c r="B81" s="220"/>
      <c r="C81" s="254" t="s">
        <v>254</v>
      </c>
      <c r="D81" s="225"/>
      <c r="E81" s="226"/>
      <c r="F81" s="223"/>
      <c r="G81" s="223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2"/>
      <c r="AA81" s="212"/>
      <c r="AB81" s="212"/>
      <c r="AC81" s="212"/>
      <c r="AD81" s="212"/>
      <c r="AE81" s="212"/>
      <c r="AF81" s="212"/>
      <c r="AG81" s="212" t="s">
        <v>165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2">
      <c r="A82" s="219"/>
      <c r="B82" s="220"/>
      <c r="C82" s="254" t="s">
        <v>255</v>
      </c>
      <c r="D82" s="225"/>
      <c r="E82" s="226"/>
      <c r="F82" s="223"/>
      <c r="G82" s="223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2"/>
      <c r="AA82" s="212"/>
      <c r="AB82" s="212"/>
      <c r="AC82" s="212"/>
      <c r="AD82" s="212"/>
      <c r="AE82" s="212"/>
      <c r="AF82" s="212"/>
      <c r="AG82" s="212" t="s">
        <v>165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2">
      <c r="A83" s="219"/>
      <c r="B83" s="220"/>
      <c r="C83" s="254" t="s">
        <v>256</v>
      </c>
      <c r="D83" s="225"/>
      <c r="E83" s="226"/>
      <c r="F83" s="223"/>
      <c r="G83" s="223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2"/>
      <c r="AA83" s="212"/>
      <c r="AB83" s="212"/>
      <c r="AC83" s="212"/>
      <c r="AD83" s="212"/>
      <c r="AE83" s="212"/>
      <c r="AF83" s="212"/>
      <c r="AG83" s="212" t="s">
        <v>165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2">
      <c r="A84" s="219"/>
      <c r="B84" s="220"/>
      <c r="C84" s="254" t="s">
        <v>257</v>
      </c>
      <c r="D84" s="225"/>
      <c r="E84" s="226">
        <v>6.48</v>
      </c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2"/>
      <c r="AA84" s="212"/>
      <c r="AB84" s="212"/>
      <c r="AC84" s="212"/>
      <c r="AD84" s="212"/>
      <c r="AE84" s="212"/>
      <c r="AF84" s="212"/>
      <c r="AG84" s="212" t="s">
        <v>165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35">
        <v>18</v>
      </c>
      <c r="B85" s="236" t="s">
        <v>258</v>
      </c>
      <c r="C85" s="252" t="s">
        <v>259</v>
      </c>
      <c r="D85" s="237" t="s">
        <v>260</v>
      </c>
      <c r="E85" s="238">
        <v>27.3</v>
      </c>
      <c r="F85" s="239"/>
      <c r="G85" s="240">
        <f>ROUND(E85*F85,2)</f>
        <v>0</v>
      </c>
      <c r="H85" s="239"/>
      <c r="I85" s="240">
        <f>ROUND(E85*H85,2)</f>
        <v>0</v>
      </c>
      <c r="J85" s="239"/>
      <c r="K85" s="240">
        <f>ROUND(E85*J85,2)</f>
        <v>0</v>
      </c>
      <c r="L85" s="240">
        <v>21</v>
      </c>
      <c r="M85" s="240">
        <f>G85*(1+L85/100)</f>
        <v>0</v>
      </c>
      <c r="N85" s="238">
        <v>0</v>
      </c>
      <c r="O85" s="238">
        <f>ROUND(E85*N85,2)</f>
        <v>0</v>
      </c>
      <c r="P85" s="238">
        <v>0</v>
      </c>
      <c r="Q85" s="238">
        <f>ROUND(E85*P85,2)</f>
        <v>0</v>
      </c>
      <c r="R85" s="240" t="s">
        <v>261</v>
      </c>
      <c r="S85" s="240" t="s">
        <v>157</v>
      </c>
      <c r="T85" s="241" t="s">
        <v>158</v>
      </c>
      <c r="U85" s="223">
        <v>0.05</v>
      </c>
      <c r="V85" s="223">
        <f>ROUND(E85*U85,2)</f>
        <v>1.37</v>
      </c>
      <c r="W85" s="223"/>
      <c r="X85" s="223" t="s">
        <v>159</v>
      </c>
      <c r="Y85" s="223" t="s">
        <v>160</v>
      </c>
      <c r="Z85" s="212"/>
      <c r="AA85" s="212"/>
      <c r="AB85" s="212"/>
      <c r="AC85" s="212"/>
      <c r="AD85" s="212"/>
      <c r="AE85" s="212"/>
      <c r="AF85" s="212"/>
      <c r="AG85" s="212" t="s">
        <v>161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2">
      <c r="A86" s="219"/>
      <c r="B86" s="220"/>
      <c r="C86" s="254" t="s">
        <v>262</v>
      </c>
      <c r="D86" s="225"/>
      <c r="E86" s="226"/>
      <c r="F86" s="223"/>
      <c r="G86" s="223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2"/>
      <c r="AA86" s="212"/>
      <c r="AB86" s="212"/>
      <c r="AC86" s="212"/>
      <c r="AD86" s="212"/>
      <c r="AE86" s="212"/>
      <c r="AF86" s="212"/>
      <c r="AG86" s="212" t="s">
        <v>165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2">
      <c r="A87" s="219"/>
      <c r="B87" s="220"/>
      <c r="C87" s="254" t="s">
        <v>263</v>
      </c>
      <c r="D87" s="225"/>
      <c r="E87" s="226"/>
      <c r="F87" s="223"/>
      <c r="G87" s="223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2"/>
      <c r="AA87" s="212"/>
      <c r="AB87" s="212"/>
      <c r="AC87" s="212"/>
      <c r="AD87" s="212"/>
      <c r="AE87" s="212"/>
      <c r="AF87" s="212"/>
      <c r="AG87" s="212" t="s">
        <v>165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2">
      <c r="A88" s="219"/>
      <c r="B88" s="220"/>
      <c r="C88" s="254" t="s">
        <v>264</v>
      </c>
      <c r="D88" s="225"/>
      <c r="E88" s="226">
        <v>27.3</v>
      </c>
      <c r="F88" s="223"/>
      <c r="G88" s="223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2"/>
      <c r="AA88" s="212"/>
      <c r="AB88" s="212"/>
      <c r="AC88" s="212"/>
      <c r="AD88" s="212"/>
      <c r="AE88" s="212"/>
      <c r="AF88" s="212"/>
      <c r="AG88" s="212" t="s">
        <v>165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35">
        <v>19</v>
      </c>
      <c r="B89" s="236" t="s">
        <v>265</v>
      </c>
      <c r="C89" s="252" t="s">
        <v>266</v>
      </c>
      <c r="D89" s="237" t="s">
        <v>260</v>
      </c>
      <c r="E89" s="238">
        <v>23.344999999999999</v>
      </c>
      <c r="F89" s="239"/>
      <c r="G89" s="240">
        <f>ROUND(E89*F89,2)</f>
        <v>0</v>
      </c>
      <c r="H89" s="239"/>
      <c r="I89" s="240">
        <f>ROUND(E89*H89,2)</f>
        <v>0</v>
      </c>
      <c r="J89" s="239"/>
      <c r="K89" s="240">
        <f>ROUND(E89*J89,2)</f>
        <v>0</v>
      </c>
      <c r="L89" s="240">
        <v>21</v>
      </c>
      <c r="M89" s="240">
        <f>G89*(1+L89/100)</f>
        <v>0</v>
      </c>
      <c r="N89" s="238">
        <v>3.5500000000000002E-3</v>
      </c>
      <c r="O89" s="238">
        <f>ROUND(E89*N89,2)</f>
        <v>0.08</v>
      </c>
      <c r="P89" s="238">
        <v>0</v>
      </c>
      <c r="Q89" s="238">
        <f>ROUND(E89*P89,2)</f>
        <v>0</v>
      </c>
      <c r="R89" s="240"/>
      <c r="S89" s="240" t="s">
        <v>267</v>
      </c>
      <c r="T89" s="241" t="s">
        <v>158</v>
      </c>
      <c r="U89" s="223">
        <v>0</v>
      </c>
      <c r="V89" s="223">
        <f>ROUND(E89*U89,2)</f>
        <v>0</v>
      </c>
      <c r="W89" s="223"/>
      <c r="X89" s="223" t="s">
        <v>231</v>
      </c>
      <c r="Y89" s="223" t="s">
        <v>160</v>
      </c>
      <c r="Z89" s="212"/>
      <c r="AA89" s="212"/>
      <c r="AB89" s="212"/>
      <c r="AC89" s="212"/>
      <c r="AD89" s="212"/>
      <c r="AE89" s="212"/>
      <c r="AF89" s="212"/>
      <c r="AG89" s="212" t="s">
        <v>232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2">
      <c r="A90" s="219"/>
      <c r="B90" s="220"/>
      <c r="C90" s="254" t="s">
        <v>268</v>
      </c>
      <c r="D90" s="225"/>
      <c r="E90" s="226"/>
      <c r="F90" s="223"/>
      <c r="G90" s="223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2"/>
      <c r="AA90" s="212"/>
      <c r="AB90" s="212"/>
      <c r="AC90" s="212"/>
      <c r="AD90" s="212"/>
      <c r="AE90" s="212"/>
      <c r="AF90" s="212"/>
      <c r="AG90" s="212" t="s">
        <v>165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2">
      <c r="A91" s="219"/>
      <c r="B91" s="220"/>
      <c r="C91" s="254" t="s">
        <v>269</v>
      </c>
      <c r="D91" s="225"/>
      <c r="E91" s="226">
        <v>23.344999999999999</v>
      </c>
      <c r="F91" s="223"/>
      <c r="G91" s="223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2"/>
      <c r="AA91" s="212"/>
      <c r="AB91" s="212"/>
      <c r="AC91" s="212"/>
      <c r="AD91" s="212"/>
      <c r="AE91" s="212"/>
      <c r="AF91" s="212"/>
      <c r="AG91" s="212" t="s">
        <v>165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 x14ac:dyDescent="0.2">
      <c r="A92" s="235">
        <v>20</v>
      </c>
      <c r="B92" s="236" t="s">
        <v>270</v>
      </c>
      <c r="C92" s="252" t="s">
        <v>271</v>
      </c>
      <c r="D92" s="237" t="s">
        <v>260</v>
      </c>
      <c r="E92" s="238">
        <v>4.3650000000000002</v>
      </c>
      <c r="F92" s="239"/>
      <c r="G92" s="240">
        <f>ROUND(E92*F92,2)</f>
        <v>0</v>
      </c>
      <c r="H92" s="239"/>
      <c r="I92" s="240">
        <f>ROUND(E92*H92,2)</f>
        <v>0</v>
      </c>
      <c r="J92" s="239"/>
      <c r="K92" s="240">
        <f>ROUND(E92*J92,2)</f>
        <v>0</v>
      </c>
      <c r="L92" s="240">
        <v>21</v>
      </c>
      <c r="M92" s="240">
        <f>G92*(1+L92/100)</f>
        <v>0</v>
      </c>
      <c r="N92" s="238">
        <v>0</v>
      </c>
      <c r="O92" s="238">
        <f>ROUND(E92*N92,2)</f>
        <v>0</v>
      </c>
      <c r="P92" s="238">
        <v>0</v>
      </c>
      <c r="Q92" s="238">
        <f>ROUND(E92*P92,2)</f>
        <v>0</v>
      </c>
      <c r="R92" s="240"/>
      <c r="S92" s="240" t="s">
        <v>267</v>
      </c>
      <c r="T92" s="241" t="s">
        <v>158</v>
      </c>
      <c r="U92" s="223">
        <v>0</v>
      </c>
      <c r="V92" s="223">
        <f>ROUND(E92*U92,2)</f>
        <v>0</v>
      </c>
      <c r="W92" s="223"/>
      <c r="X92" s="223" t="s">
        <v>231</v>
      </c>
      <c r="Y92" s="223" t="s">
        <v>160</v>
      </c>
      <c r="Z92" s="212"/>
      <c r="AA92" s="212"/>
      <c r="AB92" s="212"/>
      <c r="AC92" s="212"/>
      <c r="AD92" s="212"/>
      <c r="AE92" s="212"/>
      <c r="AF92" s="212"/>
      <c r="AG92" s="212" t="s">
        <v>232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54" t="s">
        <v>272</v>
      </c>
      <c r="D93" s="225"/>
      <c r="E93" s="226"/>
      <c r="F93" s="223"/>
      <c r="G93" s="223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2"/>
      <c r="AA93" s="212"/>
      <c r="AB93" s="212"/>
      <c r="AC93" s="212"/>
      <c r="AD93" s="212"/>
      <c r="AE93" s="212"/>
      <c r="AF93" s="212"/>
      <c r="AG93" s="212" t="s">
        <v>165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2">
      <c r="A94" s="219"/>
      <c r="B94" s="220"/>
      <c r="C94" s="254" t="s">
        <v>273</v>
      </c>
      <c r="D94" s="225"/>
      <c r="E94" s="226">
        <v>4.3650000000000002</v>
      </c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2"/>
      <c r="AA94" s="212"/>
      <c r="AB94" s="212"/>
      <c r="AC94" s="212"/>
      <c r="AD94" s="212"/>
      <c r="AE94" s="212"/>
      <c r="AF94" s="212"/>
      <c r="AG94" s="212" t="s">
        <v>165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x14ac:dyDescent="0.2">
      <c r="A95" s="228" t="s">
        <v>151</v>
      </c>
      <c r="B95" s="229" t="s">
        <v>79</v>
      </c>
      <c r="C95" s="251" t="s">
        <v>80</v>
      </c>
      <c r="D95" s="230"/>
      <c r="E95" s="231"/>
      <c r="F95" s="232"/>
      <c r="G95" s="232">
        <f>SUMIF(AG96:AG98,"&lt;&gt;NOR",G96:G98)</f>
        <v>0</v>
      </c>
      <c r="H95" s="232"/>
      <c r="I95" s="232">
        <f>SUM(I96:I98)</f>
        <v>0</v>
      </c>
      <c r="J95" s="232"/>
      <c r="K95" s="232">
        <f>SUM(K96:K98)</f>
        <v>0</v>
      </c>
      <c r="L95" s="232"/>
      <c r="M95" s="232">
        <f>SUM(M96:M98)</f>
        <v>0</v>
      </c>
      <c r="N95" s="231"/>
      <c r="O95" s="231">
        <f>SUM(O96:O98)</f>
        <v>9.75</v>
      </c>
      <c r="P95" s="231"/>
      <c r="Q95" s="231">
        <f>SUM(Q96:Q98)</f>
        <v>0</v>
      </c>
      <c r="R95" s="232"/>
      <c r="S95" s="232"/>
      <c r="T95" s="233"/>
      <c r="U95" s="227"/>
      <c r="V95" s="227">
        <f>SUM(V96:V98)</f>
        <v>19.190000000000001</v>
      </c>
      <c r="W95" s="227"/>
      <c r="X95" s="227"/>
      <c r="Y95" s="227"/>
      <c r="AG95" t="s">
        <v>152</v>
      </c>
    </row>
    <row r="96" spans="1:60" ht="22.5" outlineLevel="1" x14ac:dyDescent="0.2">
      <c r="A96" s="235">
        <v>21</v>
      </c>
      <c r="B96" s="236" t="s">
        <v>274</v>
      </c>
      <c r="C96" s="252" t="s">
        <v>275</v>
      </c>
      <c r="D96" s="237" t="s">
        <v>155</v>
      </c>
      <c r="E96" s="238">
        <v>3.62</v>
      </c>
      <c r="F96" s="239"/>
      <c r="G96" s="240">
        <f>ROUND(E96*F96,2)</f>
        <v>0</v>
      </c>
      <c r="H96" s="239"/>
      <c r="I96" s="240">
        <f>ROUND(E96*H96,2)</f>
        <v>0</v>
      </c>
      <c r="J96" s="239"/>
      <c r="K96" s="240">
        <f>ROUND(E96*J96,2)</f>
        <v>0</v>
      </c>
      <c r="L96" s="240">
        <v>21</v>
      </c>
      <c r="M96" s="240">
        <f>G96*(1+L96/100)</f>
        <v>0</v>
      </c>
      <c r="N96" s="238">
        <v>2.6922000000000001</v>
      </c>
      <c r="O96" s="238">
        <f>ROUND(E96*N96,2)</f>
        <v>9.75</v>
      </c>
      <c r="P96" s="238">
        <v>0</v>
      </c>
      <c r="Q96" s="238">
        <f>ROUND(E96*P96,2)</f>
        <v>0</v>
      </c>
      <c r="R96" s="240" t="s">
        <v>276</v>
      </c>
      <c r="S96" s="240" t="s">
        <v>157</v>
      </c>
      <c r="T96" s="241" t="s">
        <v>158</v>
      </c>
      <c r="U96" s="223">
        <v>5.3</v>
      </c>
      <c r="V96" s="223">
        <f>ROUND(E96*U96,2)</f>
        <v>19.190000000000001</v>
      </c>
      <c r="W96" s="223"/>
      <c r="X96" s="223" t="s">
        <v>159</v>
      </c>
      <c r="Y96" s="223" t="s">
        <v>160</v>
      </c>
      <c r="Z96" s="212"/>
      <c r="AA96" s="212"/>
      <c r="AB96" s="212"/>
      <c r="AC96" s="212"/>
      <c r="AD96" s="212"/>
      <c r="AE96" s="212"/>
      <c r="AF96" s="212"/>
      <c r="AG96" s="212" t="s">
        <v>161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2" x14ac:dyDescent="0.2">
      <c r="A97" s="219"/>
      <c r="B97" s="220"/>
      <c r="C97" s="254" t="s">
        <v>277</v>
      </c>
      <c r="D97" s="225"/>
      <c r="E97" s="226"/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2"/>
      <c r="AA97" s="212"/>
      <c r="AB97" s="212"/>
      <c r="AC97" s="212"/>
      <c r="AD97" s="212"/>
      <c r="AE97" s="212"/>
      <c r="AF97" s="212"/>
      <c r="AG97" s="212" t="s">
        <v>165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2">
      <c r="A98" s="219"/>
      <c r="B98" s="220"/>
      <c r="C98" s="254" t="s">
        <v>278</v>
      </c>
      <c r="D98" s="225"/>
      <c r="E98" s="226">
        <v>3.62</v>
      </c>
      <c r="F98" s="223"/>
      <c r="G98" s="223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2"/>
      <c r="AA98" s="212"/>
      <c r="AB98" s="212"/>
      <c r="AC98" s="212"/>
      <c r="AD98" s="212"/>
      <c r="AE98" s="212"/>
      <c r="AF98" s="212"/>
      <c r="AG98" s="212" t="s">
        <v>165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x14ac:dyDescent="0.2">
      <c r="A99" s="228" t="s">
        <v>151</v>
      </c>
      <c r="B99" s="229" t="s">
        <v>81</v>
      </c>
      <c r="C99" s="251" t="s">
        <v>82</v>
      </c>
      <c r="D99" s="230"/>
      <c r="E99" s="231"/>
      <c r="F99" s="232"/>
      <c r="G99" s="232">
        <f>SUMIF(AG100:AG106,"&lt;&gt;NOR",G100:G106)</f>
        <v>0</v>
      </c>
      <c r="H99" s="232"/>
      <c r="I99" s="232">
        <f>SUM(I100:I106)</f>
        <v>0</v>
      </c>
      <c r="J99" s="232"/>
      <c r="K99" s="232">
        <f>SUM(K100:K106)</f>
        <v>0</v>
      </c>
      <c r="L99" s="232"/>
      <c r="M99" s="232">
        <f>SUM(M100:M106)</f>
        <v>0</v>
      </c>
      <c r="N99" s="231"/>
      <c r="O99" s="231">
        <f>SUM(O100:O106)</f>
        <v>11.91</v>
      </c>
      <c r="P99" s="231"/>
      <c r="Q99" s="231">
        <f>SUM(Q100:Q106)</f>
        <v>0</v>
      </c>
      <c r="R99" s="232"/>
      <c r="S99" s="232"/>
      <c r="T99" s="233"/>
      <c r="U99" s="227"/>
      <c r="V99" s="227">
        <f>SUM(V100:V106)</f>
        <v>75.900000000000006</v>
      </c>
      <c r="W99" s="227"/>
      <c r="X99" s="227"/>
      <c r="Y99" s="227"/>
      <c r="AG99" t="s">
        <v>152</v>
      </c>
    </row>
    <row r="100" spans="1:60" outlineLevel="1" x14ac:dyDescent="0.2">
      <c r="A100" s="235">
        <v>22</v>
      </c>
      <c r="B100" s="236" t="s">
        <v>279</v>
      </c>
      <c r="C100" s="252" t="s">
        <v>280</v>
      </c>
      <c r="D100" s="237" t="s">
        <v>260</v>
      </c>
      <c r="E100" s="238">
        <v>69</v>
      </c>
      <c r="F100" s="239"/>
      <c r="G100" s="240">
        <f>ROUND(E100*F100,2)</f>
        <v>0</v>
      </c>
      <c r="H100" s="239"/>
      <c r="I100" s="240">
        <f>ROUND(E100*H100,2)</f>
        <v>0</v>
      </c>
      <c r="J100" s="239"/>
      <c r="K100" s="240">
        <f>ROUND(E100*J100,2)</f>
        <v>0</v>
      </c>
      <c r="L100" s="240">
        <v>21</v>
      </c>
      <c r="M100" s="240">
        <f>G100*(1+L100/100)</f>
        <v>0</v>
      </c>
      <c r="N100" s="238">
        <v>3.4610000000000002E-2</v>
      </c>
      <c r="O100" s="238">
        <f>ROUND(E100*N100,2)</f>
        <v>2.39</v>
      </c>
      <c r="P100" s="238">
        <v>0</v>
      </c>
      <c r="Q100" s="238">
        <f>ROUND(E100*P100,2)</f>
        <v>0</v>
      </c>
      <c r="R100" s="240" t="s">
        <v>281</v>
      </c>
      <c r="S100" s="240" t="s">
        <v>157</v>
      </c>
      <c r="T100" s="241" t="s">
        <v>158</v>
      </c>
      <c r="U100" s="223">
        <v>1.1000000000000001</v>
      </c>
      <c r="V100" s="223">
        <f>ROUND(E100*U100,2)</f>
        <v>75.900000000000006</v>
      </c>
      <c r="W100" s="223"/>
      <c r="X100" s="223" t="s">
        <v>159</v>
      </c>
      <c r="Y100" s="223" t="s">
        <v>160</v>
      </c>
      <c r="Z100" s="212"/>
      <c r="AA100" s="212"/>
      <c r="AB100" s="212"/>
      <c r="AC100" s="212"/>
      <c r="AD100" s="212"/>
      <c r="AE100" s="212"/>
      <c r="AF100" s="212"/>
      <c r="AG100" s="212" t="s">
        <v>161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2">
      <c r="A101" s="219"/>
      <c r="B101" s="220"/>
      <c r="C101" s="253" t="s">
        <v>282</v>
      </c>
      <c r="D101" s="242"/>
      <c r="E101" s="242"/>
      <c r="F101" s="242"/>
      <c r="G101" s="242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2"/>
      <c r="AA101" s="212"/>
      <c r="AB101" s="212"/>
      <c r="AC101" s="212"/>
      <c r="AD101" s="212"/>
      <c r="AE101" s="212"/>
      <c r="AF101" s="212"/>
      <c r="AG101" s="212" t="s">
        <v>163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2">
      <c r="A102" s="219"/>
      <c r="B102" s="220"/>
      <c r="C102" s="254" t="s">
        <v>283</v>
      </c>
      <c r="D102" s="225"/>
      <c r="E102" s="226"/>
      <c r="F102" s="223"/>
      <c r="G102" s="22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2"/>
      <c r="AA102" s="212"/>
      <c r="AB102" s="212"/>
      <c r="AC102" s="212"/>
      <c r="AD102" s="212"/>
      <c r="AE102" s="212"/>
      <c r="AF102" s="212"/>
      <c r="AG102" s="212" t="s">
        <v>165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2">
      <c r="A103" s="219"/>
      <c r="B103" s="220"/>
      <c r="C103" s="254" t="s">
        <v>284</v>
      </c>
      <c r="D103" s="225"/>
      <c r="E103" s="226">
        <v>69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2"/>
      <c r="AA103" s="212"/>
      <c r="AB103" s="212"/>
      <c r="AC103" s="212"/>
      <c r="AD103" s="212"/>
      <c r="AE103" s="212"/>
      <c r="AF103" s="212"/>
      <c r="AG103" s="212" t="s">
        <v>165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35">
        <v>23</v>
      </c>
      <c r="B104" s="236" t="s">
        <v>285</v>
      </c>
      <c r="C104" s="252" t="s">
        <v>286</v>
      </c>
      <c r="D104" s="237" t="s">
        <v>287</v>
      </c>
      <c r="E104" s="238">
        <v>69</v>
      </c>
      <c r="F104" s="239"/>
      <c r="G104" s="240">
        <f>ROUND(E104*F104,2)</f>
        <v>0</v>
      </c>
      <c r="H104" s="239"/>
      <c r="I104" s="240">
        <f>ROUND(E104*H104,2)</f>
        <v>0</v>
      </c>
      <c r="J104" s="239"/>
      <c r="K104" s="240">
        <f>ROUND(E104*J104,2)</f>
        <v>0</v>
      </c>
      <c r="L104" s="240">
        <v>21</v>
      </c>
      <c r="M104" s="240">
        <f>G104*(1+L104/100)</f>
        <v>0</v>
      </c>
      <c r="N104" s="238">
        <v>0.13800000000000001</v>
      </c>
      <c r="O104" s="238">
        <f>ROUND(E104*N104,2)</f>
        <v>9.52</v>
      </c>
      <c r="P104" s="238">
        <v>0</v>
      </c>
      <c r="Q104" s="238">
        <f>ROUND(E104*P104,2)</f>
        <v>0</v>
      </c>
      <c r="R104" s="240"/>
      <c r="S104" s="240" t="s">
        <v>267</v>
      </c>
      <c r="T104" s="241" t="s">
        <v>158</v>
      </c>
      <c r="U104" s="223">
        <v>0</v>
      </c>
      <c r="V104" s="223">
        <f>ROUND(E104*U104,2)</f>
        <v>0</v>
      </c>
      <c r="W104" s="223"/>
      <c r="X104" s="223" t="s">
        <v>231</v>
      </c>
      <c r="Y104" s="223" t="s">
        <v>160</v>
      </c>
      <c r="Z104" s="212"/>
      <c r="AA104" s="212"/>
      <c r="AB104" s="212"/>
      <c r="AC104" s="212"/>
      <c r="AD104" s="212"/>
      <c r="AE104" s="212"/>
      <c r="AF104" s="212"/>
      <c r="AG104" s="212" t="s">
        <v>232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">
      <c r="A105" s="219"/>
      <c r="B105" s="220"/>
      <c r="C105" s="254" t="s">
        <v>283</v>
      </c>
      <c r="D105" s="225"/>
      <c r="E105" s="226"/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2"/>
      <c r="AA105" s="212"/>
      <c r="AB105" s="212"/>
      <c r="AC105" s="212"/>
      <c r="AD105" s="212"/>
      <c r="AE105" s="212"/>
      <c r="AF105" s="212"/>
      <c r="AG105" s="212" t="s">
        <v>165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19"/>
      <c r="B106" s="220"/>
      <c r="C106" s="254" t="s">
        <v>284</v>
      </c>
      <c r="D106" s="225"/>
      <c r="E106" s="226">
        <v>69</v>
      </c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2"/>
      <c r="AA106" s="212"/>
      <c r="AB106" s="212"/>
      <c r="AC106" s="212"/>
      <c r="AD106" s="212"/>
      <c r="AE106" s="212"/>
      <c r="AF106" s="212"/>
      <c r="AG106" s="212" t="s">
        <v>165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x14ac:dyDescent="0.2">
      <c r="A107" s="228" t="s">
        <v>151</v>
      </c>
      <c r="B107" s="229" t="s">
        <v>83</v>
      </c>
      <c r="C107" s="251" t="s">
        <v>84</v>
      </c>
      <c r="D107" s="230"/>
      <c r="E107" s="231"/>
      <c r="F107" s="232"/>
      <c r="G107" s="232">
        <f>SUMIF(AG108:AG111,"&lt;&gt;NOR",G108:G111)</f>
        <v>0</v>
      </c>
      <c r="H107" s="232"/>
      <c r="I107" s="232">
        <f>SUM(I108:I111)</f>
        <v>0</v>
      </c>
      <c r="J107" s="232"/>
      <c r="K107" s="232">
        <f>SUM(K108:K111)</f>
        <v>0</v>
      </c>
      <c r="L107" s="232"/>
      <c r="M107" s="232">
        <f>SUM(M108:M111)</f>
        <v>0</v>
      </c>
      <c r="N107" s="231"/>
      <c r="O107" s="231">
        <f>SUM(O108:O111)</f>
        <v>23.81</v>
      </c>
      <c r="P107" s="231"/>
      <c r="Q107" s="231">
        <f>SUM(Q108:Q111)</f>
        <v>0</v>
      </c>
      <c r="R107" s="232"/>
      <c r="S107" s="232"/>
      <c r="T107" s="233"/>
      <c r="U107" s="227"/>
      <c r="V107" s="227">
        <f>SUM(V108:V111)</f>
        <v>47.63</v>
      </c>
      <c r="W107" s="227"/>
      <c r="X107" s="227"/>
      <c r="Y107" s="227"/>
      <c r="AG107" t="s">
        <v>152</v>
      </c>
    </row>
    <row r="108" spans="1:60" ht="33.75" outlineLevel="1" x14ac:dyDescent="0.2">
      <c r="A108" s="235">
        <v>24</v>
      </c>
      <c r="B108" s="236" t="s">
        <v>288</v>
      </c>
      <c r="C108" s="252" t="s">
        <v>289</v>
      </c>
      <c r="D108" s="237" t="s">
        <v>207</v>
      </c>
      <c r="E108" s="238">
        <v>56.7</v>
      </c>
      <c r="F108" s="239"/>
      <c r="G108" s="240">
        <f>ROUND(E108*F108,2)</f>
        <v>0</v>
      </c>
      <c r="H108" s="239"/>
      <c r="I108" s="240">
        <f>ROUND(E108*H108,2)</f>
        <v>0</v>
      </c>
      <c r="J108" s="239"/>
      <c r="K108" s="240">
        <f>ROUND(E108*J108,2)</f>
        <v>0</v>
      </c>
      <c r="L108" s="240">
        <v>21</v>
      </c>
      <c r="M108" s="240">
        <f>G108*(1+L108/100)</f>
        <v>0</v>
      </c>
      <c r="N108" s="238">
        <v>0.42</v>
      </c>
      <c r="O108" s="238">
        <f>ROUND(E108*N108,2)</f>
        <v>23.81</v>
      </c>
      <c r="P108" s="238">
        <v>0</v>
      </c>
      <c r="Q108" s="238">
        <f>ROUND(E108*P108,2)</f>
        <v>0</v>
      </c>
      <c r="R108" s="240" t="s">
        <v>276</v>
      </c>
      <c r="S108" s="240" t="s">
        <v>157</v>
      </c>
      <c r="T108" s="241" t="s">
        <v>158</v>
      </c>
      <c r="U108" s="223">
        <v>0.84</v>
      </c>
      <c r="V108" s="223">
        <f>ROUND(E108*U108,2)</f>
        <v>47.63</v>
      </c>
      <c r="W108" s="223"/>
      <c r="X108" s="223" t="s">
        <v>159</v>
      </c>
      <c r="Y108" s="223" t="s">
        <v>160</v>
      </c>
      <c r="Z108" s="212"/>
      <c r="AA108" s="212"/>
      <c r="AB108" s="212"/>
      <c r="AC108" s="212"/>
      <c r="AD108" s="212"/>
      <c r="AE108" s="212"/>
      <c r="AF108" s="212"/>
      <c r="AG108" s="212" t="s">
        <v>161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2" x14ac:dyDescent="0.2">
      <c r="A109" s="219"/>
      <c r="B109" s="220"/>
      <c r="C109" s="253" t="s">
        <v>290</v>
      </c>
      <c r="D109" s="242"/>
      <c r="E109" s="242"/>
      <c r="F109" s="242"/>
      <c r="G109" s="242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2"/>
      <c r="AA109" s="212"/>
      <c r="AB109" s="212"/>
      <c r="AC109" s="212"/>
      <c r="AD109" s="212"/>
      <c r="AE109" s="212"/>
      <c r="AF109" s="212"/>
      <c r="AG109" s="212" t="s">
        <v>163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2" x14ac:dyDescent="0.2">
      <c r="A110" s="219"/>
      <c r="B110" s="220"/>
      <c r="C110" s="254" t="s">
        <v>291</v>
      </c>
      <c r="D110" s="225"/>
      <c r="E110" s="226"/>
      <c r="F110" s="223"/>
      <c r="G110" s="223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23"/>
      <c r="Z110" s="212"/>
      <c r="AA110" s="212"/>
      <c r="AB110" s="212"/>
      <c r="AC110" s="212"/>
      <c r="AD110" s="212"/>
      <c r="AE110" s="212"/>
      <c r="AF110" s="212"/>
      <c r="AG110" s="212" t="s">
        <v>165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2">
      <c r="A111" s="219"/>
      <c r="B111" s="220"/>
      <c r="C111" s="254" t="s">
        <v>292</v>
      </c>
      <c r="D111" s="225"/>
      <c r="E111" s="226">
        <v>56.7</v>
      </c>
      <c r="F111" s="223"/>
      <c r="G111" s="223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2"/>
      <c r="AA111" s="212"/>
      <c r="AB111" s="212"/>
      <c r="AC111" s="212"/>
      <c r="AD111" s="212"/>
      <c r="AE111" s="212"/>
      <c r="AF111" s="212"/>
      <c r="AG111" s="212" t="s">
        <v>165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x14ac:dyDescent="0.2">
      <c r="A112" s="228" t="s">
        <v>151</v>
      </c>
      <c r="B112" s="229" t="s">
        <v>87</v>
      </c>
      <c r="C112" s="251" t="s">
        <v>88</v>
      </c>
      <c r="D112" s="230"/>
      <c r="E112" s="231"/>
      <c r="F112" s="232"/>
      <c r="G112" s="232">
        <f>SUMIF(AG113:AG123,"&lt;&gt;NOR",G113:G123)</f>
        <v>0</v>
      </c>
      <c r="H112" s="232"/>
      <c r="I112" s="232">
        <f>SUM(I113:I123)</f>
        <v>0</v>
      </c>
      <c r="J112" s="232"/>
      <c r="K112" s="232">
        <f>SUM(K113:K123)</f>
        <v>0</v>
      </c>
      <c r="L112" s="232"/>
      <c r="M112" s="232">
        <f>SUM(M113:M123)</f>
        <v>0</v>
      </c>
      <c r="N112" s="231"/>
      <c r="O112" s="231">
        <f>SUM(O113:O123)</f>
        <v>84.91</v>
      </c>
      <c r="P112" s="231"/>
      <c r="Q112" s="231">
        <f>SUM(Q113:Q123)</f>
        <v>0</v>
      </c>
      <c r="R112" s="232"/>
      <c r="S112" s="232"/>
      <c r="T112" s="233"/>
      <c r="U112" s="227"/>
      <c r="V112" s="227">
        <f>SUM(V113:V123)</f>
        <v>7.1999999999999993</v>
      </c>
      <c r="W112" s="227"/>
      <c r="X112" s="227"/>
      <c r="Y112" s="227"/>
      <c r="AG112" t="s">
        <v>152</v>
      </c>
    </row>
    <row r="113" spans="1:60" outlineLevel="1" x14ac:dyDescent="0.2">
      <c r="A113" s="235">
        <v>25</v>
      </c>
      <c r="B113" s="236" t="s">
        <v>293</v>
      </c>
      <c r="C113" s="252" t="s">
        <v>294</v>
      </c>
      <c r="D113" s="237" t="s">
        <v>207</v>
      </c>
      <c r="E113" s="238">
        <v>80.05</v>
      </c>
      <c r="F113" s="239"/>
      <c r="G113" s="240">
        <f>ROUND(E113*F113,2)</f>
        <v>0</v>
      </c>
      <c r="H113" s="239"/>
      <c r="I113" s="240">
        <f>ROUND(E113*H113,2)</f>
        <v>0</v>
      </c>
      <c r="J113" s="239"/>
      <c r="K113" s="240">
        <f>ROUND(E113*J113,2)</f>
        <v>0</v>
      </c>
      <c r="L113" s="240">
        <v>21</v>
      </c>
      <c r="M113" s="240">
        <f>G113*(1+L113/100)</f>
        <v>0</v>
      </c>
      <c r="N113" s="238">
        <v>0.48574000000000001</v>
      </c>
      <c r="O113" s="238">
        <f>ROUND(E113*N113,2)</f>
        <v>38.880000000000003</v>
      </c>
      <c r="P113" s="238">
        <v>0</v>
      </c>
      <c r="Q113" s="238">
        <f>ROUND(E113*P113,2)</f>
        <v>0</v>
      </c>
      <c r="R113" s="240" t="s">
        <v>295</v>
      </c>
      <c r="S113" s="240" t="s">
        <v>157</v>
      </c>
      <c r="T113" s="241" t="s">
        <v>158</v>
      </c>
      <c r="U113" s="223">
        <v>0.06</v>
      </c>
      <c r="V113" s="223">
        <f>ROUND(E113*U113,2)</f>
        <v>4.8</v>
      </c>
      <c r="W113" s="223"/>
      <c r="X113" s="223" t="s">
        <v>159</v>
      </c>
      <c r="Y113" s="223" t="s">
        <v>160</v>
      </c>
      <c r="Z113" s="212"/>
      <c r="AA113" s="212"/>
      <c r="AB113" s="212"/>
      <c r="AC113" s="212"/>
      <c r="AD113" s="212"/>
      <c r="AE113" s="212"/>
      <c r="AF113" s="212"/>
      <c r="AG113" s="212" t="s">
        <v>161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2" x14ac:dyDescent="0.2">
      <c r="A114" s="219"/>
      <c r="B114" s="220"/>
      <c r="C114" s="253" t="s">
        <v>296</v>
      </c>
      <c r="D114" s="242"/>
      <c r="E114" s="242"/>
      <c r="F114" s="242"/>
      <c r="G114" s="242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23"/>
      <c r="Z114" s="212"/>
      <c r="AA114" s="212"/>
      <c r="AB114" s="212"/>
      <c r="AC114" s="212"/>
      <c r="AD114" s="212"/>
      <c r="AE114" s="212"/>
      <c r="AF114" s="212"/>
      <c r="AG114" s="212" t="s">
        <v>163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43" t="str">
        <f>C114</f>
        <v>kamenivo hrubé drcené vel. 32 - 63 mm s výplňovým kamenivem (vibrovaný štěrk), s rozprostřením, vlhčením a zhutněním</v>
      </c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">
      <c r="A115" s="219"/>
      <c r="B115" s="220"/>
      <c r="C115" s="254" t="s">
        <v>213</v>
      </c>
      <c r="D115" s="225"/>
      <c r="E115" s="226"/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2"/>
      <c r="AA115" s="212"/>
      <c r="AB115" s="212"/>
      <c r="AC115" s="212"/>
      <c r="AD115" s="212"/>
      <c r="AE115" s="212"/>
      <c r="AF115" s="212"/>
      <c r="AG115" s="212" t="s">
        <v>165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2">
      <c r="A116" s="219"/>
      <c r="B116" s="220"/>
      <c r="C116" s="254" t="s">
        <v>214</v>
      </c>
      <c r="D116" s="225"/>
      <c r="E116" s="226"/>
      <c r="F116" s="223"/>
      <c r="G116" s="223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23"/>
      <c r="Z116" s="212"/>
      <c r="AA116" s="212"/>
      <c r="AB116" s="212"/>
      <c r="AC116" s="212"/>
      <c r="AD116" s="212"/>
      <c r="AE116" s="212"/>
      <c r="AF116" s="212"/>
      <c r="AG116" s="212" t="s">
        <v>165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2">
      <c r="A117" s="219"/>
      <c r="B117" s="220"/>
      <c r="C117" s="254" t="s">
        <v>215</v>
      </c>
      <c r="D117" s="225"/>
      <c r="E117" s="226"/>
      <c r="F117" s="223"/>
      <c r="G117" s="223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2"/>
      <c r="AA117" s="212"/>
      <c r="AB117" s="212"/>
      <c r="AC117" s="212"/>
      <c r="AD117" s="212"/>
      <c r="AE117" s="212"/>
      <c r="AF117" s="212"/>
      <c r="AG117" s="212" t="s">
        <v>165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2">
      <c r="A118" s="219"/>
      <c r="B118" s="220"/>
      <c r="C118" s="254" t="s">
        <v>216</v>
      </c>
      <c r="D118" s="225"/>
      <c r="E118" s="226">
        <v>80.05</v>
      </c>
      <c r="F118" s="223"/>
      <c r="G118" s="223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23"/>
      <c r="Z118" s="212"/>
      <c r="AA118" s="212"/>
      <c r="AB118" s="212"/>
      <c r="AC118" s="212"/>
      <c r="AD118" s="212"/>
      <c r="AE118" s="212"/>
      <c r="AF118" s="212"/>
      <c r="AG118" s="212" t="s">
        <v>165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2.5" outlineLevel="1" x14ac:dyDescent="0.2">
      <c r="A119" s="235">
        <v>26</v>
      </c>
      <c r="B119" s="236" t="s">
        <v>297</v>
      </c>
      <c r="C119" s="252" t="s">
        <v>298</v>
      </c>
      <c r="D119" s="237" t="s">
        <v>207</v>
      </c>
      <c r="E119" s="238">
        <v>80.05</v>
      </c>
      <c r="F119" s="239"/>
      <c r="G119" s="240">
        <f>ROUND(E119*F119,2)</f>
        <v>0</v>
      </c>
      <c r="H119" s="239"/>
      <c r="I119" s="240">
        <f>ROUND(E119*H119,2)</f>
        <v>0</v>
      </c>
      <c r="J119" s="239"/>
      <c r="K119" s="240">
        <f>ROUND(E119*J119,2)</f>
        <v>0</v>
      </c>
      <c r="L119" s="240">
        <v>21</v>
      </c>
      <c r="M119" s="240">
        <f>G119*(1+L119/100)</f>
        <v>0</v>
      </c>
      <c r="N119" s="238">
        <v>0.57499999999999996</v>
      </c>
      <c r="O119" s="238">
        <f>ROUND(E119*N119,2)</f>
        <v>46.03</v>
      </c>
      <c r="P119" s="238">
        <v>0</v>
      </c>
      <c r="Q119" s="238">
        <f>ROUND(E119*P119,2)</f>
        <v>0</v>
      </c>
      <c r="R119" s="240" t="s">
        <v>295</v>
      </c>
      <c r="S119" s="240" t="s">
        <v>157</v>
      </c>
      <c r="T119" s="241" t="s">
        <v>158</v>
      </c>
      <c r="U119" s="223">
        <v>0.03</v>
      </c>
      <c r="V119" s="223">
        <f>ROUND(E119*U119,2)</f>
        <v>2.4</v>
      </c>
      <c r="W119" s="223"/>
      <c r="X119" s="223" t="s">
        <v>159</v>
      </c>
      <c r="Y119" s="223" t="s">
        <v>160</v>
      </c>
      <c r="Z119" s="212"/>
      <c r="AA119" s="212"/>
      <c r="AB119" s="212"/>
      <c r="AC119" s="212"/>
      <c r="AD119" s="212"/>
      <c r="AE119" s="212"/>
      <c r="AF119" s="212"/>
      <c r="AG119" s="212" t="s">
        <v>161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2" x14ac:dyDescent="0.2">
      <c r="A120" s="219"/>
      <c r="B120" s="220"/>
      <c r="C120" s="254" t="s">
        <v>213</v>
      </c>
      <c r="D120" s="225"/>
      <c r="E120" s="226"/>
      <c r="F120" s="223"/>
      <c r="G120" s="223"/>
      <c r="H120" s="223"/>
      <c r="I120" s="223"/>
      <c r="J120" s="223"/>
      <c r="K120" s="223"/>
      <c r="L120" s="223"/>
      <c r="M120" s="223"/>
      <c r="N120" s="222"/>
      <c r="O120" s="222"/>
      <c r="P120" s="222"/>
      <c r="Q120" s="222"/>
      <c r="R120" s="223"/>
      <c r="S120" s="223"/>
      <c r="T120" s="223"/>
      <c r="U120" s="223"/>
      <c r="V120" s="223"/>
      <c r="W120" s="223"/>
      <c r="X120" s="223"/>
      <c r="Y120" s="223"/>
      <c r="Z120" s="212"/>
      <c r="AA120" s="212"/>
      <c r="AB120" s="212"/>
      <c r="AC120" s="212"/>
      <c r="AD120" s="212"/>
      <c r="AE120" s="212"/>
      <c r="AF120" s="212"/>
      <c r="AG120" s="212" t="s">
        <v>165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2">
      <c r="A121" s="219"/>
      <c r="B121" s="220"/>
      <c r="C121" s="254" t="s">
        <v>214</v>
      </c>
      <c r="D121" s="225"/>
      <c r="E121" s="226"/>
      <c r="F121" s="223"/>
      <c r="G121" s="223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23"/>
      <c r="Z121" s="212"/>
      <c r="AA121" s="212"/>
      <c r="AB121" s="212"/>
      <c r="AC121" s="212"/>
      <c r="AD121" s="212"/>
      <c r="AE121" s="212"/>
      <c r="AF121" s="212"/>
      <c r="AG121" s="212" t="s">
        <v>165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2">
      <c r="A122" s="219"/>
      <c r="B122" s="220"/>
      <c r="C122" s="254" t="s">
        <v>215</v>
      </c>
      <c r="D122" s="225"/>
      <c r="E122" s="226"/>
      <c r="F122" s="223"/>
      <c r="G122" s="223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2"/>
      <c r="AA122" s="212"/>
      <c r="AB122" s="212"/>
      <c r="AC122" s="212"/>
      <c r="AD122" s="212"/>
      <c r="AE122" s="212"/>
      <c r="AF122" s="212"/>
      <c r="AG122" s="212" t="s">
        <v>165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2">
      <c r="A123" s="219"/>
      <c r="B123" s="220"/>
      <c r="C123" s="254" t="s">
        <v>216</v>
      </c>
      <c r="D123" s="225"/>
      <c r="E123" s="226">
        <v>80.05</v>
      </c>
      <c r="F123" s="223"/>
      <c r="G123" s="223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23"/>
      <c r="Z123" s="212"/>
      <c r="AA123" s="212"/>
      <c r="AB123" s="212"/>
      <c r="AC123" s="212"/>
      <c r="AD123" s="212"/>
      <c r="AE123" s="212"/>
      <c r="AF123" s="212"/>
      <c r="AG123" s="212" t="s">
        <v>165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x14ac:dyDescent="0.2">
      <c r="A124" s="228" t="s">
        <v>151</v>
      </c>
      <c r="B124" s="229" t="s">
        <v>89</v>
      </c>
      <c r="C124" s="251" t="s">
        <v>90</v>
      </c>
      <c r="D124" s="230"/>
      <c r="E124" s="231"/>
      <c r="F124" s="232"/>
      <c r="G124" s="232">
        <f>SUMIF(AG125:AG130,"&lt;&gt;NOR",G125:G130)</f>
        <v>0</v>
      </c>
      <c r="H124" s="232"/>
      <c r="I124" s="232">
        <f>SUM(I125:I130)</f>
        <v>0</v>
      </c>
      <c r="J124" s="232"/>
      <c r="K124" s="232">
        <f>SUM(K125:K130)</f>
        <v>0</v>
      </c>
      <c r="L124" s="232"/>
      <c r="M124" s="232">
        <f>SUM(M125:M130)</f>
        <v>0</v>
      </c>
      <c r="N124" s="231"/>
      <c r="O124" s="231">
        <f>SUM(O125:O130)</f>
        <v>0.60000000000000009</v>
      </c>
      <c r="P124" s="231"/>
      <c r="Q124" s="231">
        <f>SUM(Q125:Q130)</f>
        <v>0</v>
      </c>
      <c r="R124" s="232"/>
      <c r="S124" s="232"/>
      <c r="T124" s="233"/>
      <c r="U124" s="227"/>
      <c r="V124" s="227">
        <f>SUM(V125:V130)</f>
        <v>2.3600000000000003</v>
      </c>
      <c r="W124" s="227"/>
      <c r="X124" s="227"/>
      <c r="Y124" s="227"/>
      <c r="AG124" t="s">
        <v>152</v>
      </c>
    </row>
    <row r="125" spans="1:60" ht="33.75" outlineLevel="1" x14ac:dyDescent="0.2">
      <c r="A125" s="244">
        <v>27</v>
      </c>
      <c r="B125" s="245" t="s">
        <v>299</v>
      </c>
      <c r="C125" s="255" t="s">
        <v>300</v>
      </c>
      <c r="D125" s="246" t="s">
        <v>287</v>
      </c>
      <c r="E125" s="247">
        <v>4</v>
      </c>
      <c r="F125" s="248"/>
      <c r="G125" s="249">
        <f>ROUND(E125*F125,2)</f>
        <v>0</v>
      </c>
      <c r="H125" s="248"/>
      <c r="I125" s="249">
        <f>ROUND(E125*H125,2)</f>
        <v>0</v>
      </c>
      <c r="J125" s="248"/>
      <c r="K125" s="249">
        <f>ROUND(E125*J125,2)</f>
        <v>0</v>
      </c>
      <c r="L125" s="249">
        <v>21</v>
      </c>
      <c r="M125" s="249">
        <f>G125*(1+L125/100)</f>
        <v>0</v>
      </c>
      <c r="N125" s="247">
        <v>8.8200000000000001E-2</v>
      </c>
      <c r="O125" s="247">
        <f>ROUND(E125*N125,2)</f>
        <v>0.35</v>
      </c>
      <c r="P125" s="247">
        <v>0</v>
      </c>
      <c r="Q125" s="247">
        <f>ROUND(E125*P125,2)</f>
        <v>0</v>
      </c>
      <c r="R125" s="249" t="s">
        <v>295</v>
      </c>
      <c r="S125" s="249" t="s">
        <v>157</v>
      </c>
      <c r="T125" s="250" t="s">
        <v>158</v>
      </c>
      <c r="U125" s="223">
        <v>0.23</v>
      </c>
      <c r="V125" s="223">
        <f>ROUND(E125*U125,2)</f>
        <v>0.92</v>
      </c>
      <c r="W125" s="223"/>
      <c r="X125" s="223" t="s">
        <v>159</v>
      </c>
      <c r="Y125" s="223" t="s">
        <v>160</v>
      </c>
      <c r="Z125" s="212"/>
      <c r="AA125" s="212"/>
      <c r="AB125" s="212"/>
      <c r="AC125" s="212"/>
      <c r="AD125" s="212"/>
      <c r="AE125" s="212"/>
      <c r="AF125" s="212"/>
      <c r="AG125" s="212" t="s">
        <v>161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33.75" outlineLevel="1" x14ac:dyDescent="0.2">
      <c r="A126" s="244">
        <v>28</v>
      </c>
      <c r="B126" s="245" t="s">
        <v>301</v>
      </c>
      <c r="C126" s="255" t="s">
        <v>302</v>
      </c>
      <c r="D126" s="246" t="s">
        <v>287</v>
      </c>
      <c r="E126" s="247">
        <v>4</v>
      </c>
      <c r="F126" s="248"/>
      <c r="G126" s="249">
        <f>ROUND(E126*F126,2)</f>
        <v>0</v>
      </c>
      <c r="H126" s="248"/>
      <c r="I126" s="249">
        <f>ROUND(E126*H126,2)</f>
        <v>0</v>
      </c>
      <c r="J126" s="248"/>
      <c r="K126" s="249">
        <f>ROUND(E126*J126,2)</f>
        <v>0</v>
      </c>
      <c r="L126" s="249">
        <v>21</v>
      </c>
      <c r="M126" s="249">
        <f>G126*(1+L126/100)</f>
        <v>0</v>
      </c>
      <c r="N126" s="247">
        <v>4.5929999999999999E-2</v>
      </c>
      <c r="O126" s="247">
        <f>ROUND(E126*N126,2)</f>
        <v>0.18</v>
      </c>
      <c r="P126" s="247">
        <v>0</v>
      </c>
      <c r="Q126" s="247">
        <f>ROUND(E126*P126,2)</f>
        <v>0</v>
      </c>
      <c r="R126" s="249" t="s">
        <v>295</v>
      </c>
      <c r="S126" s="249" t="s">
        <v>157</v>
      </c>
      <c r="T126" s="250" t="s">
        <v>158</v>
      </c>
      <c r="U126" s="223">
        <v>0.19</v>
      </c>
      <c r="V126" s="223">
        <f>ROUND(E126*U126,2)</f>
        <v>0.76</v>
      </c>
      <c r="W126" s="223"/>
      <c r="X126" s="223" t="s">
        <v>159</v>
      </c>
      <c r="Y126" s="223" t="s">
        <v>160</v>
      </c>
      <c r="Z126" s="212"/>
      <c r="AA126" s="212"/>
      <c r="AB126" s="212"/>
      <c r="AC126" s="212"/>
      <c r="AD126" s="212"/>
      <c r="AE126" s="212"/>
      <c r="AF126" s="212"/>
      <c r="AG126" s="212" t="s">
        <v>161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22.5" outlineLevel="1" x14ac:dyDescent="0.2">
      <c r="A127" s="244">
        <v>29</v>
      </c>
      <c r="B127" s="245" t="s">
        <v>303</v>
      </c>
      <c r="C127" s="255" t="s">
        <v>304</v>
      </c>
      <c r="D127" s="246" t="s">
        <v>287</v>
      </c>
      <c r="E127" s="247">
        <v>4</v>
      </c>
      <c r="F127" s="248"/>
      <c r="G127" s="249">
        <f>ROUND(E127*F127,2)</f>
        <v>0</v>
      </c>
      <c r="H127" s="248"/>
      <c r="I127" s="249">
        <f>ROUND(E127*H127,2)</f>
        <v>0</v>
      </c>
      <c r="J127" s="248"/>
      <c r="K127" s="249">
        <f>ROUND(E127*J127,2)</f>
        <v>0</v>
      </c>
      <c r="L127" s="249">
        <v>21</v>
      </c>
      <c r="M127" s="249">
        <f>G127*(1+L127/100)</f>
        <v>0</v>
      </c>
      <c r="N127" s="247">
        <v>1.1E-4</v>
      </c>
      <c r="O127" s="247">
        <f>ROUND(E127*N127,2)</f>
        <v>0</v>
      </c>
      <c r="P127" s="247">
        <v>0</v>
      </c>
      <c r="Q127" s="247">
        <f>ROUND(E127*P127,2)</f>
        <v>0</v>
      </c>
      <c r="R127" s="249" t="s">
        <v>295</v>
      </c>
      <c r="S127" s="249" t="s">
        <v>157</v>
      </c>
      <c r="T127" s="250" t="s">
        <v>158</v>
      </c>
      <c r="U127" s="223">
        <v>0.02</v>
      </c>
      <c r="V127" s="223">
        <f>ROUND(E127*U127,2)</f>
        <v>0.08</v>
      </c>
      <c r="W127" s="223"/>
      <c r="X127" s="223" t="s">
        <v>159</v>
      </c>
      <c r="Y127" s="223" t="s">
        <v>160</v>
      </c>
      <c r="Z127" s="212"/>
      <c r="AA127" s="212"/>
      <c r="AB127" s="212"/>
      <c r="AC127" s="212"/>
      <c r="AD127" s="212"/>
      <c r="AE127" s="212"/>
      <c r="AF127" s="212"/>
      <c r="AG127" s="212" t="s">
        <v>161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35">
        <v>30</v>
      </c>
      <c r="B128" s="236" t="s">
        <v>305</v>
      </c>
      <c r="C128" s="252" t="s">
        <v>306</v>
      </c>
      <c r="D128" s="237" t="s">
        <v>287</v>
      </c>
      <c r="E128" s="238">
        <v>12</v>
      </c>
      <c r="F128" s="239"/>
      <c r="G128" s="240">
        <f>ROUND(E128*F128,2)</f>
        <v>0</v>
      </c>
      <c r="H128" s="239"/>
      <c r="I128" s="240">
        <f>ROUND(E128*H128,2)</f>
        <v>0</v>
      </c>
      <c r="J128" s="239"/>
      <c r="K128" s="240">
        <f>ROUND(E128*J128,2)</f>
        <v>0</v>
      </c>
      <c r="L128" s="240">
        <v>21</v>
      </c>
      <c r="M128" s="240">
        <f>G128*(1+L128/100)</f>
        <v>0</v>
      </c>
      <c r="N128" s="238">
        <v>5.5700000000000003E-3</v>
      </c>
      <c r="O128" s="238">
        <f>ROUND(E128*N128,2)</f>
        <v>7.0000000000000007E-2</v>
      </c>
      <c r="P128" s="238">
        <v>0</v>
      </c>
      <c r="Q128" s="238">
        <f>ROUND(E128*P128,2)</f>
        <v>0</v>
      </c>
      <c r="R128" s="240" t="s">
        <v>295</v>
      </c>
      <c r="S128" s="240" t="s">
        <v>157</v>
      </c>
      <c r="T128" s="241" t="s">
        <v>158</v>
      </c>
      <c r="U128" s="223">
        <v>0.05</v>
      </c>
      <c r="V128" s="223">
        <f>ROUND(E128*U128,2)</f>
        <v>0.6</v>
      </c>
      <c r="W128" s="223"/>
      <c r="X128" s="223" t="s">
        <v>159</v>
      </c>
      <c r="Y128" s="223" t="s">
        <v>160</v>
      </c>
      <c r="Z128" s="212"/>
      <c r="AA128" s="212"/>
      <c r="AB128" s="212"/>
      <c r="AC128" s="212"/>
      <c r="AD128" s="212"/>
      <c r="AE128" s="212"/>
      <c r="AF128" s="212"/>
      <c r="AG128" s="212" t="s">
        <v>161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2" x14ac:dyDescent="0.2">
      <c r="A129" s="219"/>
      <c r="B129" s="220"/>
      <c r="C129" s="254" t="s">
        <v>307</v>
      </c>
      <c r="D129" s="225"/>
      <c r="E129" s="226"/>
      <c r="F129" s="223"/>
      <c r="G129" s="223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2"/>
      <c r="AA129" s="212"/>
      <c r="AB129" s="212"/>
      <c r="AC129" s="212"/>
      <c r="AD129" s="212"/>
      <c r="AE129" s="212"/>
      <c r="AF129" s="212"/>
      <c r="AG129" s="212" t="s">
        <v>165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2">
      <c r="A130" s="219"/>
      <c r="B130" s="220"/>
      <c r="C130" s="254" t="s">
        <v>72</v>
      </c>
      <c r="D130" s="225"/>
      <c r="E130" s="226">
        <v>12</v>
      </c>
      <c r="F130" s="223"/>
      <c r="G130" s="223"/>
      <c r="H130" s="223"/>
      <c r="I130" s="223"/>
      <c r="J130" s="223"/>
      <c r="K130" s="223"/>
      <c r="L130" s="223"/>
      <c r="M130" s="223"/>
      <c r="N130" s="222"/>
      <c r="O130" s="222"/>
      <c r="P130" s="222"/>
      <c r="Q130" s="222"/>
      <c r="R130" s="223"/>
      <c r="S130" s="223"/>
      <c r="T130" s="223"/>
      <c r="U130" s="223"/>
      <c r="V130" s="223"/>
      <c r="W130" s="223"/>
      <c r="X130" s="223"/>
      <c r="Y130" s="223"/>
      <c r="Z130" s="212"/>
      <c r="AA130" s="212"/>
      <c r="AB130" s="212"/>
      <c r="AC130" s="212"/>
      <c r="AD130" s="212"/>
      <c r="AE130" s="212"/>
      <c r="AF130" s="212"/>
      <c r="AG130" s="212" t="s">
        <v>165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x14ac:dyDescent="0.2">
      <c r="A131" s="228" t="s">
        <v>151</v>
      </c>
      <c r="B131" s="229" t="s">
        <v>91</v>
      </c>
      <c r="C131" s="251" t="s">
        <v>92</v>
      </c>
      <c r="D131" s="230"/>
      <c r="E131" s="231"/>
      <c r="F131" s="232"/>
      <c r="G131" s="232">
        <f>SUMIF(AG132:AG135,"&lt;&gt;NOR",G132:G135)</f>
        <v>0</v>
      </c>
      <c r="H131" s="232"/>
      <c r="I131" s="232">
        <f>SUM(I132:I135)</f>
        <v>0</v>
      </c>
      <c r="J131" s="232"/>
      <c r="K131" s="232">
        <f>SUM(K132:K135)</f>
        <v>0</v>
      </c>
      <c r="L131" s="232"/>
      <c r="M131" s="232">
        <f>SUM(M132:M135)</f>
        <v>0</v>
      </c>
      <c r="N131" s="231"/>
      <c r="O131" s="231">
        <f>SUM(O132:O135)</f>
        <v>6.27</v>
      </c>
      <c r="P131" s="231"/>
      <c r="Q131" s="231">
        <f>SUM(Q132:Q135)</f>
        <v>0</v>
      </c>
      <c r="R131" s="232"/>
      <c r="S131" s="232"/>
      <c r="T131" s="233"/>
      <c r="U131" s="227"/>
      <c r="V131" s="227">
        <f>SUM(V132:V135)</f>
        <v>6.41</v>
      </c>
      <c r="W131" s="227"/>
      <c r="X131" s="227"/>
      <c r="Y131" s="227"/>
      <c r="AG131" t="s">
        <v>152</v>
      </c>
    </row>
    <row r="132" spans="1:60" outlineLevel="1" x14ac:dyDescent="0.2">
      <c r="A132" s="235">
        <v>31</v>
      </c>
      <c r="B132" s="236" t="s">
        <v>308</v>
      </c>
      <c r="C132" s="252" t="s">
        <v>309</v>
      </c>
      <c r="D132" s="237" t="s">
        <v>155</v>
      </c>
      <c r="E132" s="238">
        <v>2.484</v>
      </c>
      <c r="F132" s="239"/>
      <c r="G132" s="240">
        <f>ROUND(E132*F132,2)</f>
        <v>0</v>
      </c>
      <c r="H132" s="239"/>
      <c r="I132" s="240">
        <f>ROUND(E132*H132,2)</f>
        <v>0</v>
      </c>
      <c r="J132" s="239"/>
      <c r="K132" s="240">
        <f>ROUND(E132*J132,2)</f>
        <v>0</v>
      </c>
      <c r="L132" s="240">
        <v>21</v>
      </c>
      <c r="M132" s="240">
        <f>G132*(1+L132/100)</f>
        <v>0</v>
      </c>
      <c r="N132" s="238">
        <v>2.5249999999999999</v>
      </c>
      <c r="O132" s="238">
        <f>ROUND(E132*N132,2)</f>
        <v>6.27</v>
      </c>
      <c r="P132" s="238">
        <v>0</v>
      </c>
      <c r="Q132" s="238">
        <f>ROUND(E132*P132,2)</f>
        <v>0</v>
      </c>
      <c r="R132" s="240" t="s">
        <v>281</v>
      </c>
      <c r="S132" s="240" t="s">
        <v>157</v>
      </c>
      <c r="T132" s="241" t="s">
        <v>158</v>
      </c>
      <c r="U132" s="223">
        <v>2.58</v>
      </c>
      <c r="V132" s="223">
        <f>ROUND(E132*U132,2)</f>
        <v>6.41</v>
      </c>
      <c r="W132" s="223"/>
      <c r="X132" s="223" t="s">
        <v>159</v>
      </c>
      <c r="Y132" s="223" t="s">
        <v>160</v>
      </c>
      <c r="Z132" s="212"/>
      <c r="AA132" s="212"/>
      <c r="AB132" s="212"/>
      <c r="AC132" s="212"/>
      <c r="AD132" s="212"/>
      <c r="AE132" s="212"/>
      <c r="AF132" s="212"/>
      <c r="AG132" s="212" t="s">
        <v>161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2" x14ac:dyDescent="0.2">
      <c r="A133" s="219"/>
      <c r="B133" s="220"/>
      <c r="C133" s="253" t="s">
        <v>310</v>
      </c>
      <c r="D133" s="242"/>
      <c r="E133" s="242"/>
      <c r="F133" s="242"/>
      <c r="G133" s="242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23"/>
      <c r="Z133" s="212"/>
      <c r="AA133" s="212"/>
      <c r="AB133" s="212"/>
      <c r="AC133" s="212"/>
      <c r="AD133" s="212"/>
      <c r="AE133" s="212"/>
      <c r="AF133" s="212"/>
      <c r="AG133" s="212" t="s">
        <v>163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2" x14ac:dyDescent="0.2">
      <c r="A134" s="219"/>
      <c r="B134" s="220"/>
      <c r="C134" s="254" t="s">
        <v>311</v>
      </c>
      <c r="D134" s="225"/>
      <c r="E134" s="226"/>
      <c r="F134" s="223"/>
      <c r="G134" s="223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23"/>
      <c r="Z134" s="212"/>
      <c r="AA134" s="212"/>
      <c r="AB134" s="212"/>
      <c r="AC134" s="212"/>
      <c r="AD134" s="212"/>
      <c r="AE134" s="212"/>
      <c r="AF134" s="212"/>
      <c r="AG134" s="212" t="s">
        <v>165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2">
      <c r="A135" s="219"/>
      <c r="B135" s="220"/>
      <c r="C135" s="254" t="s">
        <v>312</v>
      </c>
      <c r="D135" s="225"/>
      <c r="E135" s="226">
        <v>2.484</v>
      </c>
      <c r="F135" s="223"/>
      <c r="G135" s="223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23"/>
      <c r="Z135" s="212"/>
      <c r="AA135" s="212"/>
      <c r="AB135" s="212"/>
      <c r="AC135" s="212"/>
      <c r="AD135" s="212"/>
      <c r="AE135" s="212"/>
      <c r="AF135" s="212"/>
      <c r="AG135" s="212" t="s">
        <v>165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x14ac:dyDescent="0.2">
      <c r="A136" s="228" t="s">
        <v>151</v>
      </c>
      <c r="B136" s="229" t="s">
        <v>95</v>
      </c>
      <c r="C136" s="251" t="s">
        <v>96</v>
      </c>
      <c r="D136" s="230"/>
      <c r="E136" s="231"/>
      <c r="F136" s="232"/>
      <c r="G136" s="232">
        <f>SUMIF(AG137:AG161,"&lt;&gt;NOR",G137:G161)</f>
        <v>0</v>
      </c>
      <c r="H136" s="232"/>
      <c r="I136" s="232">
        <f>SUM(I137:I161)</f>
        <v>0</v>
      </c>
      <c r="J136" s="232"/>
      <c r="K136" s="232">
        <f>SUM(K137:K161)</f>
        <v>0</v>
      </c>
      <c r="L136" s="232"/>
      <c r="M136" s="232">
        <f>SUM(M137:M161)</f>
        <v>0</v>
      </c>
      <c r="N136" s="231"/>
      <c r="O136" s="231">
        <f>SUM(O137:O161)</f>
        <v>0.01</v>
      </c>
      <c r="P136" s="231"/>
      <c r="Q136" s="231">
        <f>SUM(Q137:Q161)</f>
        <v>0</v>
      </c>
      <c r="R136" s="232"/>
      <c r="S136" s="232"/>
      <c r="T136" s="233"/>
      <c r="U136" s="227"/>
      <c r="V136" s="227">
        <f>SUM(V137:V161)</f>
        <v>2.93</v>
      </c>
      <c r="W136" s="227"/>
      <c r="X136" s="227"/>
      <c r="Y136" s="227"/>
      <c r="AG136" t="s">
        <v>152</v>
      </c>
    </row>
    <row r="137" spans="1:60" ht="22.5" outlineLevel="1" x14ac:dyDescent="0.2">
      <c r="A137" s="235">
        <v>32</v>
      </c>
      <c r="B137" s="236" t="s">
        <v>313</v>
      </c>
      <c r="C137" s="252" t="s">
        <v>314</v>
      </c>
      <c r="D137" s="237" t="s">
        <v>260</v>
      </c>
      <c r="E137" s="238">
        <v>0</v>
      </c>
      <c r="F137" s="239"/>
      <c r="G137" s="240">
        <f>ROUND(E137*F137,2)</f>
        <v>0</v>
      </c>
      <c r="H137" s="239"/>
      <c r="I137" s="240">
        <f>ROUND(E137*H137,2)</f>
        <v>0</v>
      </c>
      <c r="J137" s="239"/>
      <c r="K137" s="240">
        <f>ROUND(E137*J137,2)</f>
        <v>0</v>
      </c>
      <c r="L137" s="240">
        <v>21</v>
      </c>
      <c r="M137" s="240">
        <f>G137*(1+L137/100)</f>
        <v>0</v>
      </c>
      <c r="N137" s="238">
        <v>2.2000000000000001E-3</v>
      </c>
      <c r="O137" s="238">
        <f>ROUND(E137*N137,2)</f>
        <v>0</v>
      </c>
      <c r="P137" s="238">
        <v>0</v>
      </c>
      <c r="Q137" s="238">
        <f>ROUND(E137*P137,2)</f>
        <v>0</v>
      </c>
      <c r="R137" s="240" t="s">
        <v>261</v>
      </c>
      <c r="S137" s="240" t="s">
        <v>315</v>
      </c>
      <c r="T137" s="241" t="s">
        <v>158</v>
      </c>
      <c r="U137" s="223">
        <v>6.6000000000000003E-2</v>
      </c>
      <c r="V137" s="223">
        <f>ROUND(E137*U137,2)</f>
        <v>0</v>
      </c>
      <c r="W137" s="223"/>
      <c r="X137" s="223" t="s">
        <v>159</v>
      </c>
      <c r="Y137" s="223" t="s">
        <v>160</v>
      </c>
      <c r="Z137" s="212"/>
      <c r="AA137" s="212"/>
      <c r="AB137" s="212"/>
      <c r="AC137" s="212"/>
      <c r="AD137" s="212"/>
      <c r="AE137" s="212"/>
      <c r="AF137" s="212"/>
      <c r="AG137" s="212" t="s">
        <v>161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2" x14ac:dyDescent="0.2">
      <c r="A138" s="219"/>
      <c r="B138" s="220"/>
      <c r="C138" s="253" t="s">
        <v>316</v>
      </c>
      <c r="D138" s="242"/>
      <c r="E138" s="242"/>
      <c r="F138" s="242"/>
      <c r="G138" s="242"/>
      <c r="H138" s="223"/>
      <c r="I138" s="223"/>
      <c r="J138" s="223"/>
      <c r="K138" s="223"/>
      <c r="L138" s="223"/>
      <c r="M138" s="223"/>
      <c r="N138" s="222"/>
      <c r="O138" s="222"/>
      <c r="P138" s="222"/>
      <c r="Q138" s="222"/>
      <c r="R138" s="223"/>
      <c r="S138" s="223"/>
      <c r="T138" s="223"/>
      <c r="U138" s="223"/>
      <c r="V138" s="223"/>
      <c r="W138" s="223"/>
      <c r="X138" s="223"/>
      <c r="Y138" s="223"/>
      <c r="Z138" s="212"/>
      <c r="AA138" s="212"/>
      <c r="AB138" s="212"/>
      <c r="AC138" s="212"/>
      <c r="AD138" s="212"/>
      <c r="AE138" s="212"/>
      <c r="AF138" s="212"/>
      <c r="AG138" s="212" t="s">
        <v>163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2">
      <c r="A139" s="219"/>
      <c r="B139" s="220"/>
      <c r="C139" s="254" t="s">
        <v>317</v>
      </c>
      <c r="D139" s="225"/>
      <c r="E139" s="226"/>
      <c r="F139" s="223"/>
      <c r="G139" s="22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2"/>
      <c r="AA139" s="212"/>
      <c r="AB139" s="212"/>
      <c r="AC139" s="212"/>
      <c r="AD139" s="212"/>
      <c r="AE139" s="212"/>
      <c r="AF139" s="212"/>
      <c r="AG139" s="212" t="s">
        <v>165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2">
      <c r="A140" s="219"/>
      <c r="B140" s="220"/>
      <c r="C140" s="254" t="s">
        <v>318</v>
      </c>
      <c r="D140" s="225"/>
      <c r="E140" s="226"/>
      <c r="F140" s="223"/>
      <c r="G140" s="223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23"/>
      <c r="Z140" s="212"/>
      <c r="AA140" s="212"/>
      <c r="AB140" s="212"/>
      <c r="AC140" s="212"/>
      <c r="AD140" s="212"/>
      <c r="AE140" s="212"/>
      <c r="AF140" s="212"/>
      <c r="AG140" s="212" t="s">
        <v>165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2.5" outlineLevel="1" x14ac:dyDescent="0.2">
      <c r="A141" s="235">
        <v>33</v>
      </c>
      <c r="B141" s="236" t="s">
        <v>319</v>
      </c>
      <c r="C141" s="252" t="s">
        <v>320</v>
      </c>
      <c r="D141" s="237" t="s">
        <v>260</v>
      </c>
      <c r="E141" s="238">
        <v>5.0999999999999996</v>
      </c>
      <c r="F141" s="239"/>
      <c r="G141" s="240">
        <f>ROUND(E141*F141,2)</f>
        <v>0</v>
      </c>
      <c r="H141" s="239"/>
      <c r="I141" s="240">
        <f>ROUND(E141*H141,2)</f>
        <v>0</v>
      </c>
      <c r="J141" s="239"/>
      <c r="K141" s="240">
        <f>ROUND(E141*J141,2)</f>
        <v>0</v>
      </c>
      <c r="L141" s="240">
        <v>21</v>
      </c>
      <c r="M141" s="240">
        <f>G141*(1+L141/100)</f>
        <v>0</v>
      </c>
      <c r="N141" s="238">
        <v>1.6100000000000001E-3</v>
      </c>
      <c r="O141" s="238">
        <f>ROUND(E141*N141,2)</f>
        <v>0.01</v>
      </c>
      <c r="P141" s="238">
        <v>0</v>
      </c>
      <c r="Q141" s="238">
        <f>ROUND(E141*P141,2)</f>
        <v>0</v>
      </c>
      <c r="R141" s="240"/>
      <c r="S141" s="240" t="s">
        <v>315</v>
      </c>
      <c r="T141" s="241" t="s">
        <v>158</v>
      </c>
      <c r="U141" s="223">
        <v>7.0000000000000007E-2</v>
      </c>
      <c r="V141" s="223">
        <f>ROUND(E141*U141,2)</f>
        <v>0.36</v>
      </c>
      <c r="W141" s="223"/>
      <c r="X141" s="223" t="s">
        <v>159</v>
      </c>
      <c r="Y141" s="223" t="s">
        <v>160</v>
      </c>
      <c r="Z141" s="212"/>
      <c r="AA141" s="212"/>
      <c r="AB141" s="212"/>
      <c r="AC141" s="212"/>
      <c r="AD141" s="212"/>
      <c r="AE141" s="212"/>
      <c r="AF141" s="212"/>
      <c r="AG141" s="212" t="s">
        <v>161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2" x14ac:dyDescent="0.2">
      <c r="A142" s="219"/>
      <c r="B142" s="220"/>
      <c r="C142" s="254" t="s">
        <v>321</v>
      </c>
      <c r="D142" s="225"/>
      <c r="E142" s="226"/>
      <c r="F142" s="223"/>
      <c r="G142" s="223"/>
      <c r="H142" s="223"/>
      <c r="I142" s="223"/>
      <c r="J142" s="223"/>
      <c r="K142" s="223"/>
      <c r="L142" s="223"/>
      <c r="M142" s="223"/>
      <c r="N142" s="222"/>
      <c r="O142" s="222"/>
      <c r="P142" s="222"/>
      <c r="Q142" s="222"/>
      <c r="R142" s="223"/>
      <c r="S142" s="223"/>
      <c r="T142" s="223"/>
      <c r="U142" s="223"/>
      <c r="V142" s="223"/>
      <c r="W142" s="223"/>
      <c r="X142" s="223"/>
      <c r="Y142" s="223"/>
      <c r="Z142" s="212"/>
      <c r="AA142" s="212"/>
      <c r="AB142" s="212"/>
      <c r="AC142" s="212"/>
      <c r="AD142" s="212"/>
      <c r="AE142" s="212"/>
      <c r="AF142" s="212"/>
      <c r="AG142" s="212" t="s">
        <v>165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2">
      <c r="A143" s="219"/>
      <c r="B143" s="220"/>
      <c r="C143" s="254" t="s">
        <v>322</v>
      </c>
      <c r="D143" s="225"/>
      <c r="E143" s="226">
        <v>5.0999999999999996</v>
      </c>
      <c r="F143" s="223"/>
      <c r="G143" s="223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23"/>
      <c r="Z143" s="212"/>
      <c r="AA143" s="212"/>
      <c r="AB143" s="212"/>
      <c r="AC143" s="212"/>
      <c r="AD143" s="212"/>
      <c r="AE143" s="212"/>
      <c r="AF143" s="212"/>
      <c r="AG143" s="212" t="s">
        <v>165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22.5" outlineLevel="1" x14ac:dyDescent="0.2">
      <c r="A144" s="235">
        <v>34</v>
      </c>
      <c r="B144" s="236" t="s">
        <v>323</v>
      </c>
      <c r="C144" s="252" t="s">
        <v>324</v>
      </c>
      <c r="D144" s="237" t="s">
        <v>287</v>
      </c>
      <c r="E144" s="238">
        <v>3</v>
      </c>
      <c r="F144" s="239"/>
      <c r="G144" s="240">
        <f>ROUND(E144*F144,2)</f>
        <v>0</v>
      </c>
      <c r="H144" s="239"/>
      <c r="I144" s="240">
        <f>ROUND(E144*H144,2)</f>
        <v>0</v>
      </c>
      <c r="J144" s="239"/>
      <c r="K144" s="240">
        <f>ROUND(E144*J144,2)</f>
        <v>0</v>
      </c>
      <c r="L144" s="240">
        <v>21</v>
      </c>
      <c r="M144" s="240">
        <f>G144*(1+L144/100)</f>
        <v>0</v>
      </c>
      <c r="N144" s="238">
        <v>1.1000000000000001E-3</v>
      </c>
      <c r="O144" s="238">
        <f>ROUND(E144*N144,2)</f>
        <v>0</v>
      </c>
      <c r="P144" s="238">
        <v>0</v>
      </c>
      <c r="Q144" s="238">
        <f>ROUND(E144*P144,2)</f>
        <v>0</v>
      </c>
      <c r="R144" s="240" t="s">
        <v>261</v>
      </c>
      <c r="S144" s="240" t="s">
        <v>157</v>
      </c>
      <c r="T144" s="241" t="s">
        <v>158</v>
      </c>
      <c r="U144" s="223">
        <v>0.33</v>
      </c>
      <c r="V144" s="223">
        <f>ROUND(E144*U144,2)</f>
        <v>0.99</v>
      </c>
      <c r="W144" s="223"/>
      <c r="X144" s="223" t="s">
        <v>159</v>
      </c>
      <c r="Y144" s="223" t="s">
        <v>160</v>
      </c>
      <c r="Z144" s="212"/>
      <c r="AA144" s="212"/>
      <c r="AB144" s="212"/>
      <c r="AC144" s="212"/>
      <c r="AD144" s="212"/>
      <c r="AE144" s="212"/>
      <c r="AF144" s="212"/>
      <c r="AG144" s="212" t="s">
        <v>161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2" x14ac:dyDescent="0.2">
      <c r="A145" s="219"/>
      <c r="B145" s="220"/>
      <c r="C145" s="253" t="s">
        <v>325</v>
      </c>
      <c r="D145" s="242"/>
      <c r="E145" s="242"/>
      <c r="F145" s="242"/>
      <c r="G145" s="242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23"/>
      <c r="Z145" s="212"/>
      <c r="AA145" s="212"/>
      <c r="AB145" s="212"/>
      <c r="AC145" s="212"/>
      <c r="AD145" s="212"/>
      <c r="AE145" s="212"/>
      <c r="AF145" s="212"/>
      <c r="AG145" s="212" t="s">
        <v>163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2.5" outlineLevel="1" x14ac:dyDescent="0.2">
      <c r="A146" s="235">
        <v>35</v>
      </c>
      <c r="B146" s="236" t="s">
        <v>326</v>
      </c>
      <c r="C146" s="252" t="s">
        <v>327</v>
      </c>
      <c r="D146" s="237" t="s">
        <v>287</v>
      </c>
      <c r="E146" s="238">
        <v>9</v>
      </c>
      <c r="F146" s="239"/>
      <c r="G146" s="240">
        <f>ROUND(E146*F146,2)</f>
        <v>0</v>
      </c>
      <c r="H146" s="239"/>
      <c r="I146" s="240">
        <f>ROUND(E146*H146,2)</f>
        <v>0</v>
      </c>
      <c r="J146" s="239"/>
      <c r="K146" s="240">
        <f>ROUND(E146*J146,2)</f>
        <v>0</v>
      </c>
      <c r="L146" s="240">
        <v>21</v>
      </c>
      <c r="M146" s="240">
        <f>G146*(1+L146/100)</f>
        <v>0</v>
      </c>
      <c r="N146" s="238">
        <v>1.0000000000000001E-5</v>
      </c>
      <c r="O146" s="238">
        <f>ROUND(E146*N146,2)</f>
        <v>0</v>
      </c>
      <c r="P146" s="238">
        <v>0</v>
      </c>
      <c r="Q146" s="238">
        <f>ROUND(E146*P146,2)</f>
        <v>0</v>
      </c>
      <c r="R146" s="240" t="s">
        <v>261</v>
      </c>
      <c r="S146" s="240" t="s">
        <v>157</v>
      </c>
      <c r="T146" s="241" t="s">
        <v>158</v>
      </c>
      <c r="U146" s="223">
        <v>0.17599999999999999</v>
      </c>
      <c r="V146" s="223">
        <f>ROUND(E146*U146,2)</f>
        <v>1.58</v>
      </c>
      <c r="W146" s="223"/>
      <c r="X146" s="223" t="s">
        <v>159</v>
      </c>
      <c r="Y146" s="223" t="s">
        <v>160</v>
      </c>
      <c r="Z146" s="212"/>
      <c r="AA146" s="212"/>
      <c r="AB146" s="212"/>
      <c r="AC146" s="212"/>
      <c r="AD146" s="212"/>
      <c r="AE146" s="212"/>
      <c r="AF146" s="212"/>
      <c r="AG146" s="212" t="s">
        <v>161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2" x14ac:dyDescent="0.2">
      <c r="A147" s="219"/>
      <c r="B147" s="220"/>
      <c r="C147" s="253" t="s">
        <v>325</v>
      </c>
      <c r="D147" s="242"/>
      <c r="E147" s="242"/>
      <c r="F147" s="242"/>
      <c r="G147" s="242"/>
      <c r="H147" s="223"/>
      <c r="I147" s="223"/>
      <c r="J147" s="223"/>
      <c r="K147" s="223"/>
      <c r="L147" s="223"/>
      <c r="M147" s="223"/>
      <c r="N147" s="222"/>
      <c r="O147" s="222"/>
      <c r="P147" s="222"/>
      <c r="Q147" s="222"/>
      <c r="R147" s="223"/>
      <c r="S147" s="223"/>
      <c r="T147" s="223"/>
      <c r="U147" s="223"/>
      <c r="V147" s="223"/>
      <c r="W147" s="223"/>
      <c r="X147" s="223"/>
      <c r="Y147" s="223"/>
      <c r="Z147" s="212"/>
      <c r="AA147" s="212"/>
      <c r="AB147" s="212"/>
      <c r="AC147" s="212"/>
      <c r="AD147" s="212"/>
      <c r="AE147" s="212"/>
      <c r="AF147" s="212"/>
      <c r="AG147" s="212" t="s">
        <v>163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2" x14ac:dyDescent="0.2">
      <c r="A148" s="219"/>
      <c r="B148" s="220"/>
      <c r="C148" s="254" t="s">
        <v>328</v>
      </c>
      <c r="D148" s="225"/>
      <c r="E148" s="226"/>
      <c r="F148" s="223"/>
      <c r="G148" s="223"/>
      <c r="H148" s="223"/>
      <c r="I148" s="223"/>
      <c r="J148" s="223"/>
      <c r="K148" s="223"/>
      <c r="L148" s="223"/>
      <c r="M148" s="223"/>
      <c r="N148" s="222"/>
      <c r="O148" s="222"/>
      <c r="P148" s="222"/>
      <c r="Q148" s="222"/>
      <c r="R148" s="223"/>
      <c r="S148" s="223"/>
      <c r="T148" s="223"/>
      <c r="U148" s="223"/>
      <c r="V148" s="223"/>
      <c r="W148" s="223"/>
      <c r="X148" s="223"/>
      <c r="Y148" s="223"/>
      <c r="Z148" s="212"/>
      <c r="AA148" s="212"/>
      <c r="AB148" s="212"/>
      <c r="AC148" s="212"/>
      <c r="AD148" s="212"/>
      <c r="AE148" s="212"/>
      <c r="AF148" s="212"/>
      <c r="AG148" s="212" t="s">
        <v>165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3" x14ac:dyDescent="0.2">
      <c r="A149" s="219"/>
      <c r="B149" s="220"/>
      <c r="C149" s="254" t="s">
        <v>329</v>
      </c>
      <c r="D149" s="225"/>
      <c r="E149" s="226">
        <v>9</v>
      </c>
      <c r="F149" s="223"/>
      <c r="G149" s="223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23"/>
      <c r="Z149" s="212"/>
      <c r="AA149" s="212"/>
      <c r="AB149" s="212"/>
      <c r="AC149" s="212"/>
      <c r="AD149" s="212"/>
      <c r="AE149" s="212"/>
      <c r="AF149" s="212"/>
      <c r="AG149" s="212" t="s">
        <v>165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2.5" outlineLevel="1" x14ac:dyDescent="0.2">
      <c r="A150" s="235">
        <v>36</v>
      </c>
      <c r="B150" s="236" t="s">
        <v>330</v>
      </c>
      <c r="C150" s="252" t="s">
        <v>331</v>
      </c>
      <c r="D150" s="237" t="s">
        <v>287</v>
      </c>
      <c r="E150" s="238">
        <v>3.0449999999999999</v>
      </c>
      <c r="F150" s="239"/>
      <c r="G150" s="240">
        <f>ROUND(E150*F150,2)</f>
        <v>0</v>
      </c>
      <c r="H150" s="239"/>
      <c r="I150" s="240">
        <f>ROUND(E150*H150,2)</f>
        <v>0</v>
      </c>
      <c r="J150" s="239"/>
      <c r="K150" s="240">
        <f>ROUND(E150*J150,2)</f>
        <v>0</v>
      </c>
      <c r="L150" s="240">
        <v>21</v>
      </c>
      <c r="M150" s="240">
        <f>G150*(1+L150/100)</f>
        <v>0</v>
      </c>
      <c r="N150" s="238">
        <v>2.4000000000000001E-4</v>
      </c>
      <c r="O150" s="238">
        <f>ROUND(E150*N150,2)</f>
        <v>0</v>
      </c>
      <c r="P150" s="238">
        <v>0</v>
      </c>
      <c r="Q150" s="238">
        <f>ROUND(E150*P150,2)</f>
        <v>0</v>
      </c>
      <c r="R150" s="240" t="s">
        <v>230</v>
      </c>
      <c r="S150" s="240" t="s">
        <v>157</v>
      </c>
      <c r="T150" s="241" t="s">
        <v>158</v>
      </c>
      <c r="U150" s="223">
        <v>0</v>
      </c>
      <c r="V150" s="223">
        <f>ROUND(E150*U150,2)</f>
        <v>0</v>
      </c>
      <c r="W150" s="223"/>
      <c r="X150" s="223" t="s">
        <v>231</v>
      </c>
      <c r="Y150" s="223" t="s">
        <v>160</v>
      </c>
      <c r="Z150" s="212"/>
      <c r="AA150" s="212"/>
      <c r="AB150" s="212"/>
      <c r="AC150" s="212"/>
      <c r="AD150" s="212"/>
      <c r="AE150" s="212"/>
      <c r="AF150" s="212"/>
      <c r="AG150" s="212" t="s">
        <v>232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">
      <c r="A151" s="219"/>
      <c r="B151" s="220"/>
      <c r="C151" s="254" t="s">
        <v>332</v>
      </c>
      <c r="D151" s="225"/>
      <c r="E151" s="226"/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2"/>
      <c r="AA151" s="212"/>
      <c r="AB151" s="212"/>
      <c r="AC151" s="212"/>
      <c r="AD151" s="212"/>
      <c r="AE151" s="212"/>
      <c r="AF151" s="212"/>
      <c r="AG151" s="212" t="s">
        <v>165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2">
      <c r="A152" s="219"/>
      <c r="B152" s="220"/>
      <c r="C152" s="254" t="s">
        <v>333</v>
      </c>
      <c r="D152" s="225"/>
      <c r="E152" s="226">
        <v>3.0449999999999999</v>
      </c>
      <c r="F152" s="223"/>
      <c r="G152" s="223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23"/>
      <c r="Z152" s="212"/>
      <c r="AA152" s="212"/>
      <c r="AB152" s="212"/>
      <c r="AC152" s="212"/>
      <c r="AD152" s="212"/>
      <c r="AE152" s="212"/>
      <c r="AF152" s="212"/>
      <c r="AG152" s="212" t="s">
        <v>165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ht="22.5" outlineLevel="1" x14ac:dyDescent="0.2">
      <c r="A153" s="235">
        <v>37</v>
      </c>
      <c r="B153" s="236" t="s">
        <v>334</v>
      </c>
      <c r="C153" s="252" t="s">
        <v>335</v>
      </c>
      <c r="D153" s="237" t="s">
        <v>287</v>
      </c>
      <c r="E153" s="238">
        <v>3.0449999999999999</v>
      </c>
      <c r="F153" s="239"/>
      <c r="G153" s="240">
        <f>ROUND(E153*F153,2)</f>
        <v>0</v>
      </c>
      <c r="H153" s="239"/>
      <c r="I153" s="240">
        <f>ROUND(E153*H153,2)</f>
        <v>0</v>
      </c>
      <c r="J153" s="239"/>
      <c r="K153" s="240">
        <f>ROUND(E153*J153,2)</f>
        <v>0</v>
      </c>
      <c r="L153" s="240">
        <v>21</v>
      </c>
      <c r="M153" s="240">
        <f>G153*(1+L153/100)</f>
        <v>0</v>
      </c>
      <c r="N153" s="238">
        <v>2.5999999999999998E-4</v>
      </c>
      <c r="O153" s="238">
        <f>ROUND(E153*N153,2)</f>
        <v>0</v>
      </c>
      <c r="P153" s="238">
        <v>0</v>
      </c>
      <c r="Q153" s="238">
        <f>ROUND(E153*P153,2)</f>
        <v>0</v>
      </c>
      <c r="R153" s="240" t="s">
        <v>230</v>
      </c>
      <c r="S153" s="240" t="s">
        <v>157</v>
      </c>
      <c r="T153" s="241" t="s">
        <v>158</v>
      </c>
      <c r="U153" s="223">
        <v>0</v>
      </c>
      <c r="V153" s="223">
        <f>ROUND(E153*U153,2)</f>
        <v>0</v>
      </c>
      <c r="W153" s="223"/>
      <c r="X153" s="223" t="s">
        <v>231</v>
      </c>
      <c r="Y153" s="223" t="s">
        <v>160</v>
      </c>
      <c r="Z153" s="212"/>
      <c r="AA153" s="212"/>
      <c r="AB153" s="212"/>
      <c r="AC153" s="212"/>
      <c r="AD153" s="212"/>
      <c r="AE153" s="212"/>
      <c r="AF153" s="212"/>
      <c r="AG153" s="212" t="s">
        <v>232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2" x14ac:dyDescent="0.2">
      <c r="A154" s="219"/>
      <c r="B154" s="220"/>
      <c r="C154" s="254" t="s">
        <v>332</v>
      </c>
      <c r="D154" s="225"/>
      <c r="E154" s="226"/>
      <c r="F154" s="223"/>
      <c r="G154" s="223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2"/>
      <c r="AA154" s="212"/>
      <c r="AB154" s="212"/>
      <c r="AC154" s="212"/>
      <c r="AD154" s="212"/>
      <c r="AE154" s="212"/>
      <c r="AF154" s="212"/>
      <c r="AG154" s="212" t="s">
        <v>165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3" x14ac:dyDescent="0.2">
      <c r="A155" s="219"/>
      <c r="B155" s="220"/>
      <c r="C155" s="254" t="s">
        <v>333</v>
      </c>
      <c r="D155" s="225"/>
      <c r="E155" s="226">
        <v>3.0449999999999999</v>
      </c>
      <c r="F155" s="223"/>
      <c r="G155" s="223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23"/>
      <c r="Z155" s="212"/>
      <c r="AA155" s="212"/>
      <c r="AB155" s="212"/>
      <c r="AC155" s="212"/>
      <c r="AD155" s="212"/>
      <c r="AE155" s="212"/>
      <c r="AF155" s="212"/>
      <c r="AG155" s="212" t="s">
        <v>165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ht="22.5" outlineLevel="1" x14ac:dyDescent="0.2">
      <c r="A156" s="235">
        <v>38</v>
      </c>
      <c r="B156" s="236" t="s">
        <v>336</v>
      </c>
      <c r="C156" s="252" t="s">
        <v>337</v>
      </c>
      <c r="D156" s="237" t="s">
        <v>287</v>
      </c>
      <c r="E156" s="238">
        <v>6.09</v>
      </c>
      <c r="F156" s="239"/>
      <c r="G156" s="240">
        <f>ROUND(E156*F156,2)</f>
        <v>0</v>
      </c>
      <c r="H156" s="239"/>
      <c r="I156" s="240">
        <f>ROUND(E156*H156,2)</f>
        <v>0</v>
      </c>
      <c r="J156" s="239"/>
      <c r="K156" s="240">
        <f>ROUND(E156*J156,2)</f>
        <v>0</v>
      </c>
      <c r="L156" s="240">
        <v>21</v>
      </c>
      <c r="M156" s="240">
        <f>G156*(1+L156/100)</f>
        <v>0</v>
      </c>
      <c r="N156" s="238">
        <v>5.4000000000000001E-4</v>
      </c>
      <c r="O156" s="238">
        <f>ROUND(E156*N156,2)</f>
        <v>0</v>
      </c>
      <c r="P156" s="238">
        <v>0</v>
      </c>
      <c r="Q156" s="238">
        <f>ROUND(E156*P156,2)</f>
        <v>0</v>
      </c>
      <c r="R156" s="240" t="s">
        <v>230</v>
      </c>
      <c r="S156" s="240" t="s">
        <v>157</v>
      </c>
      <c r="T156" s="241" t="s">
        <v>158</v>
      </c>
      <c r="U156" s="223">
        <v>0</v>
      </c>
      <c r="V156" s="223">
        <f>ROUND(E156*U156,2)</f>
        <v>0</v>
      </c>
      <c r="W156" s="223"/>
      <c r="X156" s="223" t="s">
        <v>231</v>
      </c>
      <c r="Y156" s="223" t="s">
        <v>160</v>
      </c>
      <c r="Z156" s="212"/>
      <c r="AA156" s="212"/>
      <c r="AB156" s="212"/>
      <c r="AC156" s="212"/>
      <c r="AD156" s="212"/>
      <c r="AE156" s="212"/>
      <c r="AF156" s="212"/>
      <c r="AG156" s="212" t="s">
        <v>232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2" x14ac:dyDescent="0.2">
      <c r="A157" s="219"/>
      <c r="B157" s="220"/>
      <c r="C157" s="254" t="s">
        <v>338</v>
      </c>
      <c r="D157" s="225"/>
      <c r="E157" s="226"/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23"/>
      <c r="Z157" s="212"/>
      <c r="AA157" s="212"/>
      <c r="AB157" s="212"/>
      <c r="AC157" s="212"/>
      <c r="AD157" s="212"/>
      <c r="AE157" s="212"/>
      <c r="AF157" s="212"/>
      <c r="AG157" s="212" t="s">
        <v>165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2">
      <c r="A158" s="219"/>
      <c r="B158" s="220"/>
      <c r="C158" s="254" t="s">
        <v>339</v>
      </c>
      <c r="D158" s="225"/>
      <c r="E158" s="226">
        <v>6.09</v>
      </c>
      <c r="F158" s="223"/>
      <c r="G158" s="223"/>
      <c r="H158" s="223"/>
      <c r="I158" s="223"/>
      <c r="J158" s="223"/>
      <c r="K158" s="223"/>
      <c r="L158" s="223"/>
      <c r="M158" s="223"/>
      <c r="N158" s="222"/>
      <c r="O158" s="222"/>
      <c r="P158" s="222"/>
      <c r="Q158" s="222"/>
      <c r="R158" s="223"/>
      <c r="S158" s="223"/>
      <c r="T158" s="223"/>
      <c r="U158" s="223"/>
      <c r="V158" s="223"/>
      <c r="W158" s="223"/>
      <c r="X158" s="223"/>
      <c r="Y158" s="223"/>
      <c r="Z158" s="212"/>
      <c r="AA158" s="212"/>
      <c r="AB158" s="212"/>
      <c r="AC158" s="212"/>
      <c r="AD158" s="212"/>
      <c r="AE158" s="212"/>
      <c r="AF158" s="212"/>
      <c r="AG158" s="212" t="s">
        <v>165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2.5" outlineLevel="1" x14ac:dyDescent="0.2">
      <c r="A159" s="235">
        <v>39</v>
      </c>
      <c r="B159" s="236" t="s">
        <v>340</v>
      </c>
      <c r="C159" s="252" t="s">
        <v>341</v>
      </c>
      <c r="D159" s="237" t="s">
        <v>287</v>
      </c>
      <c r="E159" s="238">
        <v>3.0449999999999999</v>
      </c>
      <c r="F159" s="239"/>
      <c r="G159" s="240">
        <f>ROUND(E159*F159,2)</f>
        <v>0</v>
      </c>
      <c r="H159" s="239"/>
      <c r="I159" s="240">
        <f>ROUND(E159*H159,2)</f>
        <v>0</v>
      </c>
      <c r="J159" s="239"/>
      <c r="K159" s="240">
        <f>ROUND(E159*J159,2)</f>
        <v>0</v>
      </c>
      <c r="L159" s="240">
        <v>21</v>
      </c>
      <c r="M159" s="240">
        <f>G159*(1+L159/100)</f>
        <v>0</v>
      </c>
      <c r="N159" s="238">
        <v>6.4000000000000005E-4</v>
      </c>
      <c r="O159" s="238">
        <f>ROUND(E159*N159,2)</f>
        <v>0</v>
      </c>
      <c r="P159" s="238">
        <v>0</v>
      </c>
      <c r="Q159" s="238">
        <f>ROUND(E159*P159,2)</f>
        <v>0</v>
      </c>
      <c r="R159" s="240" t="s">
        <v>230</v>
      </c>
      <c r="S159" s="240" t="s">
        <v>157</v>
      </c>
      <c r="T159" s="241" t="s">
        <v>158</v>
      </c>
      <c r="U159" s="223">
        <v>0</v>
      </c>
      <c r="V159" s="223">
        <f>ROUND(E159*U159,2)</f>
        <v>0</v>
      </c>
      <c r="W159" s="223"/>
      <c r="X159" s="223" t="s">
        <v>231</v>
      </c>
      <c r="Y159" s="223" t="s">
        <v>160</v>
      </c>
      <c r="Z159" s="212"/>
      <c r="AA159" s="212"/>
      <c r="AB159" s="212"/>
      <c r="AC159" s="212"/>
      <c r="AD159" s="212"/>
      <c r="AE159" s="212"/>
      <c r="AF159" s="212"/>
      <c r="AG159" s="212" t="s">
        <v>232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2" x14ac:dyDescent="0.2">
      <c r="A160" s="219"/>
      <c r="B160" s="220"/>
      <c r="C160" s="254" t="s">
        <v>332</v>
      </c>
      <c r="D160" s="225"/>
      <c r="E160" s="226"/>
      <c r="F160" s="223"/>
      <c r="G160" s="223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2"/>
      <c r="AA160" s="212"/>
      <c r="AB160" s="212"/>
      <c r="AC160" s="212"/>
      <c r="AD160" s="212"/>
      <c r="AE160" s="212"/>
      <c r="AF160" s="212"/>
      <c r="AG160" s="212" t="s">
        <v>165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2">
      <c r="A161" s="219"/>
      <c r="B161" s="220"/>
      <c r="C161" s="254" t="s">
        <v>333</v>
      </c>
      <c r="D161" s="225"/>
      <c r="E161" s="226">
        <v>3.0449999999999999</v>
      </c>
      <c r="F161" s="223"/>
      <c r="G161" s="223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2"/>
      <c r="AA161" s="212"/>
      <c r="AB161" s="212"/>
      <c r="AC161" s="212"/>
      <c r="AD161" s="212"/>
      <c r="AE161" s="212"/>
      <c r="AF161" s="212"/>
      <c r="AG161" s="212" t="s">
        <v>165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x14ac:dyDescent="0.2">
      <c r="A162" s="228" t="s">
        <v>151</v>
      </c>
      <c r="B162" s="229" t="s">
        <v>97</v>
      </c>
      <c r="C162" s="251" t="s">
        <v>98</v>
      </c>
      <c r="D162" s="230"/>
      <c r="E162" s="231"/>
      <c r="F162" s="232"/>
      <c r="G162" s="232">
        <f>SUMIF(AG163:AG167,"&lt;&gt;NOR",G163:G167)</f>
        <v>0</v>
      </c>
      <c r="H162" s="232"/>
      <c r="I162" s="232">
        <f>SUM(I163:I167)</f>
        <v>0</v>
      </c>
      <c r="J162" s="232"/>
      <c r="K162" s="232">
        <f>SUM(K163:K167)</f>
        <v>0</v>
      </c>
      <c r="L162" s="232"/>
      <c r="M162" s="232">
        <f>SUM(M163:M167)</f>
        <v>0</v>
      </c>
      <c r="N162" s="231"/>
      <c r="O162" s="231">
        <f>SUM(O163:O167)</f>
        <v>0.09</v>
      </c>
      <c r="P162" s="231"/>
      <c r="Q162" s="231">
        <f>SUM(Q163:Q167)</f>
        <v>0</v>
      </c>
      <c r="R162" s="232"/>
      <c r="S162" s="232"/>
      <c r="T162" s="233"/>
      <c r="U162" s="227"/>
      <c r="V162" s="227">
        <f>SUM(V163:V167)</f>
        <v>7.6</v>
      </c>
      <c r="W162" s="227"/>
      <c r="X162" s="227"/>
      <c r="Y162" s="227"/>
      <c r="AG162" t="s">
        <v>152</v>
      </c>
    </row>
    <row r="163" spans="1:60" outlineLevel="1" x14ac:dyDescent="0.2">
      <c r="A163" s="244">
        <v>40</v>
      </c>
      <c r="B163" s="245" t="s">
        <v>342</v>
      </c>
      <c r="C163" s="255" t="s">
        <v>343</v>
      </c>
      <c r="D163" s="246" t="s">
        <v>287</v>
      </c>
      <c r="E163" s="247">
        <v>4</v>
      </c>
      <c r="F163" s="248"/>
      <c r="G163" s="249">
        <f>ROUND(E163*F163,2)</f>
        <v>0</v>
      </c>
      <c r="H163" s="248"/>
      <c r="I163" s="249">
        <f>ROUND(E163*H163,2)</f>
        <v>0</v>
      </c>
      <c r="J163" s="248"/>
      <c r="K163" s="249">
        <f>ROUND(E163*J163,2)</f>
        <v>0</v>
      </c>
      <c r="L163" s="249">
        <v>21</v>
      </c>
      <c r="M163" s="249">
        <f>G163*(1+L163/100)</f>
        <v>0</v>
      </c>
      <c r="N163" s="247">
        <v>0</v>
      </c>
      <c r="O163" s="247">
        <f>ROUND(E163*N163,2)</f>
        <v>0</v>
      </c>
      <c r="P163" s="247">
        <v>0</v>
      </c>
      <c r="Q163" s="247">
        <f>ROUND(E163*P163,2)</f>
        <v>0</v>
      </c>
      <c r="R163" s="249" t="s">
        <v>261</v>
      </c>
      <c r="S163" s="249" t="s">
        <v>157</v>
      </c>
      <c r="T163" s="250" t="s">
        <v>158</v>
      </c>
      <c r="U163" s="223">
        <v>1.1399999999999999</v>
      </c>
      <c r="V163" s="223">
        <f>ROUND(E163*U163,2)</f>
        <v>4.5599999999999996</v>
      </c>
      <c r="W163" s="223"/>
      <c r="X163" s="223" t="s">
        <v>159</v>
      </c>
      <c r="Y163" s="223" t="s">
        <v>160</v>
      </c>
      <c r="Z163" s="212"/>
      <c r="AA163" s="212"/>
      <c r="AB163" s="212"/>
      <c r="AC163" s="212"/>
      <c r="AD163" s="212"/>
      <c r="AE163" s="212"/>
      <c r="AF163" s="212"/>
      <c r="AG163" s="212" t="s">
        <v>161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44">
        <v>41</v>
      </c>
      <c r="B164" s="245" t="s">
        <v>344</v>
      </c>
      <c r="C164" s="255" t="s">
        <v>345</v>
      </c>
      <c r="D164" s="246" t="s">
        <v>287</v>
      </c>
      <c r="E164" s="247">
        <v>4</v>
      </c>
      <c r="F164" s="248"/>
      <c r="G164" s="249">
        <f>ROUND(E164*F164,2)</f>
        <v>0</v>
      </c>
      <c r="H164" s="248"/>
      <c r="I164" s="249">
        <f>ROUND(E164*H164,2)</f>
        <v>0</v>
      </c>
      <c r="J164" s="248"/>
      <c r="K164" s="249">
        <f>ROUND(E164*J164,2)</f>
        <v>0</v>
      </c>
      <c r="L164" s="249">
        <v>21</v>
      </c>
      <c r="M164" s="249">
        <f>G164*(1+L164/100)</f>
        <v>0</v>
      </c>
      <c r="N164" s="247">
        <v>4.6800000000000001E-3</v>
      </c>
      <c r="O164" s="247">
        <f>ROUND(E164*N164,2)</f>
        <v>0.02</v>
      </c>
      <c r="P164" s="247">
        <v>0</v>
      </c>
      <c r="Q164" s="247">
        <f>ROUND(E164*P164,2)</f>
        <v>0</v>
      </c>
      <c r="R164" s="249"/>
      <c r="S164" s="249" t="s">
        <v>157</v>
      </c>
      <c r="T164" s="250" t="s">
        <v>158</v>
      </c>
      <c r="U164" s="223">
        <v>0.76</v>
      </c>
      <c r="V164" s="223">
        <f>ROUND(E164*U164,2)</f>
        <v>3.04</v>
      </c>
      <c r="W164" s="223"/>
      <c r="X164" s="223" t="s">
        <v>159</v>
      </c>
      <c r="Y164" s="223" t="s">
        <v>160</v>
      </c>
      <c r="Z164" s="212"/>
      <c r="AA164" s="212"/>
      <c r="AB164" s="212"/>
      <c r="AC164" s="212"/>
      <c r="AD164" s="212"/>
      <c r="AE164" s="212"/>
      <c r="AF164" s="212"/>
      <c r="AG164" s="212" t="s">
        <v>161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44">
        <v>42</v>
      </c>
      <c r="B165" s="245" t="s">
        <v>346</v>
      </c>
      <c r="C165" s="255" t="s">
        <v>347</v>
      </c>
      <c r="D165" s="246" t="s">
        <v>287</v>
      </c>
      <c r="E165" s="247">
        <v>4</v>
      </c>
      <c r="F165" s="248"/>
      <c r="G165" s="249">
        <f>ROUND(E165*F165,2)</f>
        <v>0</v>
      </c>
      <c r="H165" s="248"/>
      <c r="I165" s="249">
        <f>ROUND(E165*H165,2)</f>
        <v>0</v>
      </c>
      <c r="J165" s="248"/>
      <c r="K165" s="249">
        <f>ROUND(E165*J165,2)</f>
        <v>0</v>
      </c>
      <c r="L165" s="249">
        <v>21</v>
      </c>
      <c r="M165" s="249">
        <f>G165*(1+L165/100)</f>
        <v>0</v>
      </c>
      <c r="N165" s="247">
        <v>5.0899999999999999E-3</v>
      </c>
      <c r="O165" s="247">
        <f>ROUND(E165*N165,2)</f>
        <v>0.02</v>
      </c>
      <c r="P165" s="247">
        <v>0</v>
      </c>
      <c r="Q165" s="247">
        <f>ROUND(E165*P165,2)</f>
        <v>0</v>
      </c>
      <c r="R165" s="249"/>
      <c r="S165" s="249" t="s">
        <v>267</v>
      </c>
      <c r="T165" s="250" t="s">
        <v>158</v>
      </c>
      <c r="U165" s="223">
        <v>0</v>
      </c>
      <c r="V165" s="223">
        <f>ROUND(E165*U165,2)</f>
        <v>0</v>
      </c>
      <c r="W165" s="223"/>
      <c r="X165" s="223" t="s">
        <v>231</v>
      </c>
      <c r="Y165" s="223" t="s">
        <v>160</v>
      </c>
      <c r="Z165" s="212"/>
      <c r="AA165" s="212"/>
      <c r="AB165" s="212"/>
      <c r="AC165" s="212"/>
      <c r="AD165" s="212"/>
      <c r="AE165" s="212"/>
      <c r="AF165" s="212"/>
      <c r="AG165" s="212" t="s">
        <v>232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44">
        <v>43</v>
      </c>
      <c r="B166" s="245" t="s">
        <v>348</v>
      </c>
      <c r="C166" s="255" t="s">
        <v>349</v>
      </c>
      <c r="D166" s="246" t="s">
        <v>287</v>
      </c>
      <c r="E166" s="247">
        <v>4</v>
      </c>
      <c r="F166" s="248"/>
      <c r="G166" s="249">
        <f>ROUND(E166*F166,2)</f>
        <v>0</v>
      </c>
      <c r="H166" s="248"/>
      <c r="I166" s="249">
        <f>ROUND(E166*H166,2)</f>
        <v>0</v>
      </c>
      <c r="J166" s="248"/>
      <c r="K166" s="249">
        <f>ROUND(E166*J166,2)</f>
        <v>0</v>
      </c>
      <c r="L166" s="249">
        <v>21</v>
      </c>
      <c r="M166" s="249">
        <f>G166*(1+L166/100)</f>
        <v>0</v>
      </c>
      <c r="N166" s="247">
        <v>6.1399999999999996E-3</v>
      </c>
      <c r="O166" s="247">
        <f>ROUND(E166*N166,2)</f>
        <v>0.02</v>
      </c>
      <c r="P166" s="247">
        <v>0</v>
      </c>
      <c r="Q166" s="247">
        <f>ROUND(E166*P166,2)</f>
        <v>0</v>
      </c>
      <c r="R166" s="249"/>
      <c r="S166" s="249" t="s">
        <v>267</v>
      </c>
      <c r="T166" s="250" t="s">
        <v>158</v>
      </c>
      <c r="U166" s="223">
        <v>0</v>
      </c>
      <c r="V166" s="223">
        <f>ROUND(E166*U166,2)</f>
        <v>0</v>
      </c>
      <c r="W166" s="223"/>
      <c r="X166" s="223" t="s">
        <v>231</v>
      </c>
      <c r="Y166" s="223" t="s">
        <v>160</v>
      </c>
      <c r="Z166" s="212"/>
      <c r="AA166" s="212"/>
      <c r="AB166" s="212"/>
      <c r="AC166" s="212"/>
      <c r="AD166" s="212"/>
      <c r="AE166" s="212"/>
      <c r="AF166" s="212"/>
      <c r="AG166" s="212" t="s">
        <v>232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44">
        <v>44</v>
      </c>
      <c r="B167" s="245" t="s">
        <v>350</v>
      </c>
      <c r="C167" s="255" t="s">
        <v>351</v>
      </c>
      <c r="D167" s="246" t="s">
        <v>287</v>
      </c>
      <c r="E167" s="247">
        <v>4</v>
      </c>
      <c r="F167" s="248"/>
      <c r="G167" s="249">
        <f>ROUND(E167*F167,2)</f>
        <v>0</v>
      </c>
      <c r="H167" s="248"/>
      <c r="I167" s="249">
        <f>ROUND(E167*H167,2)</f>
        <v>0</v>
      </c>
      <c r="J167" s="248"/>
      <c r="K167" s="249">
        <f>ROUND(E167*J167,2)</f>
        <v>0</v>
      </c>
      <c r="L167" s="249">
        <v>21</v>
      </c>
      <c r="M167" s="249">
        <f>G167*(1+L167/100)</f>
        <v>0</v>
      </c>
      <c r="N167" s="247">
        <v>8.5000000000000006E-3</v>
      </c>
      <c r="O167" s="247">
        <f>ROUND(E167*N167,2)</f>
        <v>0.03</v>
      </c>
      <c r="P167" s="247">
        <v>0</v>
      </c>
      <c r="Q167" s="247">
        <f>ROUND(E167*P167,2)</f>
        <v>0</v>
      </c>
      <c r="R167" s="249"/>
      <c r="S167" s="249" t="s">
        <v>267</v>
      </c>
      <c r="T167" s="250" t="s">
        <v>158</v>
      </c>
      <c r="U167" s="223">
        <v>0</v>
      </c>
      <c r="V167" s="223">
        <f>ROUND(E167*U167,2)</f>
        <v>0</v>
      </c>
      <c r="W167" s="223"/>
      <c r="X167" s="223" t="s">
        <v>231</v>
      </c>
      <c r="Y167" s="223" t="s">
        <v>160</v>
      </c>
      <c r="Z167" s="212"/>
      <c r="AA167" s="212"/>
      <c r="AB167" s="212"/>
      <c r="AC167" s="212"/>
      <c r="AD167" s="212"/>
      <c r="AE167" s="212"/>
      <c r="AF167" s="212"/>
      <c r="AG167" s="212" t="s">
        <v>232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ht="25.5" x14ac:dyDescent="0.2">
      <c r="A168" s="228" t="s">
        <v>151</v>
      </c>
      <c r="B168" s="229" t="s">
        <v>99</v>
      </c>
      <c r="C168" s="251" t="s">
        <v>100</v>
      </c>
      <c r="D168" s="230"/>
      <c r="E168" s="231"/>
      <c r="F168" s="232"/>
      <c r="G168" s="232">
        <f>SUMIF(AG169:AG173,"&lt;&gt;NOR",G169:G173)</f>
        <v>0</v>
      </c>
      <c r="H168" s="232"/>
      <c r="I168" s="232">
        <f>SUM(I169:I173)</f>
        <v>0</v>
      </c>
      <c r="J168" s="232"/>
      <c r="K168" s="232">
        <f>SUM(K169:K173)</f>
        <v>0</v>
      </c>
      <c r="L168" s="232"/>
      <c r="M168" s="232">
        <f>SUM(M169:M173)</f>
        <v>0</v>
      </c>
      <c r="N168" s="231"/>
      <c r="O168" s="231">
        <f>SUM(O169:O173)</f>
        <v>7.85</v>
      </c>
      <c r="P168" s="231"/>
      <c r="Q168" s="231">
        <f>SUM(Q169:Q173)</f>
        <v>0</v>
      </c>
      <c r="R168" s="232"/>
      <c r="S168" s="232"/>
      <c r="T168" s="233"/>
      <c r="U168" s="227"/>
      <c r="V168" s="227">
        <f>SUM(V169:V173)</f>
        <v>8.86</v>
      </c>
      <c r="W168" s="227"/>
      <c r="X168" s="227"/>
      <c r="Y168" s="227"/>
      <c r="AG168" t="s">
        <v>152</v>
      </c>
    </row>
    <row r="169" spans="1:60" ht="22.5" outlineLevel="1" x14ac:dyDescent="0.2">
      <c r="A169" s="235">
        <v>45</v>
      </c>
      <c r="B169" s="236" t="s">
        <v>352</v>
      </c>
      <c r="C169" s="252" t="s">
        <v>353</v>
      </c>
      <c r="D169" s="237" t="s">
        <v>260</v>
      </c>
      <c r="E169" s="238">
        <v>30</v>
      </c>
      <c r="F169" s="239"/>
      <c r="G169" s="240">
        <f>ROUND(E169*F169,2)</f>
        <v>0</v>
      </c>
      <c r="H169" s="239"/>
      <c r="I169" s="240">
        <f>ROUND(E169*H169,2)</f>
        <v>0</v>
      </c>
      <c r="J169" s="239"/>
      <c r="K169" s="240">
        <f>ROUND(E169*J169,2)</f>
        <v>0</v>
      </c>
      <c r="L169" s="240">
        <v>21</v>
      </c>
      <c r="M169" s="240">
        <f>G169*(1+L169/100)</f>
        <v>0</v>
      </c>
      <c r="N169" s="238">
        <v>0.15673999999999999</v>
      </c>
      <c r="O169" s="238">
        <f>ROUND(E169*N169,2)</f>
        <v>4.7</v>
      </c>
      <c r="P169" s="238">
        <v>0</v>
      </c>
      <c r="Q169" s="238">
        <f>ROUND(E169*P169,2)</f>
        <v>0</v>
      </c>
      <c r="R169" s="240" t="s">
        <v>295</v>
      </c>
      <c r="S169" s="240" t="s">
        <v>157</v>
      </c>
      <c r="T169" s="241" t="s">
        <v>158</v>
      </c>
      <c r="U169" s="223">
        <v>0.29548000000000002</v>
      </c>
      <c r="V169" s="223">
        <f>ROUND(E169*U169,2)</f>
        <v>8.86</v>
      </c>
      <c r="W169" s="223"/>
      <c r="X169" s="223" t="s">
        <v>159</v>
      </c>
      <c r="Y169" s="223" t="s">
        <v>160</v>
      </c>
      <c r="Z169" s="212"/>
      <c r="AA169" s="212"/>
      <c r="AB169" s="212"/>
      <c r="AC169" s="212"/>
      <c r="AD169" s="212"/>
      <c r="AE169" s="212"/>
      <c r="AF169" s="212"/>
      <c r="AG169" s="212" t="s">
        <v>161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2" x14ac:dyDescent="0.2">
      <c r="A170" s="219"/>
      <c r="B170" s="220"/>
      <c r="C170" s="253" t="s">
        <v>354</v>
      </c>
      <c r="D170" s="242"/>
      <c r="E170" s="242"/>
      <c r="F170" s="242"/>
      <c r="G170" s="242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23"/>
      <c r="Z170" s="212"/>
      <c r="AA170" s="212"/>
      <c r="AB170" s="212"/>
      <c r="AC170" s="212"/>
      <c r="AD170" s="212"/>
      <c r="AE170" s="212"/>
      <c r="AF170" s="212"/>
      <c r="AG170" s="212" t="s">
        <v>163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35">
        <v>46</v>
      </c>
      <c r="B171" s="236" t="s">
        <v>355</v>
      </c>
      <c r="C171" s="252" t="s">
        <v>356</v>
      </c>
      <c r="D171" s="237" t="s">
        <v>260</v>
      </c>
      <c r="E171" s="238">
        <v>30.3</v>
      </c>
      <c r="F171" s="239"/>
      <c r="G171" s="240">
        <f>ROUND(E171*F171,2)</f>
        <v>0</v>
      </c>
      <c r="H171" s="239"/>
      <c r="I171" s="240">
        <f>ROUND(E171*H171,2)</f>
        <v>0</v>
      </c>
      <c r="J171" s="239"/>
      <c r="K171" s="240">
        <f>ROUND(E171*J171,2)</f>
        <v>0</v>
      </c>
      <c r="L171" s="240">
        <v>21</v>
      </c>
      <c r="M171" s="240">
        <f>G171*(1+L171/100)</f>
        <v>0</v>
      </c>
      <c r="N171" s="238">
        <v>0.104</v>
      </c>
      <c r="O171" s="238">
        <f>ROUND(E171*N171,2)</f>
        <v>3.15</v>
      </c>
      <c r="P171" s="238">
        <v>0</v>
      </c>
      <c r="Q171" s="238">
        <f>ROUND(E171*P171,2)</f>
        <v>0</v>
      </c>
      <c r="R171" s="240"/>
      <c r="S171" s="240" t="s">
        <v>267</v>
      </c>
      <c r="T171" s="241" t="s">
        <v>158</v>
      </c>
      <c r="U171" s="223">
        <v>0</v>
      </c>
      <c r="V171" s="223">
        <f>ROUND(E171*U171,2)</f>
        <v>0</v>
      </c>
      <c r="W171" s="223"/>
      <c r="X171" s="223" t="s">
        <v>231</v>
      </c>
      <c r="Y171" s="223" t="s">
        <v>160</v>
      </c>
      <c r="Z171" s="212"/>
      <c r="AA171" s="212"/>
      <c r="AB171" s="212"/>
      <c r="AC171" s="212"/>
      <c r="AD171" s="212"/>
      <c r="AE171" s="212"/>
      <c r="AF171" s="212"/>
      <c r="AG171" s="212" t="s">
        <v>232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2" x14ac:dyDescent="0.2">
      <c r="A172" s="219"/>
      <c r="B172" s="220"/>
      <c r="C172" s="254" t="s">
        <v>357</v>
      </c>
      <c r="D172" s="225"/>
      <c r="E172" s="226"/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23"/>
      <c r="Z172" s="212"/>
      <c r="AA172" s="212"/>
      <c r="AB172" s="212"/>
      <c r="AC172" s="212"/>
      <c r="AD172" s="212"/>
      <c r="AE172" s="212"/>
      <c r="AF172" s="212"/>
      <c r="AG172" s="212" t="s">
        <v>165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">
      <c r="A173" s="219"/>
      <c r="B173" s="220"/>
      <c r="C173" s="254" t="s">
        <v>358</v>
      </c>
      <c r="D173" s="225"/>
      <c r="E173" s="226">
        <v>30.3</v>
      </c>
      <c r="F173" s="223"/>
      <c r="G173" s="223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23"/>
      <c r="Z173" s="212"/>
      <c r="AA173" s="212"/>
      <c r="AB173" s="212"/>
      <c r="AC173" s="212"/>
      <c r="AD173" s="212"/>
      <c r="AE173" s="212"/>
      <c r="AF173" s="212"/>
      <c r="AG173" s="212" t="s">
        <v>165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x14ac:dyDescent="0.2">
      <c r="A174" s="228" t="s">
        <v>151</v>
      </c>
      <c r="B174" s="229" t="s">
        <v>101</v>
      </c>
      <c r="C174" s="251" t="s">
        <v>102</v>
      </c>
      <c r="D174" s="230"/>
      <c r="E174" s="231"/>
      <c r="F174" s="232"/>
      <c r="G174" s="232">
        <f>SUMIF(AG175:AG203,"&lt;&gt;NOR",G175:G203)</f>
        <v>0</v>
      </c>
      <c r="H174" s="232"/>
      <c r="I174" s="232">
        <f>SUM(I175:I203)</f>
        <v>0</v>
      </c>
      <c r="J174" s="232"/>
      <c r="K174" s="232">
        <f>SUM(K175:K203)</f>
        <v>0</v>
      </c>
      <c r="L174" s="232"/>
      <c r="M174" s="232">
        <f>SUM(M175:M203)</f>
        <v>0</v>
      </c>
      <c r="N174" s="231"/>
      <c r="O174" s="231">
        <f>SUM(O175:O203)</f>
        <v>0</v>
      </c>
      <c r="P174" s="231"/>
      <c r="Q174" s="231">
        <f>SUM(Q175:Q203)</f>
        <v>31.500000000000004</v>
      </c>
      <c r="R174" s="232"/>
      <c r="S174" s="232"/>
      <c r="T174" s="233"/>
      <c r="U174" s="227"/>
      <c r="V174" s="227">
        <f>SUM(V175:V203)</f>
        <v>127.77999999999999</v>
      </c>
      <c r="W174" s="227"/>
      <c r="X174" s="227"/>
      <c r="Y174" s="227"/>
      <c r="AG174" t="s">
        <v>152</v>
      </c>
    </row>
    <row r="175" spans="1:60" ht="33.75" outlineLevel="1" x14ac:dyDescent="0.2">
      <c r="A175" s="235">
        <v>47</v>
      </c>
      <c r="B175" s="236" t="s">
        <v>359</v>
      </c>
      <c r="C175" s="252" t="s">
        <v>360</v>
      </c>
      <c r="D175" s="237" t="s">
        <v>207</v>
      </c>
      <c r="E175" s="238">
        <v>45.8</v>
      </c>
      <c r="F175" s="239"/>
      <c r="G175" s="240">
        <f>ROUND(E175*F175,2)</f>
        <v>0</v>
      </c>
      <c r="H175" s="239"/>
      <c r="I175" s="240">
        <f>ROUND(E175*H175,2)</f>
        <v>0</v>
      </c>
      <c r="J175" s="239"/>
      <c r="K175" s="240">
        <f>ROUND(E175*J175,2)</f>
        <v>0</v>
      </c>
      <c r="L175" s="240">
        <v>21</v>
      </c>
      <c r="M175" s="240">
        <f>G175*(1+L175/100)</f>
        <v>0</v>
      </c>
      <c r="N175" s="238">
        <v>0</v>
      </c>
      <c r="O175" s="238">
        <f>ROUND(E175*N175,2)</f>
        <v>0</v>
      </c>
      <c r="P175" s="238">
        <v>0.2</v>
      </c>
      <c r="Q175" s="238">
        <f>ROUND(E175*P175,2)</f>
        <v>9.16</v>
      </c>
      <c r="R175" s="240" t="s">
        <v>295</v>
      </c>
      <c r="S175" s="240" t="s">
        <v>157</v>
      </c>
      <c r="T175" s="241" t="s">
        <v>158</v>
      </c>
      <c r="U175" s="223">
        <v>0.1</v>
      </c>
      <c r="V175" s="223">
        <f>ROUND(E175*U175,2)</f>
        <v>4.58</v>
      </c>
      <c r="W175" s="223"/>
      <c r="X175" s="223" t="s">
        <v>159</v>
      </c>
      <c r="Y175" s="223" t="s">
        <v>160</v>
      </c>
      <c r="Z175" s="212"/>
      <c r="AA175" s="212"/>
      <c r="AB175" s="212"/>
      <c r="AC175" s="212"/>
      <c r="AD175" s="212"/>
      <c r="AE175" s="212"/>
      <c r="AF175" s="212"/>
      <c r="AG175" s="212" t="s">
        <v>161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2" x14ac:dyDescent="0.2">
      <c r="A176" s="219"/>
      <c r="B176" s="220"/>
      <c r="C176" s="253" t="s">
        <v>361</v>
      </c>
      <c r="D176" s="242"/>
      <c r="E176" s="242"/>
      <c r="F176" s="242"/>
      <c r="G176" s="242"/>
      <c r="H176" s="223"/>
      <c r="I176" s="223"/>
      <c r="J176" s="223"/>
      <c r="K176" s="223"/>
      <c r="L176" s="223"/>
      <c r="M176" s="223"/>
      <c r="N176" s="222"/>
      <c r="O176" s="222"/>
      <c r="P176" s="222"/>
      <c r="Q176" s="222"/>
      <c r="R176" s="223"/>
      <c r="S176" s="223"/>
      <c r="T176" s="223"/>
      <c r="U176" s="223"/>
      <c r="V176" s="223"/>
      <c r="W176" s="223"/>
      <c r="X176" s="223"/>
      <c r="Y176" s="223"/>
      <c r="Z176" s="212"/>
      <c r="AA176" s="212"/>
      <c r="AB176" s="212"/>
      <c r="AC176" s="212"/>
      <c r="AD176" s="212"/>
      <c r="AE176" s="212"/>
      <c r="AF176" s="212"/>
      <c r="AG176" s="212" t="s">
        <v>163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2" x14ac:dyDescent="0.2">
      <c r="A177" s="219"/>
      <c r="B177" s="220"/>
      <c r="C177" s="254" t="s">
        <v>362</v>
      </c>
      <c r="D177" s="225"/>
      <c r="E177" s="226"/>
      <c r="F177" s="223"/>
      <c r="G177" s="223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23"/>
      <c r="Z177" s="212"/>
      <c r="AA177" s="212"/>
      <c r="AB177" s="212"/>
      <c r="AC177" s="212"/>
      <c r="AD177" s="212"/>
      <c r="AE177" s="212"/>
      <c r="AF177" s="212"/>
      <c r="AG177" s="212" t="s">
        <v>165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2">
      <c r="A178" s="219"/>
      <c r="B178" s="220"/>
      <c r="C178" s="254" t="s">
        <v>363</v>
      </c>
      <c r="D178" s="225"/>
      <c r="E178" s="226">
        <v>45.8</v>
      </c>
      <c r="F178" s="223"/>
      <c r="G178" s="223"/>
      <c r="H178" s="223"/>
      <c r="I178" s="223"/>
      <c r="J178" s="223"/>
      <c r="K178" s="223"/>
      <c r="L178" s="223"/>
      <c r="M178" s="223"/>
      <c r="N178" s="222"/>
      <c r="O178" s="222"/>
      <c r="P178" s="222"/>
      <c r="Q178" s="222"/>
      <c r="R178" s="223"/>
      <c r="S178" s="223"/>
      <c r="T178" s="223"/>
      <c r="U178" s="223"/>
      <c r="V178" s="223"/>
      <c r="W178" s="223"/>
      <c r="X178" s="223"/>
      <c r="Y178" s="223"/>
      <c r="Z178" s="212"/>
      <c r="AA178" s="212"/>
      <c r="AB178" s="212"/>
      <c r="AC178" s="212"/>
      <c r="AD178" s="212"/>
      <c r="AE178" s="212"/>
      <c r="AF178" s="212"/>
      <c r="AG178" s="212" t="s">
        <v>165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ht="22.5" outlineLevel="1" x14ac:dyDescent="0.2">
      <c r="A179" s="235">
        <v>48</v>
      </c>
      <c r="B179" s="236" t="s">
        <v>364</v>
      </c>
      <c r="C179" s="252" t="s">
        <v>365</v>
      </c>
      <c r="D179" s="237" t="s">
        <v>155</v>
      </c>
      <c r="E179" s="238">
        <v>3.24</v>
      </c>
      <c r="F179" s="239"/>
      <c r="G179" s="240">
        <f>ROUND(E179*F179,2)</f>
        <v>0</v>
      </c>
      <c r="H179" s="239"/>
      <c r="I179" s="240">
        <f>ROUND(E179*H179,2)</f>
        <v>0</v>
      </c>
      <c r="J179" s="239"/>
      <c r="K179" s="240">
        <f>ROUND(E179*J179,2)</f>
        <v>0</v>
      </c>
      <c r="L179" s="240">
        <v>21</v>
      </c>
      <c r="M179" s="240">
        <f>G179*(1+L179/100)</f>
        <v>0</v>
      </c>
      <c r="N179" s="238">
        <v>1.2800000000000001E-3</v>
      </c>
      <c r="O179" s="238">
        <f>ROUND(E179*N179,2)</f>
        <v>0</v>
      </c>
      <c r="P179" s="238">
        <v>1.95</v>
      </c>
      <c r="Q179" s="238">
        <f>ROUND(E179*P179,2)</f>
        <v>6.32</v>
      </c>
      <c r="R179" s="240" t="s">
        <v>366</v>
      </c>
      <c r="S179" s="240" t="s">
        <v>157</v>
      </c>
      <c r="T179" s="241" t="s">
        <v>158</v>
      </c>
      <c r="U179" s="223">
        <v>1.7010000000000001</v>
      </c>
      <c r="V179" s="223">
        <f>ROUND(E179*U179,2)</f>
        <v>5.51</v>
      </c>
      <c r="W179" s="223"/>
      <c r="X179" s="223" t="s">
        <v>159</v>
      </c>
      <c r="Y179" s="223" t="s">
        <v>160</v>
      </c>
      <c r="Z179" s="212"/>
      <c r="AA179" s="212"/>
      <c r="AB179" s="212"/>
      <c r="AC179" s="212"/>
      <c r="AD179" s="212"/>
      <c r="AE179" s="212"/>
      <c r="AF179" s="212"/>
      <c r="AG179" s="212" t="s">
        <v>161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2.5" outlineLevel="2" x14ac:dyDescent="0.2">
      <c r="A180" s="219"/>
      <c r="B180" s="220"/>
      <c r="C180" s="253" t="s">
        <v>367</v>
      </c>
      <c r="D180" s="242"/>
      <c r="E180" s="242"/>
      <c r="F180" s="242"/>
      <c r="G180" s="242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2"/>
      <c r="AA180" s="212"/>
      <c r="AB180" s="212"/>
      <c r="AC180" s="212"/>
      <c r="AD180" s="212"/>
      <c r="AE180" s="212"/>
      <c r="AF180" s="212"/>
      <c r="AG180" s="212" t="s">
        <v>163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43" t="str">
        <f>C180</f>
        <v>nebo vybourání otvorů průřezové plochy přes 4 m2 ve zdivu nadzákladovém, včetně pomocného lešení o výšce podlahy do 1900 mm a pro zatížení do 1,5 kPa  (150 kg/m2)</v>
      </c>
      <c r="BB180" s="212"/>
      <c r="BC180" s="212"/>
      <c r="BD180" s="212"/>
      <c r="BE180" s="212"/>
      <c r="BF180" s="212"/>
      <c r="BG180" s="212"/>
      <c r="BH180" s="212"/>
    </row>
    <row r="181" spans="1:60" outlineLevel="2" x14ac:dyDescent="0.2">
      <c r="A181" s="219"/>
      <c r="B181" s="220"/>
      <c r="C181" s="254" t="s">
        <v>368</v>
      </c>
      <c r="D181" s="225"/>
      <c r="E181" s="226"/>
      <c r="F181" s="223"/>
      <c r="G181" s="22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2"/>
      <c r="AA181" s="212"/>
      <c r="AB181" s="212"/>
      <c r="AC181" s="212"/>
      <c r="AD181" s="212"/>
      <c r="AE181" s="212"/>
      <c r="AF181" s="212"/>
      <c r="AG181" s="212" t="s">
        <v>165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2">
      <c r="A182" s="219"/>
      <c r="B182" s="220"/>
      <c r="C182" s="254" t="s">
        <v>369</v>
      </c>
      <c r="D182" s="225"/>
      <c r="E182" s="226">
        <v>3.24</v>
      </c>
      <c r="F182" s="223"/>
      <c r="G182" s="223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23"/>
      <c r="Z182" s="212"/>
      <c r="AA182" s="212"/>
      <c r="AB182" s="212"/>
      <c r="AC182" s="212"/>
      <c r="AD182" s="212"/>
      <c r="AE182" s="212"/>
      <c r="AF182" s="212"/>
      <c r="AG182" s="212" t="s">
        <v>165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35">
        <v>49</v>
      </c>
      <c r="B183" s="236" t="s">
        <v>370</v>
      </c>
      <c r="C183" s="252" t="s">
        <v>371</v>
      </c>
      <c r="D183" s="237" t="s">
        <v>260</v>
      </c>
      <c r="E183" s="238">
        <v>16.5</v>
      </c>
      <c r="F183" s="239"/>
      <c r="G183" s="240">
        <f>ROUND(E183*F183,2)</f>
        <v>0</v>
      </c>
      <c r="H183" s="239"/>
      <c r="I183" s="240">
        <f>ROUND(E183*H183,2)</f>
        <v>0</v>
      </c>
      <c r="J183" s="239"/>
      <c r="K183" s="240">
        <f>ROUND(E183*J183,2)</f>
        <v>0</v>
      </c>
      <c r="L183" s="240">
        <v>21</v>
      </c>
      <c r="M183" s="240">
        <f>G183*(1+L183/100)</f>
        <v>0</v>
      </c>
      <c r="N183" s="238">
        <v>0</v>
      </c>
      <c r="O183" s="238">
        <f>ROUND(E183*N183,2)</f>
        <v>0</v>
      </c>
      <c r="P183" s="238">
        <v>0.33800000000000002</v>
      </c>
      <c r="Q183" s="238">
        <f>ROUND(E183*P183,2)</f>
        <v>5.58</v>
      </c>
      <c r="R183" s="240" t="s">
        <v>366</v>
      </c>
      <c r="S183" s="240" t="s">
        <v>157</v>
      </c>
      <c r="T183" s="241" t="s">
        <v>158</v>
      </c>
      <c r="U183" s="223">
        <v>1.47</v>
      </c>
      <c r="V183" s="223">
        <f>ROUND(E183*U183,2)</f>
        <v>24.26</v>
      </c>
      <c r="W183" s="223"/>
      <c r="X183" s="223" t="s">
        <v>159</v>
      </c>
      <c r="Y183" s="223" t="s">
        <v>160</v>
      </c>
      <c r="Z183" s="212"/>
      <c r="AA183" s="212"/>
      <c r="AB183" s="212"/>
      <c r="AC183" s="212"/>
      <c r="AD183" s="212"/>
      <c r="AE183" s="212"/>
      <c r="AF183" s="212"/>
      <c r="AG183" s="212" t="s">
        <v>161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2" x14ac:dyDescent="0.2">
      <c r="A184" s="219"/>
      <c r="B184" s="220"/>
      <c r="C184" s="253" t="s">
        <v>372</v>
      </c>
      <c r="D184" s="242"/>
      <c r="E184" s="242"/>
      <c r="F184" s="242"/>
      <c r="G184" s="242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23"/>
      <c r="Z184" s="212"/>
      <c r="AA184" s="212"/>
      <c r="AB184" s="212"/>
      <c r="AC184" s="212"/>
      <c r="AD184" s="212"/>
      <c r="AE184" s="212"/>
      <c r="AF184" s="212"/>
      <c r="AG184" s="212" t="s">
        <v>163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2" x14ac:dyDescent="0.2">
      <c r="A185" s="219"/>
      <c r="B185" s="220"/>
      <c r="C185" s="254" t="s">
        <v>373</v>
      </c>
      <c r="D185" s="225"/>
      <c r="E185" s="226"/>
      <c r="F185" s="223"/>
      <c r="G185" s="223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23"/>
      <c r="Z185" s="212"/>
      <c r="AA185" s="212"/>
      <c r="AB185" s="212"/>
      <c r="AC185" s="212"/>
      <c r="AD185" s="212"/>
      <c r="AE185" s="212"/>
      <c r="AF185" s="212"/>
      <c r="AG185" s="212" t="s">
        <v>165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2">
      <c r="A186" s="219"/>
      <c r="B186" s="220"/>
      <c r="C186" s="254" t="s">
        <v>374</v>
      </c>
      <c r="D186" s="225"/>
      <c r="E186" s="226">
        <v>16.5</v>
      </c>
      <c r="F186" s="223"/>
      <c r="G186" s="223"/>
      <c r="H186" s="223"/>
      <c r="I186" s="223"/>
      <c r="J186" s="223"/>
      <c r="K186" s="223"/>
      <c r="L186" s="223"/>
      <c r="M186" s="223"/>
      <c r="N186" s="222"/>
      <c r="O186" s="222"/>
      <c r="P186" s="222"/>
      <c r="Q186" s="222"/>
      <c r="R186" s="223"/>
      <c r="S186" s="223"/>
      <c r="T186" s="223"/>
      <c r="U186" s="223"/>
      <c r="V186" s="223"/>
      <c r="W186" s="223"/>
      <c r="X186" s="223"/>
      <c r="Y186" s="223"/>
      <c r="Z186" s="212"/>
      <c r="AA186" s="212"/>
      <c r="AB186" s="212"/>
      <c r="AC186" s="212"/>
      <c r="AD186" s="212"/>
      <c r="AE186" s="212"/>
      <c r="AF186" s="212"/>
      <c r="AG186" s="212" t="s">
        <v>165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35">
        <v>50</v>
      </c>
      <c r="B187" s="236" t="s">
        <v>375</v>
      </c>
      <c r="C187" s="252" t="s">
        <v>376</v>
      </c>
      <c r="D187" s="237" t="s">
        <v>260</v>
      </c>
      <c r="E187" s="238">
        <v>50</v>
      </c>
      <c r="F187" s="239"/>
      <c r="G187" s="240">
        <f>ROUND(E187*F187,2)</f>
        <v>0</v>
      </c>
      <c r="H187" s="239"/>
      <c r="I187" s="240">
        <f>ROUND(E187*H187,2)</f>
        <v>0</v>
      </c>
      <c r="J187" s="239"/>
      <c r="K187" s="240">
        <f>ROUND(E187*J187,2)</f>
        <v>0</v>
      </c>
      <c r="L187" s="240">
        <v>21</v>
      </c>
      <c r="M187" s="240">
        <f>G187*(1+L187/100)</f>
        <v>0</v>
      </c>
      <c r="N187" s="238">
        <v>0</v>
      </c>
      <c r="O187" s="238">
        <f>ROUND(E187*N187,2)</f>
        <v>0</v>
      </c>
      <c r="P187" s="238">
        <v>7.0000000000000007E-2</v>
      </c>
      <c r="Q187" s="238">
        <f>ROUND(E187*P187,2)</f>
        <v>3.5</v>
      </c>
      <c r="R187" s="240" t="s">
        <v>366</v>
      </c>
      <c r="S187" s="240" t="s">
        <v>157</v>
      </c>
      <c r="T187" s="241" t="s">
        <v>158</v>
      </c>
      <c r="U187" s="223">
        <v>0.64</v>
      </c>
      <c r="V187" s="223">
        <f>ROUND(E187*U187,2)</f>
        <v>32</v>
      </c>
      <c r="W187" s="223"/>
      <c r="X187" s="223" t="s">
        <v>159</v>
      </c>
      <c r="Y187" s="223" t="s">
        <v>160</v>
      </c>
      <c r="Z187" s="212"/>
      <c r="AA187" s="212"/>
      <c r="AB187" s="212"/>
      <c r="AC187" s="212"/>
      <c r="AD187" s="212"/>
      <c r="AE187" s="212"/>
      <c r="AF187" s="212"/>
      <c r="AG187" s="212" t="s">
        <v>161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2" x14ac:dyDescent="0.2">
      <c r="A188" s="219"/>
      <c r="B188" s="220"/>
      <c r="C188" s="254" t="s">
        <v>377</v>
      </c>
      <c r="D188" s="225"/>
      <c r="E188" s="226"/>
      <c r="F188" s="223"/>
      <c r="G188" s="223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23"/>
      <c r="Z188" s="212"/>
      <c r="AA188" s="212"/>
      <c r="AB188" s="212"/>
      <c r="AC188" s="212"/>
      <c r="AD188" s="212"/>
      <c r="AE188" s="212"/>
      <c r="AF188" s="212"/>
      <c r="AG188" s="212" t="s">
        <v>165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2">
      <c r="A189" s="219"/>
      <c r="B189" s="220"/>
      <c r="C189" s="254" t="s">
        <v>378</v>
      </c>
      <c r="D189" s="225"/>
      <c r="E189" s="226">
        <v>50</v>
      </c>
      <c r="F189" s="223"/>
      <c r="G189" s="223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23"/>
      <c r="Z189" s="212"/>
      <c r="AA189" s="212"/>
      <c r="AB189" s="212"/>
      <c r="AC189" s="212"/>
      <c r="AD189" s="212"/>
      <c r="AE189" s="212"/>
      <c r="AF189" s="212"/>
      <c r="AG189" s="212" t="s">
        <v>165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22.5" outlineLevel="1" x14ac:dyDescent="0.2">
      <c r="A190" s="235">
        <v>51</v>
      </c>
      <c r="B190" s="236" t="s">
        <v>379</v>
      </c>
      <c r="C190" s="252" t="s">
        <v>380</v>
      </c>
      <c r="D190" s="237" t="s">
        <v>155</v>
      </c>
      <c r="E190" s="238">
        <v>3.08</v>
      </c>
      <c r="F190" s="239"/>
      <c r="G190" s="240">
        <f>ROUND(E190*F190,2)</f>
        <v>0</v>
      </c>
      <c r="H190" s="239"/>
      <c r="I190" s="240">
        <f>ROUND(E190*H190,2)</f>
        <v>0</v>
      </c>
      <c r="J190" s="239"/>
      <c r="K190" s="240">
        <f>ROUND(E190*J190,2)</f>
        <v>0</v>
      </c>
      <c r="L190" s="240">
        <v>21</v>
      </c>
      <c r="M190" s="240">
        <f>G190*(1+L190/100)</f>
        <v>0</v>
      </c>
      <c r="N190" s="238">
        <v>0</v>
      </c>
      <c r="O190" s="238">
        <f>ROUND(E190*N190,2)</f>
        <v>0</v>
      </c>
      <c r="P190" s="238">
        <v>2.2000000000000002</v>
      </c>
      <c r="Q190" s="238">
        <f>ROUND(E190*P190,2)</f>
        <v>6.78</v>
      </c>
      <c r="R190" s="240" t="s">
        <v>366</v>
      </c>
      <c r="S190" s="240" t="s">
        <v>157</v>
      </c>
      <c r="T190" s="241" t="s">
        <v>158</v>
      </c>
      <c r="U190" s="223">
        <v>8.6999999999999993</v>
      </c>
      <c r="V190" s="223">
        <f>ROUND(E190*U190,2)</f>
        <v>26.8</v>
      </c>
      <c r="W190" s="223"/>
      <c r="X190" s="223" t="s">
        <v>159</v>
      </c>
      <c r="Y190" s="223" t="s">
        <v>160</v>
      </c>
      <c r="Z190" s="212"/>
      <c r="AA190" s="212"/>
      <c r="AB190" s="212"/>
      <c r="AC190" s="212"/>
      <c r="AD190" s="212"/>
      <c r="AE190" s="212"/>
      <c r="AF190" s="212"/>
      <c r="AG190" s="212" t="s">
        <v>161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2" x14ac:dyDescent="0.2">
      <c r="A191" s="219"/>
      <c r="B191" s="220"/>
      <c r="C191" s="254" t="s">
        <v>381</v>
      </c>
      <c r="D191" s="225"/>
      <c r="E191" s="226"/>
      <c r="F191" s="223"/>
      <c r="G191" s="223"/>
      <c r="H191" s="223"/>
      <c r="I191" s="223"/>
      <c r="J191" s="223"/>
      <c r="K191" s="223"/>
      <c r="L191" s="223"/>
      <c r="M191" s="223"/>
      <c r="N191" s="222"/>
      <c r="O191" s="222"/>
      <c r="P191" s="222"/>
      <c r="Q191" s="222"/>
      <c r="R191" s="223"/>
      <c r="S191" s="223"/>
      <c r="T191" s="223"/>
      <c r="U191" s="223"/>
      <c r="V191" s="223"/>
      <c r="W191" s="223"/>
      <c r="X191" s="223"/>
      <c r="Y191" s="223"/>
      <c r="Z191" s="212"/>
      <c r="AA191" s="212"/>
      <c r="AB191" s="212"/>
      <c r="AC191" s="212"/>
      <c r="AD191" s="212"/>
      <c r="AE191" s="212"/>
      <c r="AF191" s="212"/>
      <c r="AG191" s="212" t="s">
        <v>165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">
      <c r="A192" s="219"/>
      <c r="B192" s="220"/>
      <c r="C192" s="254" t="s">
        <v>382</v>
      </c>
      <c r="D192" s="225"/>
      <c r="E192" s="226">
        <v>3.08</v>
      </c>
      <c r="F192" s="223"/>
      <c r="G192" s="223"/>
      <c r="H192" s="223"/>
      <c r="I192" s="223"/>
      <c r="J192" s="223"/>
      <c r="K192" s="223"/>
      <c r="L192" s="223"/>
      <c r="M192" s="223"/>
      <c r="N192" s="222"/>
      <c r="O192" s="222"/>
      <c r="P192" s="222"/>
      <c r="Q192" s="222"/>
      <c r="R192" s="223"/>
      <c r="S192" s="223"/>
      <c r="T192" s="223"/>
      <c r="U192" s="223"/>
      <c r="V192" s="223"/>
      <c r="W192" s="223"/>
      <c r="X192" s="223"/>
      <c r="Y192" s="223"/>
      <c r="Z192" s="212"/>
      <c r="AA192" s="212"/>
      <c r="AB192" s="212"/>
      <c r="AC192" s="212"/>
      <c r="AD192" s="212"/>
      <c r="AE192" s="212"/>
      <c r="AF192" s="212"/>
      <c r="AG192" s="212" t="s">
        <v>165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44">
        <v>52</v>
      </c>
      <c r="B193" s="245" t="s">
        <v>383</v>
      </c>
      <c r="C193" s="255" t="s">
        <v>384</v>
      </c>
      <c r="D193" s="246" t="s">
        <v>260</v>
      </c>
      <c r="E193" s="247">
        <v>2</v>
      </c>
      <c r="F193" s="248"/>
      <c r="G193" s="249">
        <f>ROUND(E193*F193,2)</f>
        <v>0</v>
      </c>
      <c r="H193" s="248"/>
      <c r="I193" s="249">
        <f>ROUND(E193*H193,2)</f>
        <v>0</v>
      </c>
      <c r="J193" s="248"/>
      <c r="K193" s="249">
        <f>ROUND(E193*J193,2)</f>
        <v>0</v>
      </c>
      <c r="L193" s="249">
        <v>21</v>
      </c>
      <c r="M193" s="249">
        <f>G193*(1+L193/100)</f>
        <v>0</v>
      </c>
      <c r="N193" s="247">
        <v>0</v>
      </c>
      <c r="O193" s="247">
        <f>ROUND(E193*N193,2)</f>
        <v>0</v>
      </c>
      <c r="P193" s="247">
        <v>3.6999999999999998E-2</v>
      </c>
      <c r="Q193" s="247">
        <f>ROUND(E193*P193,2)</f>
        <v>7.0000000000000007E-2</v>
      </c>
      <c r="R193" s="249" t="s">
        <v>366</v>
      </c>
      <c r="S193" s="249" t="s">
        <v>157</v>
      </c>
      <c r="T193" s="250" t="s">
        <v>158</v>
      </c>
      <c r="U193" s="223">
        <v>0.55000000000000004</v>
      </c>
      <c r="V193" s="223">
        <f>ROUND(E193*U193,2)</f>
        <v>1.1000000000000001</v>
      </c>
      <c r="W193" s="223"/>
      <c r="X193" s="223" t="s">
        <v>159</v>
      </c>
      <c r="Y193" s="223" t="s">
        <v>160</v>
      </c>
      <c r="Z193" s="212"/>
      <c r="AA193" s="212"/>
      <c r="AB193" s="212"/>
      <c r="AC193" s="212"/>
      <c r="AD193" s="212"/>
      <c r="AE193" s="212"/>
      <c r="AF193" s="212"/>
      <c r="AG193" s="212" t="s">
        <v>161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ht="22.5" outlineLevel="1" x14ac:dyDescent="0.2">
      <c r="A194" s="235">
        <v>53</v>
      </c>
      <c r="B194" s="236" t="s">
        <v>385</v>
      </c>
      <c r="C194" s="252" t="s">
        <v>386</v>
      </c>
      <c r="D194" s="237" t="s">
        <v>287</v>
      </c>
      <c r="E194" s="238">
        <v>1</v>
      </c>
      <c r="F194" s="239"/>
      <c r="G194" s="240">
        <f>ROUND(E194*F194,2)</f>
        <v>0</v>
      </c>
      <c r="H194" s="239"/>
      <c r="I194" s="240">
        <f>ROUND(E194*H194,2)</f>
        <v>0</v>
      </c>
      <c r="J194" s="239"/>
      <c r="K194" s="240">
        <f>ROUND(E194*J194,2)</f>
        <v>0</v>
      </c>
      <c r="L194" s="240">
        <v>21</v>
      </c>
      <c r="M194" s="240">
        <f>G194*(1+L194/100)</f>
        <v>0</v>
      </c>
      <c r="N194" s="238">
        <v>0</v>
      </c>
      <c r="O194" s="238">
        <f>ROUND(E194*N194,2)</f>
        <v>0</v>
      </c>
      <c r="P194" s="238">
        <v>8.5000000000000006E-2</v>
      </c>
      <c r="Q194" s="238">
        <f>ROUND(E194*P194,2)</f>
        <v>0.09</v>
      </c>
      <c r="R194" s="240" t="s">
        <v>387</v>
      </c>
      <c r="S194" s="240" t="s">
        <v>157</v>
      </c>
      <c r="T194" s="241" t="s">
        <v>158</v>
      </c>
      <c r="U194" s="223">
        <v>3.7719999999999998</v>
      </c>
      <c r="V194" s="223">
        <f>ROUND(E194*U194,2)</f>
        <v>3.77</v>
      </c>
      <c r="W194" s="223"/>
      <c r="X194" s="223" t="s">
        <v>159</v>
      </c>
      <c r="Y194" s="223" t="s">
        <v>160</v>
      </c>
      <c r="Z194" s="212"/>
      <c r="AA194" s="212"/>
      <c r="AB194" s="212"/>
      <c r="AC194" s="212"/>
      <c r="AD194" s="212"/>
      <c r="AE194" s="212"/>
      <c r="AF194" s="212"/>
      <c r="AG194" s="212" t="s">
        <v>161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2" x14ac:dyDescent="0.2">
      <c r="A195" s="219"/>
      <c r="B195" s="220"/>
      <c r="C195" s="253" t="s">
        <v>388</v>
      </c>
      <c r="D195" s="242"/>
      <c r="E195" s="242"/>
      <c r="F195" s="242"/>
      <c r="G195" s="242"/>
      <c r="H195" s="223"/>
      <c r="I195" s="223"/>
      <c r="J195" s="223"/>
      <c r="K195" s="223"/>
      <c r="L195" s="223"/>
      <c r="M195" s="223"/>
      <c r="N195" s="222"/>
      <c r="O195" s="222"/>
      <c r="P195" s="222"/>
      <c r="Q195" s="222"/>
      <c r="R195" s="223"/>
      <c r="S195" s="223"/>
      <c r="T195" s="223"/>
      <c r="U195" s="223"/>
      <c r="V195" s="223"/>
      <c r="W195" s="223"/>
      <c r="X195" s="223"/>
      <c r="Y195" s="223"/>
      <c r="Z195" s="212"/>
      <c r="AA195" s="212"/>
      <c r="AB195" s="212"/>
      <c r="AC195" s="212"/>
      <c r="AD195" s="212"/>
      <c r="AE195" s="212"/>
      <c r="AF195" s="212"/>
      <c r="AG195" s="212" t="s">
        <v>163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43" t="str">
        <f>C195</f>
        <v>odvodňovačů na kamenných a betonových mostech s prozatímním zakrytím otvorů po nich,,bez odpadního potrubí i s odpadním potrubím,</v>
      </c>
      <c r="BB195" s="212"/>
      <c r="BC195" s="212"/>
      <c r="BD195" s="212"/>
      <c r="BE195" s="212"/>
      <c r="BF195" s="212"/>
      <c r="BG195" s="212"/>
      <c r="BH195" s="212"/>
    </row>
    <row r="196" spans="1:60" ht="22.5" outlineLevel="1" x14ac:dyDescent="0.2">
      <c r="A196" s="235">
        <v>54</v>
      </c>
      <c r="B196" s="236" t="s">
        <v>389</v>
      </c>
      <c r="C196" s="252" t="s">
        <v>390</v>
      </c>
      <c r="D196" s="237" t="s">
        <v>237</v>
      </c>
      <c r="E196" s="238">
        <v>31.494</v>
      </c>
      <c r="F196" s="239"/>
      <c r="G196" s="240">
        <f>ROUND(E196*F196,2)</f>
        <v>0</v>
      </c>
      <c r="H196" s="239"/>
      <c r="I196" s="240">
        <f>ROUND(E196*H196,2)</f>
        <v>0</v>
      </c>
      <c r="J196" s="239"/>
      <c r="K196" s="240">
        <f>ROUND(E196*J196,2)</f>
        <v>0</v>
      </c>
      <c r="L196" s="240">
        <v>21</v>
      </c>
      <c r="M196" s="240">
        <f>G196*(1+L196/100)</f>
        <v>0</v>
      </c>
      <c r="N196" s="238">
        <v>0</v>
      </c>
      <c r="O196" s="238">
        <f>ROUND(E196*N196,2)</f>
        <v>0</v>
      </c>
      <c r="P196" s="238">
        <v>0</v>
      </c>
      <c r="Q196" s="238">
        <f>ROUND(E196*P196,2)</f>
        <v>0</v>
      </c>
      <c r="R196" s="240" t="s">
        <v>387</v>
      </c>
      <c r="S196" s="240" t="s">
        <v>157</v>
      </c>
      <c r="T196" s="241" t="s">
        <v>158</v>
      </c>
      <c r="U196" s="223">
        <v>3.0000000000000001E-3</v>
      </c>
      <c r="V196" s="223">
        <f>ROUND(E196*U196,2)</f>
        <v>0.09</v>
      </c>
      <c r="W196" s="223"/>
      <c r="X196" s="223" t="s">
        <v>159</v>
      </c>
      <c r="Y196" s="223" t="s">
        <v>160</v>
      </c>
      <c r="Z196" s="212"/>
      <c r="AA196" s="212"/>
      <c r="AB196" s="212"/>
      <c r="AC196" s="212"/>
      <c r="AD196" s="212"/>
      <c r="AE196" s="212"/>
      <c r="AF196" s="212"/>
      <c r="AG196" s="212" t="s">
        <v>161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ht="22.5" outlineLevel="2" x14ac:dyDescent="0.2">
      <c r="A197" s="219"/>
      <c r="B197" s="220"/>
      <c r="C197" s="253" t="s">
        <v>391</v>
      </c>
      <c r="D197" s="242"/>
      <c r="E197" s="242"/>
      <c r="F197" s="242"/>
      <c r="G197" s="242"/>
      <c r="H197" s="223"/>
      <c r="I197" s="223"/>
      <c r="J197" s="223"/>
      <c r="K197" s="223"/>
      <c r="L197" s="223"/>
      <c r="M197" s="223"/>
      <c r="N197" s="222"/>
      <c r="O197" s="222"/>
      <c r="P197" s="222"/>
      <c r="Q197" s="222"/>
      <c r="R197" s="223"/>
      <c r="S197" s="223"/>
      <c r="T197" s="223"/>
      <c r="U197" s="223"/>
      <c r="V197" s="223"/>
      <c r="W197" s="223"/>
      <c r="X197" s="223"/>
      <c r="Y197" s="223"/>
      <c r="Z197" s="212"/>
      <c r="AA197" s="212"/>
      <c r="AB197" s="212"/>
      <c r="AC197" s="212"/>
      <c r="AD197" s="212"/>
      <c r="AE197" s="212"/>
      <c r="AF197" s="212"/>
      <c r="AG197" s="212" t="s">
        <v>163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43" t="str">
        <f>C197</f>
        <v>se složením a hrubým urovnáním nebo s přeložením na jiný dopravní prostředek kromě lodi, vč. příplatku za každých dalších i započatých 1000 m přes 1000 m,</v>
      </c>
      <c r="BB197" s="212"/>
      <c r="BC197" s="212"/>
      <c r="BD197" s="212"/>
      <c r="BE197" s="212"/>
      <c r="BF197" s="212"/>
      <c r="BG197" s="212"/>
      <c r="BH197" s="212"/>
    </row>
    <row r="198" spans="1:60" ht="22.5" outlineLevel="1" x14ac:dyDescent="0.2">
      <c r="A198" s="235">
        <v>55</v>
      </c>
      <c r="B198" s="236" t="s">
        <v>392</v>
      </c>
      <c r="C198" s="252" t="s">
        <v>393</v>
      </c>
      <c r="D198" s="237" t="s">
        <v>237</v>
      </c>
      <c r="E198" s="238">
        <v>913.33199999999999</v>
      </c>
      <c r="F198" s="239"/>
      <c r="G198" s="240">
        <f>ROUND(E198*F198,2)</f>
        <v>0</v>
      </c>
      <c r="H198" s="239"/>
      <c r="I198" s="240">
        <f>ROUND(E198*H198,2)</f>
        <v>0</v>
      </c>
      <c r="J198" s="239"/>
      <c r="K198" s="240">
        <f>ROUND(E198*J198,2)</f>
        <v>0</v>
      </c>
      <c r="L198" s="240">
        <v>21</v>
      </c>
      <c r="M198" s="240">
        <f>G198*(1+L198/100)</f>
        <v>0</v>
      </c>
      <c r="N198" s="238">
        <v>0</v>
      </c>
      <c r="O198" s="238">
        <f>ROUND(E198*N198,2)</f>
        <v>0</v>
      </c>
      <c r="P198" s="238">
        <v>0</v>
      </c>
      <c r="Q198" s="238">
        <f>ROUND(E198*P198,2)</f>
        <v>0</v>
      </c>
      <c r="R198" s="240" t="s">
        <v>387</v>
      </c>
      <c r="S198" s="240" t="s">
        <v>157</v>
      </c>
      <c r="T198" s="241" t="s">
        <v>158</v>
      </c>
      <c r="U198" s="223">
        <v>0</v>
      </c>
      <c r="V198" s="223">
        <f>ROUND(E198*U198,2)</f>
        <v>0</v>
      </c>
      <c r="W198" s="223"/>
      <c r="X198" s="223" t="s">
        <v>159</v>
      </c>
      <c r="Y198" s="223" t="s">
        <v>160</v>
      </c>
      <c r="Z198" s="212"/>
      <c r="AA198" s="212"/>
      <c r="AB198" s="212"/>
      <c r="AC198" s="212"/>
      <c r="AD198" s="212"/>
      <c r="AE198" s="212"/>
      <c r="AF198" s="212"/>
      <c r="AG198" s="212" t="s">
        <v>161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ht="22.5" outlineLevel="2" x14ac:dyDescent="0.2">
      <c r="A199" s="219"/>
      <c r="B199" s="220"/>
      <c r="C199" s="253" t="s">
        <v>391</v>
      </c>
      <c r="D199" s="242"/>
      <c r="E199" s="242"/>
      <c r="F199" s="242"/>
      <c r="G199" s="242"/>
      <c r="H199" s="223"/>
      <c r="I199" s="223"/>
      <c r="J199" s="223"/>
      <c r="K199" s="223"/>
      <c r="L199" s="223"/>
      <c r="M199" s="223"/>
      <c r="N199" s="222"/>
      <c r="O199" s="222"/>
      <c r="P199" s="222"/>
      <c r="Q199" s="222"/>
      <c r="R199" s="223"/>
      <c r="S199" s="223"/>
      <c r="T199" s="223"/>
      <c r="U199" s="223"/>
      <c r="V199" s="223"/>
      <c r="W199" s="223"/>
      <c r="X199" s="223"/>
      <c r="Y199" s="223"/>
      <c r="Z199" s="212"/>
      <c r="AA199" s="212"/>
      <c r="AB199" s="212"/>
      <c r="AC199" s="212"/>
      <c r="AD199" s="212"/>
      <c r="AE199" s="212"/>
      <c r="AF199" s="212"/>
      <c r="AG199" s="212" t="s">
        <v>163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43" t="str">
        <f>C199</f>
        <v>se složením a hrubým urovnáním nebo s přeložením na jiný dopravní prostředek kromě lodi, vč. příplatku za každých dalších i započatých 1000 m přes 1000 m,</v>
      </c>
      <c r="BB199" s="212"/>
      <c r="BC199" s="212"/>
      <c r="BD199" s="212"/>
      <c r="BE199" s="212"/>
      <c r="BF199" s="212"/>
      <c r="BG199" s="212"/>
      <c r="BH199" s="212"/>
    </row>
    <row r="200" spans="1:60" outlineLevel="2" x14ac:dyDescent="0.2">
      <c r="A200" s="219"/>
      <c r="B200" s="220"/>
      <c r="C200" s="254" t="s">
        <v>394</v>
      </c>
      <c r="D200" s="225"/>
      <c r="E200" s="226"/>
      <c r="F200" s="223"/>
      <c r="G200" s="223"/>
      <c r="H200" s="223"/>
      <c r="I200" s="223"/>
      <c r="J200" s="223"/>
      <c r="K200" s="223"/>
      <c r="L200" s="223"/>
      <c r="M200" s="223"/>
      <c r="N200" s="222"/>
      <c r="O200" s="222"/>
      <c r="P200" s="222"/>
      <c r="Q200" s="222"/>
      <c r="R200" s="223"/>
      <c r="S200" s="223"/>
      <c r="T200" s="223"/>
      <c r="U200" s="223"/>
      <c r="V200" s="223"/>
      <c r="W200" s="223"/>
      <c r="X200" s="223"/>
      <c r="Y200" s="223"/>
      <c r="Z200" s="212"/>
      <c r="AA200" s="212"/>
      <c r="AB200" s="212"/>
      <c r="AC200" s="212"/>
      <c r="AD200" s="212"/>
      <c r="AE200" s="212"/>
      <c r="AF200" s="212"/>
      <c r="AG200" s="212" t="s">
        <v>165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2">
      <c r="A201" s="219"/>
      <c r="B201" s="220"/>
      <c r="C201" s="254" t="s">
        <v>395</v>
      </c>
      <c r="D201" s="225"/>
      <c r="E201" s="226">
        <v>913.33199999999999</v>
      </c>
      <c r="F201" s="223"/>
      <c r="G201" s="223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23"/>
      <c r="Z201" s="212"/>
      <c r="AA201" s="212"/>
      <c r="AB201" s="212"/>
      <c r="AC201" s="212"/>
      <c r="AD201" s="212"/>
      <c r="AE201" s="212"/>
      <c r="AF201" s="212"/>
      <c r="AG201" s="212" t="s">
        <v>165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44">
        <v>56</v>
      </c>
      <c r="B202" s="245" t="s">
        <v>396</v>
      </c>
      <c r="C202" s="255" t="s">
        <v>397</v>
      </c>
      <c r="D202" s="246" t="s">
        <v>237</v>
      </c>
      <c r="E202" s="247">
        <v>31.494</v>
      </c>
      <c r="F202" s="248"/>
      <c r="G202" s="249">
        <f>ROUND(E202*F202,2)</f>
        <v>0</v>
      </c>
      <c r="H202" s="248"/>
      <c r="I202" s="249">
        <f>ROUND(E202*H202,2)</f>
        <v>0</v>
      </c>
      <c r="J202" s="248"/>
      <c r="K202" s="249">
        <f>ROUND(E202*J202,2)</f>
        <v>0</v>
      </c>
      <c r="L202" s="249">
        <v>21</v>
      </c>
      <c r="M202" s="249">
        <f>G202*(1+L202/100)</f>
        <v>0</v>
      </c>
      <c r="N202" s="247">
        <v>0</v>
      </c>
      <c r="O202" s="247">
        <f>ROUND(E202*N202,2)</f>
        <v>0</v>
      </c>
      <c r="P202" s="247">
        <v>0</v>
      </c>
      <c r="Q202" s="247">
        <f>ROUND(E202*P202,2)</f>
        <v>0</v>
      </c>
      <c r="R202" s="249" t="s">
        <v>366</v>
      </c>
      <c r="S202" s="249" t="s">
        <v>157</v>
      </c>
      <c r="T202" s="250" t="s">
        <v>158</v>
      </c>
      <c r="U202" s="223">
        <v>0.94199999999999995</v>
      </c>
      <c r="V202" s="223">
        <f>ROUND(E202*U202,2)</f>
        <v>29.67</v>
      </c>
      <c r="W202" s="223"/>
      <c r="X202" s="223" t="s">
        <v>159</v>
      </c>
      <c r="Y202" s="223" t="s">
        <v>160</v>
      </c>
      <c r="Z202" s="212"/>
      <c r="AA202" s="212"/>
      <c r="AB202" s="212"/>
      <c r="AC202" s="212"/>
      <c r="AD202" s="212"/>
      <c r="AE202" s="212"/>
      <c r="AF202" s="212"/>
      <c r="AG202" s="212" t="s">
        <v>161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44">
        <v>57</v>
      </c>
      <c r="B203" s="245" t="s">
        <v>398</v>
      </c>
      <c r="C203" s="255" t="s">
        <v>399</v>
      </c>
      <c r="D203" s="246" t="s">
        <v>237</v>
      </c>
      <c r="E203" s="247">
        <v>31.494</v>
      </c>
      <c r="F203" s="248"/>
      <c r="G203" s="249">
        <f>ROUND(E203*F203,2)</f>
        <v>0</v>
      </c>
      <c r="H203" s="248"/>
      <c r="I203" s="249">
        <f>ROUND(E203*H203,2)</f>
        <v>0</v>
      </c>
      <c r="J203" s="248"/>
      <c r="K203" s="249">
        <f>ROUND(E203*J203,2)</f>
        <v>0</v>
      </c>
      <c r="L203" s="249">
        <v>21</v>
      </c>
      <c r="M203" s="249">
        <f>G203*(1+L203/100)</f>
        <v>0</v>
      </c>
      <c r="N203" s="247">
        <v>0</v>
      </c>
      <c r="O203" s="247">
        <f>ROUND(E203*N203,2)</f>
        <v>0</v>
      </c>
      <c r="P203" s="247">
        <v>0</v>
      </c>
      <c r="Q203" s="247">
        <f>ROUND(E203*P203,2)</f>
        <v>0</v>
      </c>
      <c r="R203" s="249" t="s">
        <v>366</v>
      </c>
      <c r="S203" s="249" t="s">
        <v>400</v>
      </c>
      <c r="T203" s="250" t="s">
        <v>158</v>
      </c>
      <c r="U203" s="223">
        <v>0</v>
      </c>
      <c r="V203" s="223">
        <f>ROUND(E203*U203,2)</f>
        <v>0</v>
      </c>
      <c r="W203" s="223"/>
      <c r="X203" s="223" t="s">
        <v>159</v>
      </c>
      <c r="Y203" s="223" t="s">
        <v>160</v>
      </c>
      <c r="Z203" s="212"/>
      <c r="AA203" s="212"/>
      <c r="AB203" s="212"/>
      <c r="AC203" s="212"/>
      <c r="AD203" s="212"/>
      <c r="AE203" s="212"/>
      <c r="AF203" s="212"/>
      <c r="AG203" s="212" t="s">
        <v>161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x14ac:dyDescent="0.2">
      <c r="A204" s="228" t="s">
        <v>151</v>
      </c>
      <c r="B204" s="229" t="s">
        <v>103</v>
      </c>
      <c r="C204" s="251" t="s">
        <v>104</v>
      </c>
      <c r="D204" s="230"/>
      <c r="E204" s="231"/>
      <c r="F204" s="232"/>
      <c r="G204" s="232">
        <f>SUMIF(AG205:AG208,"&lt;&gt;NOR",G205:G208)</f>
        <v>0</v>
      </c>
      <c r="H204" s="232"/>
      <c r="I204" s="232">
        <f>SUM(I205:I208)</f>
        <v>0</v>
      </c>
      <c r="J204" s="232"/>
      <c r="K204" s="232">
        <f>SUM(K205:K208)</f>
        <v>0</v>
      </c>
      <c r="L204" s="232"/>
      <c r="M204" s="232">
        <f>SUM(M205:M208)</f>
        <v>0</v>
      </c>
      <c r="N204" s="231"/>
      <c r="O204" s="231">
        <f>SUM(O205:O208)</f>
        <v>0</v>
      </c>
      <c r="P204" s="231"/>
      <c r="Q204" s="231">
        <f>SUM(Q205:Q208)</f>
        <v>0</v>
      </c>
      <c r="R204" s="232"/>
      <c r="S204" s="232"/>
      <c r="T204" s="233"/>
      <c r="U204" s="227"/>
      <c r="V204" s="227">
        <f>SUM(V205:V208)</f>
        <v>62.69</v>
      </c>
      <c r="W204" s="227"/>
      <c r="X204" s="227"/>
      <c r="Y204" s="227"/>
      <c r="AG204" t="s">
        <v>152</v>
      </c>
    </row>
    <row r="205" spans="1:60" outlineLevel="1" x14ac:dyDescent="0.2">
      <c r="A205" s="235">
        <v>58</v>
      </c>
      <c r="B205" s="236" t="s">
        <v>401</v>
      </c>
      <c r="C205" s="252" t="s">
        <v>402</v>
      </c>
      <c r="D205" s="237" t="s">
        <v>237</v>
      </c>
      <c r="E205" s="238">
        <v>160.75200000000001</v>
      </c>
      <c r="F205" s="239"/>
      <c r="G205" s="240">
        <f>ROUND(E205*F205,2)</f>
        <v>0</v>
      </c>
      <c r="H205" s="239"/>
      <c r="I205" s="240">
        <f>ROUND(E205*H205,2)</f>
        <v>0</v>
      </c>
      <c r="J205" s="239"/>
      <c r="K205" s="240">
        <f>ROUND(E205*J205,2)</f>
        <v>0</v>
      </c>
      <c r="L205" s="240">
        <v>21</v>
      </c>
      <c r="M205" s="240">
        <f>G205*(1+L205/100)</f>
        <v>0</v>
      </c>
      <c r="N205" s="238">
        <v>0</v>
      </c>
      <c r="O205" s="238">
        <f>ROUND(E205*N205,2)</f>
        <v>0</v>
      </c>
      <c r="P205" s="238">
        <v>0</v>
      </c>
      <c r="Q205" s="238">
        <f>ROUND(E205*P205,2)</f>
        <v>0</v>
      </c>
      <c r="R205" s="240" t="s">
        <v>295</v>
      </c>
      <c r="S205" s="240" t="s">
        <v>157</v>
      </c>
      <c r="T205" s="241" t="s">
        <v>158</v>
      </c>
      <c r="U205" s="223">
        <v>0.39</v>
      </c>
      <c r="V205" s="223">
        <f>ROUND(E205*U205,2)</f>
        <v>62.69</v>
      </c>
      <c r="W205" s="223"/>
      <c r="X205" s="223" t="s">
        <v>159</v>
      </c>
      <c r="Y205" s="223" t="s">
        <v>160</v>
      </c>
      <c r="Z205" s="212"/>
      <c r="AA205" s="212"/>
      <c r="AB205" s="212"/>
      <c r="AC205" s="212"/>
      <c r="AD205" s="212"/>
      <c r="AE205" s="212"/>
      <c r="AF205" s="212"/>
      <c r="AG205" s="212" t="s">
        <v>161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2" x14ac:dyDescent="0.2">
      <c r="A206" s="219"/>
      <c r="B206" s="220"/>
      <c r="C206" s="253" t="s">
        <v>403</v>
      </c>
      <c r="D206" s="242"/>
      <c r="E206" s="242"/>
      <c r="F206" s="242"/>
      <c r="G206" s="242"/>
      <c r="H206" s="223"/>
      <c r="I206" s="223"/>
      <c r="J206" s="223"/>
      <c r="K206" s="223"/>
      <c r="L206" s="223"/>
      <c r="M206" s="223"/>
      <c r="N206" s="222"/>
      <c r="O206" s="222"/>
      <c r="P206" s="222"/>
      <c r="Q206" s="222"/>
      <c r="R206" s="223"/>
      <c r="S206" s="223"/>
      <c r="T206" s="223"/>
      <c r="U206" s="223"/>
      <c r="V206" s="223"/>
      <c r="W206" s="223"/>
      <c r="X206" s="223"/>
      <c r="Y206" s="223"/>
      <c r="Z206" s="212"/>
      <c r="AA206" s="212"/>
      <c r="AB206" s="212"/>
      <c r="AC206" s="212"/>
      <c r="AD206" s="212"/>
      <c r="AE206" s="212"/>
      <c r="AF206" s="212"/>
      <c r="AG206" s="212" t="s">
        <v>163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ht="22.5" outlineLevel="2" x14ac:dyDescent="0.2">
      <c r="A207" s="219"/>
      <c r="B207" s="220"/>
      <c r="C207" s="254" t="s">
        <v>404</v>
      </c>
      <c r="D207" s="225"/>
      <c r="E207" s="226"/>
      <c r="F207" s="223"/>
      <c r="G207" s="223"/>
      <c r="H207" s="223"/>
      <c r="I207" s="223"/>
      <c r="J207" s="223"/>
      <c r="K207" s="223"/>
      <c r="L207" s="223"/>
      <c r="M207" s="223"/>
      <c r="N207" s="222"/>
      <c r="O207" s="222"/>
      <c r="P207" s="222"/>
      <c r="Q207" s="222"/>
      <c r="R207" s="223"/>
      <c r="S207" s="223"/>
      <c r="T207" s="223"/>
      <c r="U207" s="223"/>
      <c r="V207" s="223"/>
      <c r="W207" s="223"/>
      <c r="X207" s="223"/>
      <c r="Y207" s="223"/>
      <c r="Z207" s="212"/>
      <c r="AA207" s="212"/>
      <c r="AB207" s="212"/>
      <c r="AC207" s="212"/>
      <c r="AD207" s="212"/>
      <c r="AE207" s="212"/>
      <c r="AF207" s="212"/>
      <c r="AG207" s="212" t="s">
        <v>165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2">
      <c r="A208" s="219"/>
      <c r="B208" s="220"/>
      <c r="C208" s="254" t="s">
        <v>405</v>
      </c>
      <c r="D208" s="225"/>
      <c r="E208" s="226">
        <v>160.75200000000001</v>
      </c>
      <c r="F208" s="223"/>
      <c r="G208" s="223"/>
      <c r="H208" s="223"/>
      <c r="I208" s="223"/>
      <c r="J208" s="223"/>
      <c r="K208" s="223"/>
      <c r="L208" s="223"/>
      <c r="M208" s="223"/>
      <c r="N208" s="222"/>
      <c r="O208" s="222"/>
      <c r="P208" s="222"/>
      <c r="Q208" s="222"/>
      <c r="R208" s="223"/>
      <c r="S208" s="223"/>
      <c r="T208" s="223"/>
      <c r="U208" s="223"/>
      <c r="V208" s="223"/>
      <c r="W208" s="223"/>
      <c r="X208" s="223"/>
      <c r="Y208" s="223"/>
      <c r="Z208" s="212"/>
      <c r="AA208" s="212"/>
      <c r="AB208" s="212"/>
      <c r="AC208" s="212"/>
      <c r="AD208" s="212"/>
      <c r="AE208" s="212"/>
      <c r="AF208" s="212"/>
      <c r="AG208" s="212" t="s">
        <v>165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x14ac:dyDescent="0.2">
      <c r="A209" s="228" t="s">
        <v>151</v>
      </c>
      <c r="B209" s="229" t="s">
        <v>106</v>
      </c>
      <c r="C209" s="251" t="s">
        <v>107</v>
      </c>
      <c r="D209" s="230"/>
      <c r="E209" s="231"/>
      <c r="F209" s="232"/>
      <c r="G209" s="232">
        <f>SUMIF(AG210:AG223,"&lt;&gt;NOR",G210:G223)</f>
        <v>0</v>
      </c>
      <c r="H209" s="232"/>
      <c r="I209" s="232">
        <f>SUM(I210:I223)</f>
        <v>0</v>
      </c>
      <c r="J209" s="232"/>
      <c r="K209" s="232">
        <f>SUM(K210:K223)</f>
        <v>0</v>
      </c>
      <c r="L209" s="232"/>
      <c r="M209" s="232">
        <f>SUM(M210:M223)</f>
        <v>0</v>
      </c>
      <c r="N209" s="231"/>
      <c r="O209" s="231">
        <f>SUM(O210:O223)</f>
        <v>0.03</v>
      </c>
      <c r="P209" s="231"/>
      <c r="Q209" s="231">
        <f>SUM(Q210:Q223)</f>
        <v>0</v>
      </c>
      <c r="R209" s="232"/>
      <c r="S209" s="232"/>
      <c r="T209" s="233"/>
      <c r="U209" s="227"/>
      <c r="V209" s="227">
        <f>SUM(V210:V223)</f>
        <v>9.91</v>
      </c>
      <c r="W209" s="227"/>
      <c r="X209" s="227"/>
      <c r="Y209" s="227"/>
      <c r="AG209" t="s">
        <v>152</v>
      </c>
    </row>
    <row r="210" spans="1:60" ht="22.5" outlineLevel="1" x14ac:dyDescent="0.2">
      <c r="A210" s="235">
        <v>59</v>
      </c>
      <c r="B210" s="236" t="s">
        <v>406</v>
      </c>
      <c r="C210" s="252" t="s">
        <v>407</v>
      </c>
      <c r="D210" s="237" t="s">
        <v>207</v>
      </c>
      <c r="E210" s="238">
        <v>22.7</v>
      </c>
      <c r="F210" s="239"/>
      <c r="G210" s="240">
        <f>ROUND(E210*F210,2)</f>
        <v>0</v>
      </c>
      <c r="H210" s="239"/>
      <c r="I210" s="240">
        <f>ROUND(E210*H210,2)</f>
        <v>0</v>
      </c>
      <c r="J210" s="239"/>
      <c r="K210" s="240">
        <f>ROUND(E210*J210,2)</f>
        <v>0</v>
      </c>
      <c r="L210" s="240">
        <v>21</v>
      </c>
      <c r="M210" s="240">
        <f>G210*(1+L210/100)</f>
        <v>0</v>
      </c>
      <c r="N210" s="238">
        <v>0</v>
      </c>
      <c r="O210" s="238">
        <f>ROUND(E210*N210,2)</f>
        <v>0</v>
      </c>
      <c r="P210" s="238">
        <v>0</v>
      </c>
      <c r="Q210" s="238">
        <f>ROUND(E210*P210,2)</f>
        <v>0</v>
      </c>
      <c r="R210" s="240" t="s">
        <v>408</v>
      </c>
      <c r="S210" s="240" t="s">
        <v>157</v>
      </c>
      <c r="T210" s="241" t="s">
        <v>158</v>
      </c>
      <c r="U210" s="223">
        <v>0.14000000000000001</v>
      </c>
      <c r="V210" s="223">
        <f>ROUND(E210*U210,2)</f>
        <v>3.18</v>
      </c>
      <c r="W210" s="223"/>
      <c r="X210" s="223" t="s">
        <v>159</v>
      </c>
      <c r="Y210" s="223" t="s">
        <v>160</v>
      </c>
      <c r="Z210" s="212"/>
      <c r="AA210" s="212"/>
      <c r="AB210" s="212"/>
      <c r="AC210" s="212"/>
      <c r="AD210" s="212"/>
      <c r="AE210" s="212"/>
      <c r="AF210" s="212"/>
      <c r="AG210" s="212" t="s">
        <v>409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2" x14ac:dyDescent="0.2">
      <c r="A211" s="219"/>
      <c r="B211" s="220"/>
      <c r="C211" s="254" t="s">
        <v>410</v>
      </c>
      <c r="D211" s="225"/>
      <c r="E211" s="226"/>
      <c r="F211" s="223"/>
      <c r="G211" s="223"/>
      <c r="H211" s="223"/>
      <c r="I211" s="223"/>
      <c r="J211" s="223"/>
      <c r="K211" s="223"/>
      <c r="L211" s="223"/>
      <c r="M211" s="223"/>
      <c r="N211" s="222"/>
      <c r="O211" s="222"/>
      <c r="P211" s="222"/>
      <c r="Q211" s="222"/>
      <c r="R211" s="223"/>
      <c r="S211" s="223"/>
      <c r="T211" s="223"/>
      <c r="U211" s="223"/>
      <c r="V211" s="223"/>
      <c r="W211" s="223"/>
      <c r="X211" s="223"/>
      <c r="Y211" s="223"/>
      <c r="Z211" s="212"/>
      <c r="AA211" s="212"/>
      <c r="AB211" s="212"/>
      <c r="AC211" s="212"/>
      <c r="AD211" s="212"/>
      <c r="AE211" s="212"/>
      <c r="AF211" s="212"/>
      <c r="AG211" s="212" t="s">
        <v>165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3" x14ac:dyDescent="0.2">
      <c r="A212" s="219"/>
      <c r="B212" s="220"/>
      <c r="C212" s="254" t="s">
        <v>411</v>
      </c>
      <c r="D212" s="225"/>
      <c r="E212" s="226">
        <v>22.7</v>
      </c>
      <c r="F212" s="223"/>
      <c r="G212" s="223"/>
      <c r="H212" s="223"/>
      <c r="I212" s="223"/>
      <c r="J212" s="223"/>
      <c r="K212" s="223"/>
      <c r="L212" s="223"/>
      <c r="M212" s="223"/>
      <c r="N212" s="222"/>
      <c r="O212" s="222"/>
      <c r="P212" s="222"/>
      <c r="Q212" s="222"/>
      <c r="R212" s="223"/>
      <c r="S212" s="223"/>
      <c r="T212" s="223"/>
      <c r="U212" s="223"/>
      <c r="V212" s="223"/>
      <c r="W212" s="223"/>
      <c r="X212" s="223"/>
      <c r="Y212" s="223"/>
      <c r="Z212" s="212"/>
      <c r="AA212" s="212"/>
      <c r="AB212" s="212"/>
      <c r="AC212" s="212"/>
      <c r="AD212" s="212"/>
      <c r="AE212" s="212"/>
      <c r="AF212" s="212"/>
      <c r="AG212" s="212" t="s">
        <v>165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35">
        <v>60</v>
      </c>
      <c r="B213" s="236" t="s">
        <v>412</v>
      </c>
      <c r="C213" s="252" t="s">
        <v>413</v>
      </c>
      <c r="D213" s="237" t="s">
        <v>207</v>
      </c>
      <c r="E213" s="238">
        <v>22.7</v>
      </c>
      <c r="F213" s="239"/>
      <c r="G213" s="240">
        <f>ROUND(E213*F213,2)</f>
        <v>0</v>
      </c>
      <c r="H213" s="239"/>
      <c r="I213" s="240">
        <f>ROUND(E213*H213,2)</f>
        <v>0</v>
      </c>
      <c r="J213" s="239"/>
      <c r="K213" s="240">
        <f>ROUND(E213*J213,2)</f>
        <v>0</v>
      </c>
      <c r="L213" s="240">
        <v>21</v>
      </c>
      <c r="M213" s="240">
        <f>G213*(1+L213/100)</f>
        <v>0</v>
      </c>
      <c r="N213" s="238">
        <v>1.7000000000000001E-4</v>
      </c>
      <c r="O213" s="238">
        <f>ROUND(E213*N213,2)</f>
        <v>0</v>
      </c>
      <c r="P213" s="238">
        <v>0</v>
      </c>
      <c r="Q213" s="238">
        <f>ROUND(E213*P213,2)</f>
        <v>0</v>
      </c>
      <c r="R213" s="240" t="s">
        <v>408</v>
      </c>
      <c r="S213" s="240" t="s">
        <v>157</v>
      </c>
      <c r="T213" s="241" t="s">
        <v>158</v>
      </c>
      <c r="U213" s="223">
        <v>0.16</v>
      </c>
      <c r="V213" s="223">
        <f>ROUND(E213*U213,2)</f>
        <v>3.63</v>
      </c>
      <c r="W213" s="223"/>
      <c r="X213" s="223" t="s">
        <v>159</v>
      </c>
      <c r="Y213" s="223" t="s">
        <v>160</v>
      </c>
      <c r="Z213" s="212"/>
      <c r="AA213" s="212"/>
      <c r="AB213" s="212"/>
      <c r="AC213" s="212"/>
      <c r="AD213" s="212"/>
      <c r="AE213" s="212"/>
      <c r="AF213" s="212"/>
      <c r="AG213" s="212" t="s">
        <v>409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2" x14ac:dyDescent="0.2">
      <c r="A214" s="219"/>
      <c r="B214" s="220"/>
      <c r="C214" s="254" t="s">
        <v>410</v>
      </c>
      <c r="D214" s="225"/>
      <c r="E214" s="226"/>
      <c r="F214" s="223"/>
      <c r="G214" s="223"/>
      <c r="H214" s="223"/>
      <c r="I214" s="223"/>
      <c r="J214" s="223"/>
      <c r="K214" s="223"/>
      <c r="L214" s="223"/>
      <c r="M214" s="223"/>
      <c r="N214" s="222"/>
      <c r="O214" s="222"/>
      <c r="P214" s="222"/>
      <c r="Q214" s="222"/>
      <c r="R214" s="223"/>
      <c r="S214" s="223"/>
      <c r="T214" s="223"/>
      <c r="U214" s="223"/>
      <c r="V214" s="223"/>
      <c r="W214" s="223"/>
      <c r="X214" s="223"/>
      <c r="Y214" s="223"/>
      <c r="Z214" s="212"/>
      <c r="AA214" s="212"/>
      <c r="AB214" s="212"/>
      <c r="AC214" s="212"/>
      <c r="AD214" s="212"/>
      <c r="AE214" s="212"/>
      <c r="AF214" s="212"/>
      <c r="AG214" s="212" t="s">
        <v>165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3" x14ac:dyDescent="0.2">
      <c r="A215" s="219"/>
      <c r="B215" s="220"/>
      <c r="C215" s="254" t="s">
        <v>411</v>
      </c>
      <c r="D215" s="225"/>
      <c r="E215" s="226">
        <v>22.7</v>
      </c>
      <c r="F215" s="223"/>
      <c r="G215" s="223"/>
      <c r="H215" s="223"/>
      <c r="I215" s="223"/>
      <c r="J215" s="223"/>
      <c r="K215" s="223"/>
      <c r="L215" s="223"/>
      <c r="M215" s="223"/>
      <c r="N215" s="222"/>
      <c r="O215" s="222"/>
      <c r="P215" s="222"/>
      <c r="Q215" s="222"/>
      <c r="R215" s="223"/>
      <c r="S215" s="223"/>
      <c r="T215" s="223"/>
      <c r="U215" s="223"/>
      <c r="V215" s="223"/>
      <c r="W215" s="223"/>
      <c r="X215" s="223"/>
      <c r="Y215" s="223"/>
      <c r="Z215" s="212"/>
      <c r="AA215" s="212"/>
      <c r="AB215" s="212"/>
      <c r="AC215" s="212"/>
      <c r="AD215" s="212"/>
      <c r="AE215" s="212"/>
      <c r="AF215" s="212"/>
      <c r="AG215" s="212" t="s">
        <v>165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35">
        <v>61</v>
      </c>
      <c r="B216" s="236" t="s">
        <v>414</v>
      </c>
      <c r="C216" s="252" t="s">
        <v>415</v>
      </c>
      <c r="D216" s="237" t="s">
        <v>260</v>
      </c>
      <c r="E216" s="238">
        <v>31</v>
      </c>
      <c r="F216" s="239"/>
      <c r="G216" s="240">
        <f>ROUND(E216*F216,2)</f>
        <v>0</v>
      </c>
      <c r="H216" s="239"/>
      <c r="I216" s="240">
        <f>ROUND(E216*H216,2)</f>
        <v>0</v>
      </c>
      <c r="J216" s="239"/>
      <c r="K216" s="240">
        <f>ROUND(E216*J216,2)</f>
        <v>0</v>
      </c>
      <c r="L216" s="240">
        <v>21</v>
      </c>
      <c r="M216" s="240">
        <f>G216*(1+L216/100)</f>
        <v>0</v>
      </c>
      <c r="N216" s="238">
        <v>5.2999999999999998E-4</v>
      </c>
      <c r="O216" s="238">
        <f>ROUND(E216*N216,2)</f>
        <v>0.02</v>
      </c>
      <c r="P216" s="238">
        <v>0</v>
      </c>
      <c r="Q216" s="238">
        <f>ROUND(E216*P216,2)</f>
        <v>0</v>
      </c>
      <c r="R216" s="240" t="s">
        <v>408</v>
      </c>
      <c r="S216" s="240" t="s">
        <v>157</v>
      </c>
      <c r="T216" s="241" t="s">
        <v>158</v>
      </c>
      <c r="U216" s="223">
        <v>0.1</v>
      </c>
      <c r="V216" s="223">
        <f>ROUND(E216*U216,2)</f>
        <v>3.1</v>
      </c>
      <c r="W216" s="223"/>
      <c r="X216" s="223" t="s">
        <v>159</v>
      </c>
      <c r="Y216" s="223" t="s">
        <v>160</v>
      </c>
      <c r="Z216" s="212"/>
      <c r="AA216" s="212"/>
      <c r="AB216" s="212"/>
      <c r="AC216" s="212"/>
      <c r="AD216" s="212"/>
      <c r="AE216" s="212"/>
      <c r="AF216" s="212"/>
      <c r="AG216" s="212" t="s">
        <v>409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2" x14ac:dyDescent="0.2">
      <c r="A217" s="219"/>
      <c r="B217" s="220"/>
      <c r="C217" s="254" t="s">
        <v>416</v>
      </c>
      <c r="D217" s="225"/>
      <c r="E217" s="226"/>
      <c r="F217" s="223"/>
      <c r="G217" s="223"/>
      <c r="H217" s="223"/>
      <c r="I217" s="223"/>
      <c r="J217" s="223"/>
      <c r="K217" s="223"/>
      <c r="L217" s="223"/>
      <c r="M217" s="223"/>
      <c r="N217" s="222"/>
      <c r="O217" s="222"/>
      <c r="P217" s="222"/>
      <c r="Q217" s="222"/>
      <c r="R217" s="223"/>
      <c r="S217" s="223"/>
      <c r="T217" s="223"/>
      <c r="U217" s="223"/>
      <c r="V217" s="223"/>
      <c r="W217" s="223"/>
      <c r="X217" s="223"/>
      <c r="Y217" s="223"/>
      <c r="Z217" s="212"/>
      <c r="AA217" s="212"/>
      <c r="AB217" s="212"/>
      <c r="AC217" s="212"/>
      <c r="AD217" s="212"/>
      <c r="AE217" s="212"/>
      <c r="AF217" s="212"/>
      <c r="AG217" s="212" t="s">
        <v>165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3" x14ac:dyDescent="0.2">
      <c r="A218" s="219"/>
      <c r="B218" s="220"/>
      <c r="C218" s="254" t="s">
        <v>417</v>
      </c>
      <c r="D218" s="225"/>
      <c r="E218" s="226">
        <v>31</v>
      </c>
      <c r="F218" s="223"/>
      <c r="G218" s="223"/>
      <c r="H218" s="223"/>
      <c r="I218" s="223"/>
      <c r="J218" s="223"/>
      <c r="K218" s="223"/>
      <c r="L218" s="223"/>
      <c r="M218" s="223"/>
      <c r="N218" s="222"/>
      <c r="O218" s="222"/>
      <c r="P218" s="222"/>
      <c r="Q218" s="222"/>
      <c r="R218" s="223"/>
      <c r="S218" s="223"/>
      <c r="T218" s="223"/>
      <c r="U218" s="223"/>
      <c r="V218" s="223"/>
      <c r="W218" s="223"/>
      <c r="X218" s="223"/>
      <c r="Y218" s="223"/>
      <c r="Z218" s="212"/>
      <c r="AA218" s="212"/>
      <c r="AB218" s="212"/>
      <c r="AC218" s="212"/>
      <c r="AD218" s="212"/>
      <c r="AE218" s="212"/>
      <c r="AF218" s="212"/>
      <c r="AG218" s="212" t="s">
        <v>165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35">
        <v>62</v>
      </c>
      <c r="B219" s="236" t="s">
        <v>418</v>
      </c>
      <c r="C219" s="252" t="s">
        <v>419</v>
      </c>
      <c r="D219" s="237" t="s">
        <v>0</v>
      </c>
      <c r="E219" s="238">
        <v>3.75</v>
      </c>
      <c r="F219" s="239"/>
      <c r="G219" s="240">
        <f>ROUND(E219*F219,2)</f>
        <v>0</v>
      </c>
      <c r="H219" s="239"/>
      <c r="I219" s="240">
        <f>ROUND(E219*H219,2)</f>
        <v>0</v>
      </c>
      <c r="J219" s="239"/>
      <c r="K219" s="240">
        <f>ROUND(E219*J219,2)</f>
        <v>0</v>
      </c>
      <c r="L219" s="240">
        <v>21</v>
      </c>
      <c r="M219" s="240">
        <f>G219*(1+L219/100)</f>
        <v>0</v>
      </c>
      <c r="N219" s="238">
        <v>0</v>
      </c>
      <c r="O219" s="238">
        <f>ROUND(E219*N219,2)</f>
        <v>0</v>
      </c>
      <c r="P219" s="238">
        <v>0</v>
      </c>
      <c r="Q219" s="238">
        <f>ROUND(E219*P219,2)</f>
        <v>0</v>
      </c>
      <c r="R219" s="240" t="s">
        <v>408</v>
      </c>
      <c r="S219" s="240" t="s">
        <v>157</v>
      </c>
      <c r="T219" s="241" t="s">
        <v>158</v>
      </c>
      <c r="U219" s="223">
        <v>0</v>
      </c>
      <c r="V219" s="223">
        <f>ROUND(E219*U219,2)</f>
        <v>0</v>
      </c>
      <c r="W219" s="223"/>
      <c r="X219" s="223" t="s">
        <v>159</v>
      </c>
      <c r="Y219" s="223" t="s">
        <v>160</v>
      </c>
      <c r="Z219" s="212"/>
      <c r="AA219" s="212"/>
      <c r="AB219" s="212"/>
      <c r="AC219" s="212"/>
      <c r="AD219" s="212"/>
      <c r="AE219" s="212"/>
      <c r="AF219" s="212"/>
      <c r="AG219" s="212" t="s">
        <v>409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2" x14ac:dyDescent="0.2">
      <c r="A220" s="219"/>
      <c r="B220" s="220"/>
      <c r="C220" s="253" t="s">
        <v>420</v>
      </c>
      <c r="D220" s="242"/>
      <c r="E220" s="242"/>
      <c r="F220" s="242"/>
      <c r="G220" s="242"/>
      <c r="H220" s="223"/>
      <c r="I220" s="223"/>
      <c r="J220" s="223"/>
      <c r="K220" s="223"/>
      <c r="L220" s="223"/>
      <c r="M220" s="223"/>
      <c r="N220" s="222"/>
      <c r="O220" s="222"/>
      <c r="P220" s="222"/>
      <c r="Q220" s="222"/>
      <c r="R220" s="223"/>
      <c r="S220" s="223"/>
      <c r="T220" s="223"/>
      <c r="U220" s="223"/>
      <c r="V220" s="223"/>
      <c r="W220" s="223"/>
      <c r="X220" s="223"/>
      <c r="Y220" s="223"/>
      <c r="Z220" s="212"/>
      <c r="AA220" s="212"/>
      <c r="AB220" s="212"/>
      <c r="AC220" s="212"/>
      <c r="AD220" s="212"/>
      <c r="AE220" s="212"/>
      <c r="AF220" s="212"/>
      <c r="AG220" s="212" t="s">
        <v>163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35">
        <v>63</v>
      </c>
      <c r="B221" s="236" t="s">
        <v>421</v>
      </c>
      <c r="C221" s="252" t="s">
        <v>422</v>
      </c>
      <c r="D221" s="237" t="s">
        <v>207</v>
      </c>
      <c r="E221" s="238">
        <v>27.24</v>
      </c>
      <c r="F221" s="239"/>
      <c r="G221" s="240">
        <f>ROUND(E221*F221,2)</f>
        <v>0</v>
      </c>
      <c r="H221" s="239"/>
      <c r="I221" s="240">
        <f>ROUND(E221*H221,2)</f>
        <v>0</v>
      </c>
      <c r="J221" s="239"/>
      <c r="K221" s="240">
        <f>ROUND(E221*J221,2)</f>
        <v>0</v>
      </c>
      <c r="L221" s="240">
        <v>21</v>
      </c>
      <c r="M221" s="240">
        <f>G221*(1+L221/100)</f>
        <v>0</v>
      </c>
      <c r="N221" s="238">
        <v>2.9E-4</v>
      </c>
      <c r="O221" s="238">
        <f>ROUND(E221*N221,2)</f>
        <v>0.01</v>
      </c>
      <c r="P221" s="238">
        <v>0</v>
      </c>
      <c r="Q221" s="238">
        <f>ROUND(E221*P221,2)</f>
        <v>0</v>
      </c>
      <c r="R221" s="240"/>
      <c r="S221" s="240" t="s">
        <v>267</v>
      </c>
      <c r="T221" s="241" t="s">
        <v>158</v>
      </c>
      <c r="U221" s="223">
        <v>0</v>
      </c>
      <c r="V221" s="223">
        <f>ROUND(E221*U221,2)</f>
        <v>0</v>
      </c>
      <c r="W221" s="223"/>
      <c r="X221" s="223" t="s">
        <v>231</v>
      </c>
      <c r="Y221" s="223" t="s">
        <v>160</v>
      </c>
      <c r="Z221" s="212"/>
      <c r="AA221" s="212"/>
      <c r="AB221" s="212"/>
      <c r="AC221" s="212"/>
      <c r="AD221" s="212"/>
      <c r="AE221" s="212"/>
      <c r="AF221" s="212"/>
      <c r="AG221" s="212" t="s">
        <v>232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2" x14ac:dyDescent="0.2">
      <c r="A222" s="219"/>
      <c r="B222" s="220"/>
      <c r="C222" s="254" t="s">
        <v>423</v>
      </c>
      <c r="D222" s="225"/>
      <c r="E222" s="226"/>
      <c r="F222" s="223"/>
      <c r="G222" s="223"/>
      <c r="H222" s="223"/>
      <c r="I222" s="223"/>
      <c r="J222" s="223"/>
      <c r="K222" s="223"/>
      <c r="L222" s="223"/>
      <c r="M222" s="223"/>
      <c r="N222" s="222"/>
      <c r="O222" s="222"/>
      <c r="P222" s="222"/>
      <c r="Q222" s="222"/>
      <c r="R222" s="223"/>
      <c r="S222" s="223"/>
      <c r="T222" s="223"/>
      <c r="U222" s="223"/>
      <c r="V222" s="223"/>
      <c r="W222" s="223"/>
      <c r="X222" s="223"/>
      <c r="Y222" s="223"/>
      <c r="Z222" s="212"/>
      <c r="AA222" s="212"/>
      <c r="AB222" s="212"/>
      <c r="AC222" s="212"/>
      <c r="AD222" s="212"/>
      <c r="AE222" s="212"/>
      <c r="AF222" s="212"/>
      <c r="AG222" s="212" t="s">
        <v>165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2">
      <c r="A223" s="219"/>
      <c r="B223" s="220"/>
      <c r="C223" s="254" t="s">
        <v>424</v>
      </c>
      <c r="D223" s="225"/>
      <c r="E223" s="226">
        <v>27.24</v>
      </c>
      <c r="F223" s="223"/>
      <c r="G223" s="223"/>
      <c r="H223" s="223"/>
      <c r="I223" s="223"/>
      <c r="J223" s="223"/>
      <c r="K223" s="223"/>
      <c r="L223" s="223"/>
      <c r="M223" s="223"/>
      <c r="N223" s="222"/>
      <c r="O223" s="222"/>
      <c r="P223" s="222"/>
      <c r="Q223" s="222"/>
      <c r="R223" s="223"/>
      <c r="S223" s="223"/>
      <c r="T223" s="223"/>
      <c r="U223" s="223"/>
      <c r="V223" s="223"/>
      <c r="W223" s="223"/>
      <c r="X223" s="223"/>
      <c r="Y223" s="223"/>
      <c r="Z223" s="212"/>
      <c r="AA223" s="212"/>
      <c r="AB223" s="212"/>
      <c r="AC223" s="212"/>
      <c r="AD223" s="212"/>
      <c r="AE223" s="212"/>
      <c r="AF223" s="212"/>
      <c r="AG223" s="212" t="s">
        <v>165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x14ac:dyDescent="0.2">
      <c r="A224" s="228" t="s">
        <v>151</v>
      </c>
      <c r="B224" s="229" t="s">
        <v>108</v>
      </c>
      <c r="C224" s="251" t="s">
        <v>109</v>
      </c>
      <c r="D224" s="230"/>
      <c r="E224" s="231"/>
      <c r="F224" s="232"/>
      <c r="G224" s="232">
        <f>SUMIF(AG225:AG232,"&lt;&gt;NOR",G225:G232)</f>
        <v>0</v>
      </c>
      <c r="H224" s="232"/>
      <c r="I224" s="232">
        <f>SUM(I225:I232)</f>
        <v>0</v>
      </c>
      <c r="J224" s="232"/>
      <c r="K224" s="232">
        <f>SUM(K225:K232)</f>
        <v>0</v>
      </c>
      <c r="L224" s="232"/>
      <c r="M224" s="232">
        <f>SUM(M225:M232)</f>
        <v>0</v>
      </c>
      <c r="N224" s="231"/>
      <c r="O224" s="231">
        <f>SUM(O225:O232)</f>
        <v>0.04</v>
      </c>
      <c r="P224" s="231"/>
      <c r="Q224" s="231">
        <f>SUM(Q225:Q232)</f>
        <v>0</v>
      </c>
      <c r="R224" s="232"/>
      <c r="S224" s="232"/>
      <c r="T224" s="233"/>
      <c r="U224" s="227"/>
      <c r="V224" s="227">
        <f>SUM(V225:V232)</f>
        <v>0.8</v>
      </c>
      <c r="W224" s="227"/>
      <c r="X224" s="227"/>
      <c r="Y224" s="227"/>
      <c r="AG224" t="s">
        <v>152</v>
      </c>
    </row>
    <row r="225" spans="1:60" ht="22.5" outlineLevel="1" x14ac:dyDescent="0.2">
      <c r="A225" s="235">
        <v>64</v>
      </c>
      <c r="B225" s="236" t="s">
        <v>425</v>
      </c>
      <c r="C225" s="252" t="s">
        <v>426</v>
      </c>
      <c r="D225" s="237" t="s">
        <v>260</v>
      </c>
      <c r="E225" s="238">
        <v>4.2</v>
      </c>
      <c r="F225" s="239"/>
      <c r="G225" s="240">
        <f>ROUND(E225*F225,2)</f>
        <v>0</v>
      </c>
      <c r="H225" s="239"/>
      <c r="I225" s="240">
        <f>ROUND(E225*H225,2)</f>
        <v>0</v>
      </c>
      <c r="J225" s="239"/>
      <c r="K225" s="240">
        <f>ROUND(E225*J225,2)</f>
        <v>0</v>
      </c>
      <c r="L225" s="240">
        <v>21</v>
      </c>
      <c r="M225" s="240">
        <f>G225*(1+L225/100)</f>
        <v>0</v>
      </c>
      <c r="N225" s="238">
        <v>6.0000000000000002E-5</v>
      </c>
      <c r="O225" s="238">
        <f>ROUND(E225*N225,2)</f>
        <v>0</v>
      </c>
      <c r="P225" s="238">
        <v>0</v>
      </c>
      <c r="Q225" s="238">
        <f>ROUND(E225*P225,2)</f>
        <v>0</v>
      </c>
      <c r="R225" s="240" t="s">
        <v>427</v>
      </c>
      <c r="S225" s="240" t="s">
        <v>157</v>
      </c>
      <c r="T225" s="241" t="s">
        <v>158</v>
      </c>
      <c r="U225" s="223">
        <v>0.19</v>
      </c>
      <c r="V225" s="223">
        <f>ROUND(E225*U225,2)</f>
        <v>0.8</v>
      </c>
      <c r="W225" s="223"/>
      <c r="X225" s="223" t="s">
        <v>159</v>
      </c>
      <c r="Y225" s="223" t="s">
        <v>160</v>
      </c>
      <c r="Z225" s="212"/>
      <c r="AA225" s="212"/>
      <c r="AB225" s="212"/>
      <c r="AC225" s="212"/>
      <c r="AD225" s="212"/>
      <c r="AE225" s="212"/>
      <c r="AF225" s="212"/>
      <c r="AG225" s="212" t="s">
        <v>409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2" x14ac:dyDescent="0.2">
      <c r="A226" s="219"/>
      <c r="B226" s="220"/>
      <c r="C226" s="254" t="s">
        <v>428</v>
      </c>
      <c r="D226" s="225"/>
      <c r="E226" s="226"/>
      <c r="F226" s="223"/>
      <c r="G226" s="223"/>
      <c r="H226" s="223"/>
      <c r="I226" s="223"/>
      <c r="J226" s="223"/>
      <c r="K226" s="223"/>
      <c r="L226" s="223"/>
      <c r="M226" s="223"/>
      <c r="N226" s="222"/>
      <c r="O226" s="222"/>
      <c r="P226" s="222"/>
      <c r="Q226" s="222"/>
      <c r="R226" s="223"/>
      <c r="S226" s="223"/>
      <c r="T226" s="223"/>
      <c r="U226" s="223"/>
      <c r="V226" s="223"/>
      <c r="W226" s="223"/>
      <c r="X226" s="223"/>
      <c r="Y226" s="223"/>
      <c r="Z226" s="212"/>
      <c r="AA226" s="212"/>
      <c r="AB226" s="212"/>
      <c r="AC226" s="212"/>
      <c r="AD226" s="212"/>
      <c r="AE226" s="212"/>
      <c r="AF226" s="212"/>
      <c r="AG226" s="212" t="s">
        <v>165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3" x14ac:dyDescent="0.2">
      <c r="A227" s="219"/>
      <c r="B227" s="220"/>
      <c r="C227" s="254" t="s">
        <v>429</v>
      </c>
      <c r="D227" s="225"/>
      <c r="E227" s="226">
        <v>4.2</v>
      </c>
      <c r="F227" s="223"/>
      <c r="G227" s="223"/>
      <c r="H227" s="223"/>
      <c r="I227" s="223"/>
      <c r="J227" s="223"/>
      <c r="K227" s="223"/>
      <c r="L227" s="223"/>
      <c r="M227" s="223"/>
      <c r="N227" s="222"/>
      <c r="O227" s="222"/>
      <c r="P227" s="222"/>
      <c r="Q227" s="222"/>
      <c r="R227" s="223"/>
      <c r="S227" s="223"/>
      <c r="T227" s="223"/>
      <c r="U227" s="223"/>
      <c r="V227" s="223"/>
      <c r="W227" s="223"/>
      <c r="X227" s="223"/>
      <c r="Y227" s="223"/>
      <c r="Z227" s="212"/>
      <c r="AA227" s="212"/>
      <c r="AB227" s="212"/>
      <c r="AC227" s="212"/>
      <c r="AD227" s="212"/>
      <c r="AE227" s="212"/>
      <c r="AF227" s="212"/>
      <c r="AG227" s="212" t="s">
        <v>165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35">
        <v>65</v>
      </c>
      <c r="B228" s="236" t="s">
        <v>430</v>
      </c>
      <c r="C228" s="252" t="s">
        <v>431</v>
      </c>
      <c r="D228" s="237" t="s">
        <v>0</v>
      </c>
      <c r="E228" s="238">
        <v>1.75</v>
      </c>
      <c r="F228" s="239"/>
      <c r="G228" s="240">
        <f>ROUND(E228*F228,2)</f>
        <v>0</v>
      </c>
      <c r="H228" s="239"/>
      <c r="I228" s="240">
        <f>ROUND(E228*H228,2)</f>
        <v>0</v>
      </c>
      <c r="J228" s="239"/>
      <c r="K228" s="240">
        <f>ROUND(E228*J228,2)</f>
        <v>0</v>
      </c>
      <c r="L228" s="240">
        <v>21</v>
      </c>
      <c r="M228" s="240">
        <f>G228*(1+L228/100)</f>
        <v>0</v>
      </c>
      <c r="N228" s="238">
        <v>0</v>
      </c>
      <c r="O228" s="238">
        <f>ROUND(E228*N228,2)</f>
        <v>0</v>
      </c>
      <c r="P228" s="238">
        <v>0</v>
      </c>
      <c r="Q228" s="238">
        <f>ROUND(E228*P228,2)</f>
        <v>0</v>
      </c>
      <c r="R228" s="240" t="s">
        <v>427</v>
      </c>
      <c r="S228" s="240" t="s">
        <v>157</v>
      </c>
      <c r="T228" s="241" t="s">
        <v>158</v>
      </c>
      <c r="U228" s="223">
        <v>0</v>
      </c>
      <c r="V228" s="223">
        <f>ROUND(E228*U228,2)</f>
        <v>0</v>
      </c>
      <c r="W228" s="223"/>
      <c r="X228" s="223" t="s">
        <v>159</v>
      </c>
      <c r="Y228" s="223" t="s">
        <v>160</v>
      </c>
      <c r="Z228" s="212"/>
      <c r="AA228" s="212"/>
      <c r="AB228" s="212"/>
      <c r="AC228" s="212"/>
      <c r="AD228" s="212"/>
      <c r="AE228" s="212"/>
      <c r="AF228" s="212"/>
      <c r="AG228" s="212" t="s">
        <v>409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2" x14ac:dyDescent="0.2">
      <c r="A229" s="219"/>
      <c r="B229" s="220"/>
      <c r="C229" s="253" t="s">
        <v>432</v>
      </c>
      <c r="D229" s="242"/>
      <c r="E229" s="242"/>
      <c r="F229" s="242"/>
      <c r="G229" s="242"/>
      <c r="H229" s="223"/>
      <c r="I229" s="223"/>
      <c r="J229" s="223"/>
      <c r="K229" s="223"/>
      <c r="L229" s="223"/>
      <c r="M229" s="223"/>
      <c r="N229" s="222"/>
      <c r="O229" s="222"/>
      <c r="P229" s="222"/>
      <c r="Q229" s="222"/>
      <c r="R229" s="223"/>
      <c r="S229" s="223"/>
      <c r="T229" s="223"/>
      <c r="U229" s="223"/>
      <c r="V229" s="223"/>
      <c r="W229" s="223"/>
      <c r="X229" s="223"/>
      <c r="Y229" s="223"/>
      <c r="Z229" s="212"/>
      <c r="AA229" s="212"/>
      <c r="AB229" s="212"/>
      <c r="AC229" s="212"/>
      <c r="AD229" s="212"/>
      <c r="AE229" s="212"/>
      <c r="AF229" s="212"/>
      <c r="AG229" s="212" t="s">
        <v>163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35">
        <v>66</v>
      </c>
      <c r="B230" s="236" t="s">
        <v>433</v>
      </c>
      <c r="C230" s="252" t="s">
        <v>434</v>
      </c>
      <c r="D230" s="237" t="s">
        <v>260</v>
      </c>
      <c r="E230" s="238">
        <v>4.2</v>
      </c>
      <c r="F230" s="239"/>
      <c r="G230" s="240">
        <f>ROUND(E230*F230,2)</f>
        <v>0</v>
      </c>
      <c r="H230" s="239"/>
      <c r="I230" s="240">
        <f>ROUND(E230*H230,2)</f>
        <v>0</v>
      </c>
      <c r="J230" s="239"/>
      <c r="K230" s="240">
        <f>ROUND(E230*J230,2)</f>
        <v>0</v>
      </c>
      <c r="L230" s="240">
        <v>21</v>
      </c>
      <c r="M230" s="240">
        <f>G230*(1+L230/100)</f>
        <v>0</v>
      </c>
      <c r="N230" s="238">
        <v>8.3999999999999995E-3</v>
      </c>
      <c r="O230" s="238">
        <f>ROUND(E230*N230,2)</f>
        <v>0.04</v>
      </c>
      <c r="P230" s="238">
        <v>0</v>
      </c>
      <c r="Q230" s="238">
        <f>ROUND(E230*P230,2)</f>
        <v>0</v>
      </c>
      <c r="R230" s="240"/>
      <c r="S230" s="240" t="s">
        <v>267</v>
      </c>
      <c r="T230" s="241" t="s">
        <v>158</v>
      </c>
      <c r="U230" s="223">
        <v>0</v>
      </c>
      <c r="V230" s="223">
        <f>ROUND(E230*U230,2)</f>
        <v>0</v>
      </c>
      <c r="W230" s="223"/>
      <c r="X230" s="223" t="s">
        <v>159</v>
      </c>
      <c r="Y230" s="223" t="s">
        <v>160</v>
      </c>
      <c r="Z230" s="212"/>
      <c r="AA230" s="212"/>
      <c r="AB230" s="212"/>
      <c r="AC230" s="212"/>
      <c r="AD230" s="212"/>
      <c r="AE230" s="212"/>
      <c r="AF230" s="212"/>
      <c r="AG230" s="212" t="s">
        <v>409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2" x14ac:dyDescent="0.2">
      <c r="A231" s="219"/>
      <c r="B231" s="220"/>
      <c r="C231" s="254" t="s">
        <v>428</v>
      </c>
      <c r="D231" s="225"/>
      <c r="E231" s="226"/>
      <c r="F231" s="223"/>
      <c r="G231" s="223"/>
      <c r="H231" s="223"/>
      <c r="I231" s="223"/>
      <c r="J231" s="223"/>
      <c r="K231" s="223"/>
      <c r="L231" s="223"/>
      <c r="M231" s="223"/>
      <c r="N231" s="222"/>
      <c r="O231" s="222"/>
      <c r="P231" s="222"/>
      <c r="Q231" s="222"/>
      <c r="R231" s="223"/>
      <c r="S231" s="223"/>
      <c r="T231" s="223"/>
      <c r="U231" s="223"/>
      <c r="V231" s="223"/>
      <c r="W231" s="223"/>
      <c r="X231" s="223"/>
      <c r="Y231" s="223"/>
      <c r="Z231" s="212"/>
      <c r="AA231" s="212"/>
      <c r="AB231" s="212"/>
      <c r="AC231" s="212"/>
      <c r="AD231" s="212"/>
      <c r="AE231" s="212"/>
      <c r="AF231" s="212"/>
      <c r="AG231" s="212" t="s">
        <v>165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3" x14ac:dyDescent="0.2">
      <c r="A232" s="219"/>
      <c r="B232" s="220"/>
      <c r="C232" s="254" t="s">
        <v>429</v>
      </c>
      <c r="D232" s="225"/>
      <c r="E232" s="226">
        <v>4.2</v>
      </c>
      <c r="F232" s="223"/>
      <c r="G232" s="223"/>
      <c r="H232" s="223"/>
      <c r="I232" s="223"/>
      <c r="J232" s="223"/>
      <c r="K232" s="223"/>
      <c r="L232" s="223"/>
      <c r="M232" s="223"/>
      <c r="N232" s="222"/>
      <c r="O232" s="222"/>
      <c r="P232" s="222"/>
      <c r="Q232" s="222"/>
      <c r="R232" s="223"/>
      <c r="S232" s="223"/>
      <c r="T232" s="223"/>
      <c r="U232" s="223"/>
      <c r="V232" s="223"/>
      <c r="W232" s="223"/>
      <c r="X232" s="223"/>
      <c r="Y232" s="223"/>
      <c r="Z232" s="212"/>
      <c r="AA232" s="212"/>
      <c r="AB232" s="212"/>
      <c r="AC232" s="212"/>
      <c r="AD232" s="212"/>
      <c r="AE232" s="212"/>
      <c r="AF232" s="212"/>
      <c r="AG232" s="212" t="s">
        <v>165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x14ac:dyDescent="0.2">
      <c r="A233" s="228" t="s">
        <v>151</v>
      </c>
      <c r="B233" s="229" t="s">
        <v>120</v>
      </c>
      <c r="C233" s="251" t="s">
        <v>121</v>
      </c>
      <c r="D233" s="230"/>
      <c r="E233" s="231"/>
      <c r="F233" s="232"/>
      <c r="G233" s="232">
        <f>SUMIF(AG234:AG234,"&lt;&gt;NOR",G234:G234)</f>
        <v>0</v>
      </c>
      <c r="H233" s="232"/>
      <c r="I233" s="232">
        <f>SUM(I234:I234)</f>
        <v>0</v>
      </c>
      <c r="J233" s="232"/>
      <c r="K233" s="232">
        <f>SUM(K234:K234)</f>
        <v>0</v>
      </c>
      <c r="L233" s="232"/>
      <c r="M233" s="232">
        <f>SUM(M234:M234)</f>
        <v>0</v>
      </c>
      <c r="N233" s="231"/>
      <c r="O233" s="231">
        <f>SUM(O234:O234)</f>
        <v>0</v>
      </c>
      <c r="P233" s="231"/>
      <c r="Q233" s="231">
        <f>SUM(Q234:Q234)</f>
        <v>0</v>
      </c>
      <c r="R233" s="232"/>
      <c r="S233" s="232"/>
      <c r="T233" s="233"/>
      <c r="U233" s="227"/>
      <c r="V233" s="227">
        <f>SUM(V234:V234)</f>
        <v>0</v>
      </c>
      <c r="W233" s="227"/>
      <c r="X233" s="227"/>
      <c r="Y233" s="227"/>
      <c r="AG233" t="s">
        <v>152</v>
      </c>
    </row>
    <row r="234" spans="1:60" outlineLevel="1" x14ac:dyDescent="0.2">
      <c r="A234" s="235">
        <v>67</v>
      </c>
      <c r="B234" s="236" t="s">
        <v>435</v>
      </c>
      <c r="C234" s="252" t="s">
        <v>436</v>
      </c>
      <c r="D234" s="237" t="s">
        <v>437</v>
      </c>
      <c r="E234" s="238">
        <v>1</v>
      </c>
      <c r="F234" s="239"/>
      <c r="G234" s="240">
        <f>ROUND(E234*F234,2)</f>
        <v>0</v>
      </c>
      <c r="H234" s="239"/>
      <c r="I234" s="240">
        <f>ROUND(E234*H234,2)</f>
        <v>0</v>
      </c>
      <c r="J234" s="239"/>
      <c r="K234" s="240">
        <f>ROUND(E234*J234,2)</f>
        <v>0</v>
      </c>
      <c r="L234" s="240">
        <v>21</v>
      </c>
      <c r="M234" s="240">
        <f>G234*(1+L234/100)</f>
        <v>0</v>
      </c>
      <c r="N234" s="238">
        <v>0</v>
      </c>
      <c r="O234" s="238">
        <f>ROUND(E234*N234,2)</f>
        <v>0</v>
      </c>
      <c r="P234" s="238">
        <v>0</v>
      </c>
      <c r="Q234" s="238">
        <f>ROUND(E234*P234,2)</f>
        <v>0</v>
      </c>
      <c r="R234" s="240"/>
      <c r="S234" s="240" t="s">
        <v>267</v>
      </c>
      <c r="T234" s="241" t="s">
        <v>158</v>
      </c>
      <c r="U234" s="223">
        <v>0</v>
      </c>
      <c r="V234" s="223">
        <f>ROUND(E234*U234,2)</f>
        <v>0</v>
      </c>
      <c r="W234" s="223"/>
      <c r="X234" s="223" t="s">
        <v>231</v>
      </c>
      <c r="Y234" s="223" t="s">
        <v>160</v>
      </c>
      <c r="Z234" s="212"/>
      <c r="AA234" s="212"/>
      <c r="AB234" s="212"/>
      <c r="AC234" s="212"/>
      <c r="AD234" s="212"/>
      <c r="AE234" s="212"/>
      <c r="AF234" s="212"/>
      <c r="AG234" s="212" t="s">
        <v>232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x14ac:dyDescent="0.2">
      <c r="A235" s="3"/>
      <c r="B235" s="4"/>
      <c r="C235" s="256"/>
      <c r="D235" s="6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AE235">
        <v>12</v>
      </c>
      <c r="AF235">
        <v>21</v>
      </c>
      <c r="AG235" t="s">
        <v>137</v>
      </c>
    </row>
    <row r="236" spans="1:60" x14ac:dyDescent="0.2">
      <c r="A236" s="215"/>
      <c r="B236" s="216" t="s">
        <v>29</v>
      </c>
      <c r="C236" s="257"/>
      <c r="D236" s="217"/>
      <c r="E236" s="218"/>
      <c r="F236" s="218"/>
      <c r="G236" s="234">
        <f>G8+G71+G95+G99+G107+G112+G124+G131+G136+G162+G168+G174+G204+G209+G224+G233</f>
        <v>0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AE236">
        <f>SUMIF(L7:L234,AE235,G7:G234)</f>
        <v>0</v>
      </c>
      <c r="AF236">
        <f>SUMIF(L7:L234,AF235,G7:G234)</f>
        <v>0</v>
      </c>
      <c r="AG236" t="s">
        <v>438</v>
      </c>
    </row>
    <row r="237" spans="1:60" x14ac:dyDescent="0.2">
      <c r="C237" s="258"/>
      <c r="D237" s="10"/>
      <c r="AG237" t="s">
        <v>439</v>
      </c>
    </row>
    <row r="238" spans="1:60" x14ac:dyDescent="0.2">
      <c r="D238" s="10"/>
    </row>
    <row r="239" spans="1:60" x14ac:dyDescent="0.2">
      <c r="D239" s="10"/>
    </row>
    <row r="240" spans="1:60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sRxufEtP5FsP+j4EDwUidFx3g3seR+As8cdb2WwUNLw7+3Fsuh8Bo6AA6cdHpn91LRRvvTR1STIYVToe3Oo6Q==" saltValue="hbVF39C7TqrxaeIZOuF8LA==" spinCount="100000" sheet="1" formatRows="0"/>
  <mergeCells count="33">
    <mergeCell ref="C206:G206"/>
    <mergeCell ref="C220:G220"/>
    <mergeCell ref="C229:G229"/>
    <mergeCell ref="C176:G176"/>
    <mergeCell ref="C180:G180"/>
    <mergeCell ref="C184:G184"/>
    <mergeCell ref="C195:G195"/>
    <mergeCell ref="C197:G197"/>
    <mergeCell ref="C199:G199"/>
    <mergeCell ref="C114:G114"/>
    <mergeCell ref="C133:G133"/>
    <mergeCell ref="C138:G138"/>
    <mergeCell ref="C145:G145"/>
    <mergeCell ref="C147:G147"/>
    <mergeCell ref="C170:G170"/>
    <mergeCell ref="C51:G51"/>
    <mergeCell ref="C57:G57"/>
    <mergeCell ref="C59:G59"/>
    <mergeCell ref="C79:G79"/>
    <mergeCell ref="C101:G101"/>
    <mergeCell ref="C109:G109"/>
    <mergeCell ref="C25:G25"/>
    <mergeCell ref="C29:G29"/>
    <mergeCell ref="C33:G33"/>
    <mergeCell ref="C37:G37"/>
    <mergeCell ref="C45:G45"/>
    <mergeCell ref="C49:G49"/>
    <mergeCell ref="A1:G1"/>
    <mergeCell ref="C2:G2"/>
    <mergeCell ref="C3:G3"/>
    <mergeCell ref="C4:G4"/>
    <mergeCell ref="C10:G10"/>
    <mergeCell ref="C18:G1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364E5-CEC5-43F2-A09A-57D4AB55C60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124</v>
      </c>
      <c r="B1" s="197"/>
      <c r="C1" s="197"/>
      <c r="D1" s="197"/>
      <c r="E1" s="197"/>
      <c r="F1" s="197"/>
      <c r="G1" s="197"/>
      <c r="AG1" t="s">
        <v>125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126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126</v>
      </c>
      <c r="AG3" t="s">
        <v>127</v>
      </c>
    </row>
    <row r="4" spans="1:60" ht="24.95" customHeight="1" x14ac:dyDescent="0.2">
      <c r="A4" s="202" t="s">
        <v>9</v>
      </c>
      <c r="B4" s="203" t="s">
        <v>57</v>
      </c>
      <c r="C4" s="204" t="s">
        <v>58</v>
      </c>
      <c r="D4" s="205"/>
      <c r="E4" s="205"/>
      <c r="F4" s="205"/>
      <c r="G4" s="206"/>
      <c r="AG4" t="s">
        <v>128</v>
      </c>
    </row>
    <row r="5" spans="1:60" x14ac:dyDescent="0.2">
      <c r="D5" s="10"/>
    </row>
    <row r="6" spans="1:60" ht="38.25" x14ac:dyDescent="0.2">
      <c r="A6" s="208" t="s">
        <v>129</v>
      </c>
      <c r="B6" s="210" t="s">
        <v>130</v>
      </c>
      <c r="C6" s="210" t="s">
        <v>131</v>
      </c>
      <c r="D6" s="209" t="s">
        <v>132</v>
      </c>
      <c r="E6" s="208" t="s">
        <v>133</v>
      </c>
      <c r="F6" s="207" t="s">
        <v>134</v>
      </c>
      <c r="G6" s="208" t="s">
        <v>29</v>
      </c>
      <c r="H6" s="211" t="s">
        <v>30</v>
      </c>
      <c r="I6" s="211" t="s">
        <v>135</v>
      </c>
      <c r="J6" s="211" t="s">
        <v>31</v>
      </c>
      <c r="K6" s="211" t="s">
        <v>136</v>
      </c>
      <c r="L6" s="211" t="s">
        <v>137</v>
      </c>
      <c r="M6" s="211" t="s">
        <v>138</v>
      </c>
      <c r="N6" s="211" t="s">
        <v>139</v>
      </c>
      <c r="O6" s="211" t="s">
        <v>140</v>
      </c>
      <c r="P6" s="211" t="s">
        <v>141</v>
      </c>
      <c r="Q6" s="211" t="s">
        <v>142</v>
      </c>
      <c r="R6" s="211" t="s">
        <v>143</v>
      </c>
      <c r="S6" s="211" t="s">
        <v>144</v>
      </c>
      <c r="T6" s="211" t="s">
        <v>145</v>
      </c>
      <c r="U6" s="211" t="s">
        <v>146</v>
      </c>
      <c r="V6" s="211" t="s">
        <v>147</v>
      </c>
      <c r="W6" s="211" t="s">
        <v>148</v>
      </c>
      <c r="X6" s="211" t="s">
        <v>149</v>
      </c>
      <c r="Y6" s="211" t="s">
        <v>150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8" t="s">
        <v>151</v>
      </c>
      <c r="B8" s="229" t="s">
        <v>70</v>
      </c>
      <c r="C8" s="251" t="s">
        <v>71</v>
      </c>
      <c r="D8" s="230"/>
      <c r="E8" s="231"/>
      <c r="F8" s="232"/>
      <c r="G8" s="232">
        <f>SUMIF(AG9:AG36,"&lt;&gt;NOR",G9:G36)</f>
        <v>0</v>
      </c>
      <c r="H8" s="232"/>
      <c r="I8" s="232">
        <f>SUM(I9:I36)</f>
        <v>0</v>
      </c>
      <c r="J8" s="232"/>
      <c r="K8" s="232">
        <f>SUM(K9:K36)</f>
        <v>0</v>
      </c>
      <c r="L8" s="232"/>
      <c r="M8" s="232">
        <f>SUM(M9:M36)</f>
        <v>0</v>
      </c>
      <c r="N8" s="231"/>
      <c r="O8" s="231">
        <f>SUM(O9:O36)</f>
        <v>0</v>
      </c>
      <c r="P8" s="231"/>
      <c r="Q8" s="231">
        <f>SUM(Q9:Q36)</f>
        <v>0.54</v>
      </c>
      <c r="R8" s="232"/>
      <c r="S8" s="232"/>
      <c r="T8" s="233"/>
      <c r="U8" s="227"/>
      <c r="V8" s="227">
        <f>SUM(V9:V36)</f>
        <v>6.85</v>
      </c>
      <c r="W8" s="227"/>
      <c r="X8" s="227"/>
      <c r="Y8" s="227"/>
      <c r="AG8" t="s">
        <v>152</v>
      </c>
    </row>
    <row r="9" spans="1:60" outlineLevel="1" x14ac:dyDescent="0.2">
      <c r="A9" s="235">
        <v>1</v>
      </c>
      <c r="B9" s="236" t="s">
        <v>440</v>
      </c>
      <c r="C9" s="252" t="s">
        <v>441</v>
      </c>
      <c r="D9" s="237" t="s">
        <v>260</v>
      </c>
      <c r="E9" s="238">
        <v>2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0.27</v>
      </c>
      <c r="Q9" s="238">
        <f>ROUND(E9*P9,2)</f>
        <v>0.54</v>
      </c>
      <c r="R9" s="240" t="s">
        <v>295</v>
      </c>
      <c r="S9" s="240" t="s">
        <v>157</v>
      </c>
      <c r="T9" s="241" t="s">
        <v>442</v>
      </c>
      <c r="U9" s="223">
        <v>0.123</v>
      </c>
      <c r="V9" s="223">
        <f>ROUND(E9*U9,2)</f>
        <v>0.25</v>
      </c>
      <c r="W9" s="223"/>
      <c r="X9" s="223" t="s">
        <v>159</v>
      </c>
      <c r="Y9" s="223" t="s">
        <v>160</v>
      </c>
      <c r="Z9" s="212"/>
      <c r="AA9" s="212"/>
      <c r="AB9" s="212"/>
      <c r="AC9" s="212"/>
      <c r="AD9" s="212"/>
      <c r="AE9" s="212"/>
      <c r="AF9" s="212"/>
      <c r="AG9" s="212" t="s">
        <v>443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3" t="s">
        <v>444</v>
      </c>
      <c r="D10" s="242"/>
      <c r="E10" s="242"/>
      <c r="F10" s="242"/>
      <c r="G10" s="242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2"/>
      <c r="AA10" s="212"/>
      <c r="AB10" s="212"/>
      <c r="AC10" s="212"/>
      <c r="AD10" s="212"/>
      <c r="AE10" s="212"/>
      <c r="AF10" s="212"/>
      <c r="AG10" s="212" t="s">
        <v>163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3" t="str">
        <f>C10</f>
        <v>s vybouráním lože, s přemístěním hmot na skládku na vzdálenost do 3 m nebo naložením na dopravní prostředek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35">
        <v>2</v>
      </c>
      <c r="B11" s="236" t="s">
        <v>153</v>
      </c>
      <c r="C11" s="252" t="s">
        <v>154</v>
      </c>
      <c r="D11" s="237" t="s">
        <v>155</v>
      </c>
      <c r="E11" s="238">
        <v>13.5588</v>
      </c>
      <c r="F11" s="239"/>
      <c r="G11" s="240">
        <f>ROUND(E11*F11,2)</f>
        <v>0</v>
      </c>
      <c r="H11" s="239"/>
      <c r="I11" s="240">
        <f>ROUND(E11*H11,2)</f>
        <v>0</v>
      </c>
      <c r="J11" s="239"/>
      <c r="K11" s="240">
        <f>ROUND(E11*J11,2)</f>
        <v>0</v>
      </c>
      <c r="L11" s="240">
        <v>21</v>
      </c>
      <c r="M11" s="240">
        <f>G11*(1+L11/100)</f>
        <v>0</v>
      </c>
      <c r="N11" s="238">
        <v>0</v>
      </c>
      <c r="O11" s="238">
        <f>ROUND(E11*N11,2)</f>
        <v>0</v>
      </c>
      <c r="P11" s="238">
        <v>0</v>
      </c>
      <c r="Q11" s="238">
        <f>ROUND(E11*P11,2)</f>
        <v>0</v>
      </c>
      <c r="R11" s="240" t="s">
        <v>156</v>
      </c>
      <c r="S11" s="240" t="s">
        <v>157</v>
      </c>
      <c r="T11" s="241" t="s">
        <v>442</v>
      </c>
      <c r="U11" s="223">
        <v>0.36799999999999999</v>
      </c>
      <c r="V11" s="223">
        <f>ROUND(E11*U11,2)</f>
        <v>4.99</v>
      </c>
      <c r="W11" s="223"/>
      <c r="X11" s="223" t="s">
        <v>159</v>
      </c>
      <c r="Y11" s="223" t="s">
        <v>160</v>
      </c>
      <c r="Z11" s="212"/>
      <c r="AA11" s="212"/>
      <c r="AB11" s="212"/>
      <c r="AC11" s="212"/>
      <c r="AD11" s="212"/>
      <c r="AE11" s="212"/>
      <c r="AF11" s="212"/>
      <c r="AG11" s="212" t="s">
        <v>443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2">
      <c r="A12" s="219"/>
      <c r="B12" s="220"/>
      <c r="C12" s="253" t="s">
        <v>162</v>
      </c>
      <c r="D12" s="242"/>
      <c r="E12" s="242"/>
      <c r="F12" s="242"/>
      <c r="G12" s="242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2"/>
      <c r="AA12" s="212"/>
      <c r="AB12" s="212"/>
      <c r="AC12" s="212"/>
      <c r="AD12" s="212"/>
      <c r="AE12" s="212"/>
      <c r="AF12" s="212"/>
      <c r="AG12" s="212" t="s">
        <v>163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54" t="s">
        <v>445</v>
      </c>
      <c r="D13" s="225"/>
      <c r="E13" s="226">
        <v>9.3704000000000001</v>
      </c>
      <c r="F13" s="223"/>
      <c r="G13" s="223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2"/>
      <c r="AA13" s="212"/>
      <c r="AB13" s="212"/>
      <c r="AC13" s="212"/>
      <c r="AD13" s="212"/>
      <c r="AE13" s="212"/>
      <c r="AF13" s="212"/>
      <c r="AG13" s="212" t="s">
        <v>165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">
      <c r="A14" s="219"/>
      <c r="B14" s="220"/>
      <c r="C14" s="254" t="s">
        <v>446</v>
      </c>
      <c r="D14" s="225"/>
      <c r="E14" s="226">
        <v>4.1883999999999997</v>
      </c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2"/>
      <c r="AA14" s="212"/>
      <c r="AB14" s="212"/>
      <c r="AC14" s="212"/>
      <c r="AD14" s="212"/>
      <c r="AE14" s="212"/>
      <c r="AF14" s="212"/>
      <c r="AG14" s="212" t="s">
        <v>165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35">
        <v>3</v>
      </c>
      <c r="B15" s="236" t="s">
        <v>447</v>
      </c>
      <c r="C15" s="252" t="s">
        <v>448</v>
      </c>
      <c r="D15" s="237" t="s">
        <v>155</v>
      </c>
      <c r="E15" s="238">
        <v>13.5588</v>
      </c>
      <c r="F15" s="239"/>
      <c r="G15" s="240">
        <f>ROUND(E15*F15,2)</f>
        <v>0</v>
      </c>
      <c r="H15" s="239"/>
      <c r="I15" s="240">
        <f>ROUND(E15*H15,2)</f>
        <v>0</v>
      </c>
      <c r="J15" s="239"/>
      <c r="K15" s="240">
        <f>ROUND(E15*J15,2)</f>
        <v>0</v>
      </c>
      <c r="L15" s="240">
        <v>21</v>
      </c>
      <c r="M15" s="240">
        <f>G15*(1+L15/100)</f>
        <v>0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40" t="s">
        <v>156</v>
      </c>
      <c r="S15" s="240" t="s">
        <v>157</v>
      </c>
      <c r="T15" s="241" t="s">
        <v>442</v>
      </c>
      <c r="U15" s="223">
        <v>5.8000000000000003E-2</v>
      </c>
      <c r="V15" s="223">
        <f>ROUND(E15*U15,2)</f>
        <v>0.79</v>
      </c>
      <c r="W15" s="223"/>
      <c r="X15" s="223" t="s">
        <v>159</v>
      </c>
      <c r="Y15" s="223" t="s">
        <v>160</v>
      </c>
      <c r="Z15" s="212"/>
      <c r="AA15" s="212"/>
      <c r="AB15" s="212"/>
      <c r="AC15" s="212"/>
      <c r="AD15" s="212"/>
      <c r="AE15" s="212"/>
      <c r="AF15" s="212"/>
      <c r="AG15" s="212" t="s">
        <v>443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53" t="s">
        <v>162</v>
      </c>
      <c r="D16" s="242"/>
      <c r="E16" s="242"/>
      <c r="F16" s="242"/>
      <c r="G16" s="242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2"/>
      <c r="AA16" s="212"/>
      <c r="AB16" s="212"/>
      <c r="AC16" s="212"/>
      <c r="AD16" s="212"/>
      <c r="AE16" s="212"/>
      <c r="AF16" s="212"/>
      <c r="AG16" s="212" t="s">
        <v>163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">
      <c r="A17" s="219"/>
      <c r="B17" s="220"/>
      <c r="C17" s="254" t="s">
        <v>449</v>
      </c>
      <c r="D17" s="225"/>
      <c r="E17" s="226">
        <v>13.5588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2"/>
      <c r="AA17" s="212"/>
      <c r="AB17" s="212"/>
      <c r="AC17" s="212"/>
      <c r="AD17" s="212"/>
      <c r="AE17" s="212"/>
      <c r="AF17" s="212"/>
      <c r="AG17" s="212" t="s">
        <v>165</v>
      </c>
      <c r="AH17" s="212">
        <v>5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35">
        <v>4</v>
      </c>
      <c r="B18" s="236" t="s">
        <v>171</v>
      </c>
      <c r="C18" s="252" t="s">
        <v>172</v>
      </c>
      <c r="D18" s="237" t="s">
        <v>155</v>
      </c>
      <c r="E18" s="238">
        <v>0.78749999999999998</v>
      </c>
      <c r="F18" s="239"/>
      <c r="G18" s="240">
        <f>ROUND(E18*F18,2)</f>
        <v>0</v>
      </c>
      <c r="H18" s="239"/>
      <c r="I18" s="240">
        <f>ROUND(E18*H18,2)</f>
        <v>0</v>
      </c>
      <c r="J18" s="239"/>
      <c r="K18" s="240">
        <f>ROUND(E18*J18,2)</f>
        <v>0</v>
      </c>
      <c r="L18" s="240">
        <v>21</v>
      </c>
      <c r="M18" s="240">
        <f>G18*(1+L18/100)</f>
        <v>0</v>
      </c>
      <c r="N18" s="238">
        <v>0</v>
      </c>
      <c r="O18" s="238">
        <f>ROUND(E18*N18,2)</f>
        <v>0</v>
      </c>
      <c r="P18" s="238">
        <v>0</v>
      </c>
      <c r="Q18" s="238">
        <f>ROUND(E18*P18,2)</f>
        <v>0</v>
      </c>
      <c r="R18" s="240" t="s">
        <v>156</v>
      </c>
      <c r="S18" s="240" t="s">
        <v>157</v>
      </c>
      <c r="T18" s="241" t="s">
        <v>442</v>
      </c>
      <c r="U18" s="223">
        <v>0.36499999999999999</v>
      </c>
      <c r="V18" s="223">
        <f>ROUND(E18*U18,2)</f>
        <v>0.28999999999999998</v>
      </c>
      <c r="W18" s="223"/>
      <c r="X18" s="223" t="s">
        <v>159</v>
      </c>
      <c r="Y18" s="223" t="s">
        <v>160</v>
      </c>
      <c r="Z18" s="212"/>
      <c r="AA18" s="212"/>
      <c r="AB18" s="212"/>
      <c r="AC18" s="212"/>
      <c r="AD18" s="212"/>
      <c r="AE18" s="212"/>
      <c r="AF18" s="212"/>
      <c r="AG18" s="212" t="s">
        <v>443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2" x14ac:dyDescent="0.2">
      <c r="A19" s="219"/>
      <c r="B19" s="220"/>
      <c r="C19" s="253" t="s">
        <v>173</v>
      </c>
      <c r="D19" s="242"/>
      <c r="E19" s="242"/>
      <c r="F19" s="242"/>
      <c r="G19" s="242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2"/>
      <c r="AA19" s="212"/>
      <c r="AB19" s="212"/>
      <c r="AC19" s="212"/>
      <c r="AD19" s="212"/>
      <c r="AE19" s="212"/>
      <c r="AF19" s="212"/>
      <c r="AG19" s="212" t="s">
        <v>163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43" t="str">
        <f>C19</f>
        <v>zapažených i nezapažených s urovnáním dna do předepsaného profilu a spádu, s přehozením výkopku na přilehlém terénu na vzdálenost do 3 m od podélné osy rýhy nebo s naložením výkopku na dopravní prostředek.</v>
      </c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54" t="s">
        <v>450</v>
      </c>
      <c r="D20" s="225"/>
      <c r="E20" s="226">
        <v>0.45500000000000002</v>
      </c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2"/>
      <c r="AA20" s="212"/>
      <c r="AB20" s="212"/>
      <c r="AC20" s="212"/>
      <c r="AD20" s="212"/>
      <c r="AE20" s="212"/>
      <c r="AF20" s="212"/>
      <c r="AG20" s="212" t="s">
        <v>165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2">
      <c r="A21" s="219"/>
      <c r="B21" s="220"/>
      <c r="C21" s="254" t="s">
        <v>451</v>
      </c>
      <c r="D21" s="225"/>
      <c r="E21" s="226">
        <v>0.33250000000000002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2"/>
      <c r="AA21" s="212"/>
      <c r="AB21" s="212"/>
      <c r="AC21" s="212"/>
      <c r="AD21" s="212"/>
      <c r="AE21" s="212"/>
      <c r="AF21" s="212"/>
      <c r="AG21" s="212" t="s">
        <v>165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35">
        <v>5</v>
      </c>
      <c r="B22" s="236" t="s">
        <v>179</v>
      </c>
      <c r="C22" s="252" t="s">
        <v>180</v>
      </c>
      <c r="D22" s="237" t="s">
        <v>155</v>
      </c>
      <c r="E22" s="238">
        <v>12.4015</v>
      </c>
      <c r="F22" s="239"/>
      <c r="G22" s="240">
        <f>ROUND(E22*F22,2)</f>
        <v>0</v>
      </c>
      <c r="H22" s="239"/>
      <c r="I22" s="240">
        <f>ROUND(E22*H22,2)</f>
        <v>0</v>
      </c>
      <c r="J22" s="239"/>
      <c r="K22" s="240">
        <f>ROUND(E22*J22,2)</f>
        <v>0</v>
      </c>
      <c r="L22" s="240">
        <v>21</v>
      </c>
      <c r="M22" s="240">
        <f>G22*(1+L22/100)</f>
        <v>0</v>
      </c>
      <c r="N22" s="238">
        <v>0</v>
      </c>
      <c r="O22" s="238">
        <f>ROUND(E22*N22,2)</f>
        <v>0</v>
      </c>
      <c r="P22" s="238">
        <v>0</v>
      </c>
      <c r="Q22" s="238">
        <f>ROUND(E22*P22,2)</f>
        <v>0</v>
      </c>
      <c r="R22" s="240" t="s">
        <v>156</v>
      </c>
      <c r="S22" s="240" t="s">
        <v>157</v>
      </c>
      <c r="T22" s="241" t="s">
        <v>442</v>
      </c>
      <c r="U22" s="223">
        <v>1.0999999999999999E-2</v>
      </c>
      <c r="V22" s="223">
        <f>ROUND(E22*U22,2)</f>
        <v>0.14000000000000001</v>
      </c>
      <c r="W22" s="223"/>
      <c r="X22" s="223" t="s">
        <v>159</v>
      </c>
      <c r="Y22" s="223" t="s">
        <v>160</v>
      </c>
      <c r="Z22" s="212"/>
      <c r="AA22" s="212"/>
      <c r="AB22" s="212"/>
      <c r="AC22" s="212"/>
      <c r="AD22" s="212"/>
      <c r="AE22" s="212"/>
      <c r="AF22" s="212"/>
      <c r="AG22" s="212" t="s">
        <v>443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">
      <c r="A23" s="219"/>
      <c r="B23" s="220"/>
      <c r="C23" s="253" t="s">
        <v>181</v>
      </c>
      <c r="D23" s="242"/>
      <c r="E23" s="242"/>
      <c r="F23" s="242"/>
      <c r="G23" s="242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2"/>
      <c r="AA23" s="212"/>
      <c r="AB23" s="212"/>
      <c r="AC23" s="212"/>
      <c r="AD23" s="212"/>
      <c r="AE23" s="212"/>
      <c r="AF23" s="212"/>
      <c r="AG23" s="212" t="s">
        <v>163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54" t="s">
        <v>449</v>
      </c>
      <c r="D24" s="225"/>
      <c r="E24" s="226">
        <v>13.5588</v>
      </c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2"/>
      <c r="AA24" s="212"/>
      <c r="AB24" s="212"/>
      <c r="AC24" s="212"/>
      <c r="AD24" s="212"/>
      <c r="AE24" s="212"/>
      <c r="AF24" s="212"/>
      <c r="AG24" s="212" t="s">
        <v>165</v>
      </c>
      <c r="AH24" s="212">
        <v>5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">
      <c r="A25" s="219"/>
      <c r="B25" s="220"/>
      <c r="C25" s="254" t="s">
        <v>452</v>
      </c>
      <c r="D25" s="225"/>
      <c r="E25" s="226">
        <v>0.78749999999999998</v>
      </c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2"/>
      <c r="AA25" s="212"/>
      <c r="AB25" s="212"/>
      <c r="AC25" s="212"/>
      <c r="AD25" s="212"/>
      <c r="AE25" s="212"/>
      <c r="AF25" s="212"/>
      <c r="AG25" s="212" t="s">
        <v>165</v>
      </c>
      <c r="AH25" s="212">
        <v>5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">
      <c r="A26" s="219"/>
      <c r="B26" s="220"/>
      <c r="C26" s="254" t="s">
        <v>453</v>
      </c>
      <c r="D26" s="225"/>
      <c r="E26" s="226">
        <v>-1.9448000000000001</v>
      </c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2"/>
      <c r="AA26" s="212"/>
      <c r="AB26" s="212"/>
      <c r="AC26" s="212"/>
      <c r="AD26" s="212"/>
      <c r="AE26" s="212"/>
      <c r="AF26" s="212"/>
      <c r="AG26" s="212" t="s">
        <v>165</v>
      </c>
      <c r="AH26" s="212">
        <v>5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35">
        <v>6</v>
      </c>
      <c r="B27" s="236" t="s">
        <v>184</v>
      </c>
      <c r="C27" s="252" t="s">
        <v>185</v>
      </c>
      <c r="D27" s="237" t="s">
        <v>155</v>
      </c>
      <c r="E27" s="238">
        <v>124.015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40" t="s">
        <v>156</v>
      </c>
      <c r="S27" s="240" t="s">
        <v>157</v>
      </c>
      <c r="T27" s="241" t="s">
        <v>442</v>
      </c>
      <c r="U27" s="223">
        <v>0</v>
      </c>
      <c r="V27" s="223">
        <f>ROUND(E27*U27,2)</f>
        <v>0</v>
      </c>
      <c r="W27" s="223"/>
      <c r="X27" s="223" t="s">
        <v>159</v>
      </c>
      <c r="Y27" s="223" t="s">
        <v>160</v>
      </c>
      <c r="Z27" s="212"/>
      <c r="AA27" s="212"/>
      <c r="AB27" s="212"/>
      <c r="AC27" s="212"/>
      <c r="AD27" s="212"/>
      <c r="AE27" s="212"/>
      <c r="AF27" s="212"/>
      <c r="AG27" s="212" t="s">
        <v>443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53" t="s">
        <v>181</v>
      </c>
      <c r="D28" s="242"/>
      <c r="E28" s="242"/>
      <c r="F28" s="242"/>
      <c r="G28" s="242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2"/>
      <c r="AA28" s="212"/>
      <c r="AB28" s="212"/>
      <c r="AC28" s="212"/>
      <c r="AD28" s="212"/>
      <c r="AE28" s="212"/>
      <c r="AF28" s="212"/>
      <c r="AG28" s="212" t="s">
        <v>163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54" t="s">
        <v>454</v>
      </c>
      <c r="D29" s="225"/>
      <c r="E29" s="226">
        <v>124.015</v>
      </c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2"/>
      <c r="AA29" s="212"/>
      <c r="AB29" s="212"/>
      <c r="AC29" s="212"/>
      <c r="AD29" s="212"/>
      <c r="AE29" s="212"/>
      <c r="AF29" s="212"/>
      <c r="AG29" s="212" t="s">
        <v>165</v>
      </c>
      <c r="AH29" s="212">
        <v>5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35">
        <v>7</v>
      </c>
      <c r="B30" s="236" t="s">
        <v>200</v>
      </c>
      <c r="C30" s="252" t="s">
        <v>201</v>
      </c>
      <c r="D30" s="237" t="s">
        <v>155</v>
      </c>
      <c r="E30" s="238">
        <v>1.9448000000000001</v>
      </c>
      <c r="F30" s="239"/>
      <c r="G30" s="240">
        <f>ROUND(E30*F30,2)</f>
        <v>0</v>
      </c>
      <c r="H30" s="239"/>
      <c r="I30" s="240">
        <f>ROUND(E30*H30,2)</f>
        <v>0</v>
      </c>
      <c r="J30" s="239"/>
      <c r="K30" s="240">
        <f>ROUND(E30*J30,2)</f>
        <v>0</v>
      </c>
      <c r="L30" s="240">
        <v>21</v>
      </c>
      <c r="M30" s="240">
        <f>G30*(1+L30/100)</f>
        <v>0</v>
      </c>
      <c r="N30" s="238">
        <v>0</v>
      </c>
      <c r="O30" s="238">
        <f>ROUND(E30*N30,2)</f>
        <v>0</v>
      </c>
      <c r="P30" s="238">
        <v>0</v>
      </c>
      <c r="Q30" s="238">
        <f>ROUND(E30*P30,2)</f>
        <v>0</v>
      </c>
      <c r="R30" s="240" t="s">
        <v>156</v>
      </c>
      <c r="S30" s="240" t="s">
        <v>157</v>
      </c>
      <c r="T30" s="241" t="s">
        <v>442</v>
      </c>
      <c r="U30" s="223">
        <v>0.20200000000000001</v>
      </c>
      <c r="V30" s="223">
        <f>ROUND(E30*U30,2)</f>
        <v>0.39</v>
      </c>
      <c r="W30" s="223"/>
      <c r="X30" s="223" t="s">
        <v>159</v>
      </c>
      <c r="Y30" s="223" t="s">
        <v>160</v>
      </c>
      <c r="Z30" s="212"/>
      <c r="AA30" s="212"/>
      <c r="AB30" s="212"/>
      <c r="AC30" s="212"/>
      <c r="AD30" s="212"/>
      <c r="AE30" s="212"/>
      <c r="AF30" s="212"/>
      <c r="AG30" s="212" t="s">
        <v>443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53" t="s">
        <v>202</v>
      </c>
      <c r="D31" s="242"/>
      <c r="E31" s="242"/>
      <c r="F31" s="242"/>
      <c r="G31" s="242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2"/>
      <c r="AA31" s="212"/>
      <c r="AB31" s="212"/>
      <c r="AC31" s="212"/>
      <c r="AD31" s="212"/>
      <c r="AE31" s="212"/>
      <c r="AF31" s="212"/>
      <c r="AG31" s="212" t="s">
        <v>163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19"/>
      <c r="B32" s="220"/>
      <c r="C32" s="265" t="s">
        <v>455</v>
      </c>
      <c r="D32" s="261"/>
      <c r="E32" s="261"/>
      <c r="F32" s="261"/>
      <c r="G32" s="261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2"/>
      <c r="AA32" s="212"/>
      <c r="AB32" s="212"/>
      <c r="AC32" s="212"/>
      <c r="AD32" s="212"/>
      <c r="AE32" s="212"/>
      <c r="AF32" s="212"/>
      <c r="AG32" s="212" t="s">
        <v>456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54" t="s">
        <v>457</v>
      </c>
      <c r="D33" s="225"/>
      <c r="E33" s="226">
        <v>1.9448000000000001</v>
      </c>
      <c r="F33" s="223"/>
      <c r="G33" s="223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2"/>
      <c r="AA33" s="212"/>
      <c r="AB33" s="212"/>
      <c r="AC33" s="212"/>
      <c r="AD33" s="212"/>
      <c r="AE33" s="212"/>
      <c r="AF33" s="212"/>
      <c r="AG33" s="212" t="s">
        <v>165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35">
        <v>8</v>
      </c>
      <c r="B34" s="236" t="s">
        <v>225</v>
      </c>
      <c r="C34" s="252" t="s">
        <v>226</v>
      </c>
      <c r="D34" s="237" t="s">
        <v>155</v>
      </c>
      <c r="E34" s="238">
        <v>12.4015</v>
      </c>
      <c r="F34" s="239"/>
      <c r="G34" s="240">
        <f>ROUND(E34*F34,2)</f>
        <v>0</v>
      </c>
      <c r="H34" s="239"/>
      <c r="I34" s="240">
        <f>ROUND(E34*H34,2)</f>
        <v>0</v>
      </c>
      <c r="J34" s="239"/>
      <c r="K34" s="240">
        <f>ROUND(E34*J34,2)</f>
        <v>0</v>
      </c>
      <c r="L34" s="240">
        <v>21</v>
      </c>
      <c r="M34" s="240">
        <f>G34*(1+L34/100)</f>
        <v>0</v>
      </c>
      <c r="N34" s="238">
        <v>0</v>
      </c>
      <c r="O34" s="238">
        <f>ROUND(E34*N34,2)</f>
        <v>0</v>
      </c>
      <c r="P34" s="238">
        <v>0</v>
      </c>
      <c r="Q34" s="238">
        <f>ROUND(E34*P34,2)</f>
        <v>0</v>
      </c>
      <c r="R34" s="240" t="s">
        <v>156</v>
      </c>
      <c r="S34" s="240" t="s">
        <v>157</v>
      </c>
      <c r="T34" s="241" t="s">
        <v>442</v>
      </c>
      <c r="U34" s="223">
        <v>0</v>
      </c>
      <c r="V34" s="223">
        <f>ROUND(E34*U34,2)</f>
        <v>0</v>
      </c>
      <c r="W34" s="223"/>
      <c r="X34" s="223" t="s">
        <v>159</v>
      </c>
      <c r="Y34" s="223" t="s">
        <v>160</v>
      </c>
      <c r="Z34" s="212"/>
      <c r="AA34" s="212"/>
      <c r="AB34" s="212"/>
      <c r="AC34" s="212"/>
      <c r="AD34" s="212"/>
      <c r="AE34" s="212"/>
      <c r="AF34" s="212"/>
      <c r="AG34" s="212" t="s">
        <v>443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2">
      <c r="A35" s="219"/>
      <c r="B35" s="220"/>
      <c r="C35" s="266" t="s">
        <v>458</v>
      </c>
      <c r="D35" s="262"/>
      <c r="E35" s="262"/>
      <c r="F35" s="262"/>
      <c r="G35" s="262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2"/>
      <c r="AA35" s="212"/>
      <c r="AB35" s="212"/>
      <c r="AC35" s="212"/>
      <c r="AD35" s="212"/>
      <c r="AE35" s="212"/>
      <c r="AF35" s="212"/>
      <c r="AG35" s="212" t="s">
        <v>456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54" t="s">
        <v>459</v>
      </c>
      <c r="D36" s="225"/>
      <c r="E36" s="226">
        <v>12.4015</v>
      </c>
      <c r="F36" s="223"/>
      <c r="G36" s="223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2"/>
      <c r="AA36" s="212"/>
      <c r="AB36" s="212"/>
      <c r="AC36" s="212"/>
      <c r="AD36" s="212"/>
      <c r="AE36" s="212"/>
      <c r="AF36" s="212"/>
      <c r="AG36" s="212" t="s">
        <v>165</v>
      </c>
      <c r="AH36" s="212">
        <v>5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">
      <c r="A37" s="228" t="s">
        <v>151</v>
      </c>
      <c r="B37" s="229" t="s">
        <v>73</v>
      </c>
      <c r="C37" s="251" t="s">
        <v>74</v>
      </c>
      <c r="D37" s="230"/>
      <c r="E37" s="231"/>
      <c r="F37" s="232"/>
      <c r="G37" s="232">
        <f>SUMIF(AG38:AG71,"&lt;&gt;NOR",G38:G71)</f>
        <v>0</v>
      </c>
      <c r="H37" s="232"/>
      <c r="I37" s="232">
        <f>SUM(I38:I71)</f>
        <v>0</v>
      </c>
      <c r="J37" s="232"/>
      <c r="K37" s="232">
        <f>SUM(K38:K71)</f>
        <v>0</v>
      </c>
      <c r="L37" s="232"/>
      <c r="M37" s="232">
        <f>SUM(M38:M71)</f>
        <v>0</v>
      </c>
      <c r="N37" s="231"/>
      <c r="O37" s="231">
        <f>SUM(O38:O71)</f>
        <v>19.060000000000002</v>
      </c>
      <c r="P37" s="231"/>
      <c r="Q37" s="231">
        <f>SUM(Q38:Q71)</f>
        <v>0</v>
      </c>
      <c r="R37" s="232"/>
      <c r="S37" s="232"/>
      <c r="T37" s="233"/>
      <c r="U37" s="227"/>
      <c r="V37" s="227">
        <f>SUM(V38:V71)</f>
        <v>42.55</v>
      </c>
      <c r="W37" s="227"/>
      <c r="X37" s="227"/>
      <c r="Y37" s="227"/>
      <c r="AG37" t="s">
        <v>152</v>
      </c>
    </row>
    <row r="38" spans="1:60" outlineLevel="1" x14ac:dyDescent="0.2">
      <c r="A38" s="235">
        <v>9</v>
      </c>
      <c r="B38" s="236" t="s">
        <v>460</v>
      </c>
      <c r="C38" s="252" t="s">
        <v>461</v>
      </c>
      <c r="D38" s="237" t="s">
        <v>155</v>
      </c>
      <c r="E38" s="238">
        <v>0.48139999999999999</v>
      </c>
      <c r="F38" s="239"/>
      <c r="G38" s="240">
        <f>ROUND(E38*F38,2)</f>
        <v>0</v>
      </c>
      <c r="H38" s="239"/>
      <c r="I38" s="240">
        <f>ROUND(E38*H38,2)</f>
        <v>0</v>
      </c>
      <c r="J38" s="239"/>
      <c r="K38" s="240">
        <f>ROUND(E38*J38,2)</f>
        <v>0</v>
      </c>
      <c r="L38" s="240">
        <v>21</v>
      </c>
      <c r="M38" s="240">
        <f>G38*(1+L38/100)</f>
        <v>0</v>
      </c>
      <c r="N38" s="238">
        <v>2.5251399999999999</v>
      </c>
      <c r="O38" s="238">
        <f>ROUND(E38*N38,2)</f>
        <v>1.22</v>
      </c>
      <c r="P38" s="238">
        <v>0</v>
      </c>
      <c r="Q38" s="238">
        <f>ROUND(E38*P38,2)</f>
        <v>0</v>
      </c>
      <c r="R38" s="240" t="s">
        <v>281</v>
      </c>
      <c r="S38" s="240" t="s">
        <v>157</v>
      </c>
      <c r="T38" s="241" t="s">
        <v>442</v>
      </c>
      <c r="U38" s="223">
        <v>1.17</v>
      </c>
      <c r="V38" s="223">
        <f>ROUND(E38*U38,2)</f>
        <v>0.56000000000000005</v>
      </c>
      <c r="W38" s="223"/>
      <c r="X38" s="223" t="s">
        <v>159</v>
      </c>
      <c r="Y38" s="223" t="s">
        <v>160</v>
      </c>
      <c r="Z38" s="212"/>
      <c r="AA38" s="212"/>
      <c r="AB38" s="212"/>
      <c r="AC38" s="212"/>
      <c r="AD38" s="212"/>
      <c r="AE38" s="212"/>
      <c r="AF38" s="212"/>
      <c r="AG38" s="212" t="s">
        <v>443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">
      <c r="A39" s="219"/>
      <c r="B39" s="220"/>
      <c r="C39" s="253" t="s">
        <v>462</v>
      </c>
      <c r="D39" s="242"/>
      <c r="E39" s="242"/>
      <c r="F39" s="242"/>
      <c r="G39" s="242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2"/>
      <c r="AA39" s="212"/>
      <c r="AB39" s="212"/>
      <c r="AC39" s="212"/>
      <c r="AD39" s="212"/>
      <c r="AE39" s="212"/>
      <c r="AF39" s="212"/>
      <c r="AG39" s="212" t="s">
        <v>163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54" t="s">
        <v>463</v>
      </c>
      <c r="D40" s="225"/>
      <c r="E40" s="226">
        <v>0.48139999999999999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2"/>
      <c r="AA40" s="212"/>
      <c r="AB40" s="212"/>
      <c r="AC40" s="212"/>
      <c r="AD40" s="212"/>
      <c r="AE40" s="212"/>
      <c r="AF40" s="212"/>
      <c r="AG40" s="212" t="s">
        <v>165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35">
        <v>10</v>
      </c>
      <c r="B41" s="236" t="s">
        <v>464</v>
      </c>
      <c r="C41" s="252" t="s">
        <v>465</v>
      </c>
      <c r="D41" s="237" t="s">
        <v>155</v>
      </c>
      <c r="E41" s="238">
        <v>0.98106000000000004</v>
      </c>
      <c r="F41" s="239"/>
      <c r="G41" s="240">
        <f>ROUND(E41*F41,2)</f>
        <v>0</v>
      </c>
      <c r="H41" s="239"/>
      <c r="I41" s="240">
        <f>ROUND(E41*H41,2)</f>
        <v>0</v>
      </c>
      <c r="J41" s="239"/>
      <c r="K41" s="240">
        <f>ROUND(E41*J41,2)</f>
        <v>0</v>
      </c>
      <c r="L41" s="240">
        <v>21</v>
      </c>
      <c r="M41" s="240">
        <f>G41*(1+L41/100)</f>
        <v>0</v>
      </c>
      <c r="N41" s="238">
        <v>2.5249999999999999</v>
      </c>
      <c r="O41" s="238">
        <f>ROUND(E41*N41,2)</f>
        <v>2.48</v>
      </c>
      <c r="P41" s="238">
        <v>0</v>
      </c>
      <c r="Q41" s="238">
        <f>ROUND(E41*P41,2)</f>
        <v>0</v>
      </c>
      <c r="R41" s="240" t="s">
        <v>281</v>
      </c>
      <c r="S41" s="240" t="s">
        <v>157</v>
      </c>
      <c r="T41" s="241" t="s">
        <v>442</v>
      </c>
      <c r="U41" s="223">
        <v>0.48</v>
      </c>
      <c r="V41" s="223">
        <f>ROUND(E41*U41,2)</f>
        <v>0.47</v>
      </c>
      <c r="W41" s="223"/>
      <c r="X41" s="223" t="s">
        <v>159</v>
      </c>
      <c r="Y41" s="223" t="s">
        <v>160</v>
      </c>
      <c r="Z41" s="212"/>
      <c r="AA41" s="212"/>
      <c r="AB41" s="212"/>
      <c r="AC41" s="212"/>
      <c r="AD41" s="212"/>
      <c r="AE41" s="212"/>
      <c r="AF41" s="212"/>
      <c r="AG41" s="212" t="s">
        <v>443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19"/>
      <c r="B42" s="220"/>
      <c r="C42" s="253" t="s">
        <v>466</v>
      </c>
      <c r="D42" s="242"/>
      <c r="E42" s="242"/>
      <c r="F42" s="242"/>
      <c r="G42" s="242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2"/>
      <c r="AA42" s="212"/>
      <c r="AB42" s="212"/>
      <c r="AC42" s="212"/>
      <c r="AD42" s="212"/>
      <c r="AE42" s="212"/>
      <c r="AF42" s="212"/>
      <c r="AG42" s="212" t="s">
        <v>163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54" t="s">
        <v>467</v>
      </c>
      <c r="D43" s="225"/>
      <c r="E43" s="226">
        <v>0.98106000000000004</v>
      </c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2"/>
      <c r="AA43" s="212"/>
      <c r="AB43" s="212"/>
      <c r="AC43" s="212"/>
      <c r="AD43" s="212"/>
      <c r="AE43" s="212"/>
      <c r="AF43" s="212"/>
      <c r="AG43" s="212" t="s">
        <v>165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35">
        <v>11</v>
      </c>
      <c r="B44" s="236" t="s">
        <v>468</v>
      </c>
      <c r="C44" s="252" t="s">
        <v>469</v>
      </c>
      <c r="D44" s="237" t="s">
        <v>207</v>
      </c>
      <c r="E44" s="238">
        <v>1.677</v>
      </c>
      <c r="F44" s="239"/>
      <c r="G44" s="240">
        <f>ROUND(E44*F44,2)</f>
        <v>0</v>
      </c>
      <c r="H44" s="239"/>
      <c r="I44" s="240">
        <f>ROUND(E44*H44,2)</f>
        <v>0</v>
      </c>
      <c r="J44" s="239"/>
      <c r="K44" s="240">
        <f>ROUND(E44*J44,2)</f>
        <v>0</v>
      </c>
      <c r="L44" s="240">
        <v>21</v>
      </c>
      <c r="M44" s="240">
        <f>G44*(1+L44/100)</f>
        <v>0</v>
      </c>
      <c r="N44" s="238">
        <v>3.9199999999999999E-2</v>
      </c>
      <c r="O44" s="238">
        <f>ROUND(E44*N44,2)</f>
        <v>7.0000000000000007E-2</v>
      </c>
      <c r="P44" s="238">
        <v>0</v>
      </c>
      <c r="Q44" s="238">
        <f>ROUND(E44*P44,2)</f>
        <v>0</v>
      </c>
      <c r="R44" s="240" t="s">
        <v>281</v>
      </c>
      <c r="S44" s="240" t="s">
        <v>157</v>
      </c>
      <c r="T44" s="241" t="s">
        <v>442</v>
      </c>
      <c r="U44" s="223">
        <v>1.6</v>
      </c>
      <c r="V44" s="223">
        <f>ROUND(E44*U44,2)</f>
        <v>2.68</v>
      </c>
      <c r="W44" s="223"/>
      <c r="X44" s="223" t="s">
        <v>159</v>
      </c>
      <c r="Y44" s="223" t="s">
        <v>160</v>
      </c>
      <c r="Z44" s="212"/>
      <c r="AA44" s="212"/>
      <c r="AB44" s="212"/>
      <c r="AC44" s="212"/>
      <c r="AD44" s="212"/>
      <c r="AE44" s="212"/>
      <c r="AF44" s="212"/>
      <c r="AG44" s="212" t="s">
        <v>443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2" x14ac:dyDescent="0.2">
      <c r="A45" s="219"/>
      <c r="B45" s="220"/>
      <c r="C45" s="253" t="s">
        <v>470</v>
      </c>
      <c r="D45" s="242"/>
      <c r="E45" s="242"/>
      <c r="F45" s="242"/>
      <c r="G45" s="242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2"/>
      <c r="AA45" s="212"/>
      <c r="AB45" s="212"/>
      <c r="AC45" s="212"/>
      <c r="AD45" s="212"/>
      <c r="AE45" s="212"/>
      <c r="AF45" s="212"/>
      <c r="AG45" s="212" t="s">
        <v>163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43" t="str">
        <f>C45</f>
        <v>svislé nebo šikmé (odkloněné) , půdorysně přímé nebo zalomené, stěn základových desek ve volných nebo zapažených jámách, rýhách, šachtách, včetně případných vzpěr,</v>
      </c>
      <c r="BB45" s="212"/>
      <c r="BC45" s="212"/>
      <c r="BD45" s="212"/>
      <c r="BE45" s="212"/>
      <c r="BF45" s="212"/>
      <c r="BG45" s="212"/>
      <c r="BH45" s="212"/>
    </row>
    <row r="46" spans="1:60" outlineLevel="2" x14ac:dyDescent="0.2">
      <c r="A46" s="219"/>
      <c r="B46" s="220"/>
      <c r="C46" s="254" t="s">
        <v>471</v>
      </c>
      <c r="D46" s="225"/>
      <c r="E46" s="226">
        <v>1.677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2"/>
      <c r="AA46" s="212"/>
      <c r="AB46" s="212"/>
      <c r="AC46" s="212"/>
      <c r="AD46" s="212"/>
      <c r="AE46" s="212"/>
      <c r="AF46" s="212"/>
      <c r="AG46" s="212" t="s">
        <v>165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35">
        <v>12</v>
      </c>
      <c r="B47" s="236" t="s">
        <v>472</v>
      </c>
      <c r="C47" s="252" t="s">
        <v>473</v>
      </c>
      <c r="D47" s="237" t="s">
        <v>207</v>
      </c>
      <c r="E47" s="238">
        <v>1.677</v>
      </c>
      <c r="F47" s="239"/>
      <c r="G47" s="240">
        <f>ROUND(E47*F47,2)</f>
        <v>0</v>
      </c>
      <c r="H47" s="239"/>
      <c r="I47" s="240">
        <f>ROUND(E47*H47,2)</f>
        <v>0</v>
      </c>
      <c r="J47" s="239"/>
      <c r="K47" s="240">
        <f>ROUND(E47*J47,2)</f>
        <v>0</v>
      </c>
      <c r="L47" s="240">
        <v>21</v>
      </c>
      <c r="M47" s="240">
        <f>G47*(1+L47/100)</f>
        <v>0</v>
      </c>
      <c r="N47" s="238">
        <v>0</v>
      </c>
      <c r="O47" s="238">
        <f>ROUND(E47*N47,2)</f>
        <v>0</v>
      </c>
      <c r="P47" s="238">
        <v>0</v>
      </c>
      <c r="Q47" s="238">
        <f>ROUND(E47*P47,2)</f>
        <v>0</v>
      </c>
      <c r="R47" s="240" t="s">
        <v>281</v>
      </c>
      <c r="S47" s="240" t="s">
        <v>157</v>
      </c>
      <c r="T47" s="241" t="s">
        <v>442</v>
      </c>
      <c r="U47" s="223">
        <v>0.32</v>
      </c>
      <c r="V47" s="223">
        <f>ROUND(E47*U47,2)</f>
        <v>0.54</v>
      </c>
      <c r="W47" s="223"/>
      <c r="X47" s="223" t="s">
        <v>159</v>
      </c>
      <c r="Y47" s="223" t="s">
        <v>160</v>
      </c>
      <c r="Z47" s="212"/>
      <c r="AA47" s="212"/>
      <c r="AB47" s="212"/>
      <c r="AC47" s="212"/>
      <c r="AD47" s="212"/>
      <c r="AE47" s="212"/>
      <c r="AF47" s="212"/>
      <c r="AG47" s="212" t="s">
        <v>443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2" x14ac:dyDescent="0.2">
      <c r="A48" s="219"/>
      <c r="B48" s="220"/>
      <c r="C48" s="253" t="s">
        <v>470</v>
      </c>
      <c r="D48" s="242"/>
      <c r="E48" s="242"/>
      <c r="F48" s="242"/>
      <c r="G48" s="242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2"/>
      <c r="AA48" s="212"/>
      <c r="AB48" s="212"/>
      <c r="AC48" s="212"/>
      <c r="AD48" s="212"/>
      <c r="AE48" s="212"/>
      <c r="AF48" s="212"/>
      <c r="AG48" s="212" t="s">
        <v>163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43" t="str">
        <f>C48</f>
        <v>svislé nebo šikmé (odkloněné) , půdorysně přímé nebo zalomené, stěn základových desek ve volných nebo zapažených jámách, rýhách, šachtách, včetně případných vzpěr,</v>
      </c>
      <c r="BB48" s="212"/>
      <c r="BC48" s="212"/>
      <c r="BD48" s="212"/>
      <c r="BE48" s="212"/>
      <c r="BF48" s="212"/>
      <c r="BG48" s="212"/>
      <c r="BH48" s="212"/>
    </row>
    <row r="49" spans="1:60" outlineLevel="2" x14ac:dyDescent="0.2">
      <c r="A49" s="219"/>
      <c r="B49" s="220"/>
      <c r="C49" s="265" t="s">
        <v>474</v>
      </c>
      <c r="D49" s="261"/>
      <c r="E49" s="261"/>
      <c r="F49" s="261"/>
      <c r="G49" s="261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2"/>
      <c r="AA49" s="212"/>
      <c r="AB49" s="212"/>
      <c r="AC49" s="212"/>
      <c r="AD49" s="212"/>
      <c r="AE49" s="212"/>
      <c r="AF49" s="212"/>
      <c r="AG49" s="212" t="s">
        <v>456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2">
      <c r="A50" s="219"/>
      <c r="B50" s="220"/>
      <c r="C50" s="254" t="s">
        <v>475</v>
      </c>
      <c r="D50" s="225"/>
      <c r="E50" s="226">
        <v>1.677</v>
      </c>
      <c r="F50" s="223"/>
      <c r="G50" s="223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2"/>
      <c r="AA50" s="212"/>
      <c r="AB50" s="212"/>
      <c r="AC50" s="212"/>
      <c r="AD50" s="212"/>
      <c r="AE50" s="212"/>
      <c r="AF50" s="212"/>
      <c r="AG50" s="212" t="s">
        <v>165</v>
      </c>
      <c r="AH50" s="212">
        <v>5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33.75" outlineLevel="1" x14ac:dyDescent="0.2">
      <c r="A51" s="235">
        <v>13</v>
      </c>
      <c r="B51" s="236" t="s">
        <v>476</v>
      </c>
      <c r="C51" s="252" t="s">
        <v>477</v>
      </c>
      <c r="D51" s="237" t="s">
        <v>237</v>
      </c>
      <c r="E51" s="238">
        <v>0.11773</v>
      </c>
      <c r="F51" s="239"/>
      <c r="G51" s="240">
        <f>ROUND(E51*F51,2)</f>
        <v>0</v>
      </c>
      <c r="H51" s="239"/>
      <c r="I51" s="240">
        <f>ROUND(E51*H51,2)</f>
        <v>0</v>
      </c>
      <c r="J51" s="239"/>
      <c r="K51" s="240">
        <f>ROUND(E51*J51,2)</f>
        <v>0</v>
      </c>
      <c r="L51" s="240">
        <v>21</v>
      </c>
      <c r="M51" s="240">
        <f>G51*(1+L51/100)</f>
        <v>0</v>
      </c>
      <c r="N51" s="238">
        <v>1.0275300000000001</v>
      </c>
      <c r="O51" s="238">
        <f>ROUND(E51*N51,2)</f>
        <v>0.12</v>
      </c>
      <c r="P51" s="238">
        <v>0</v>
      </c>
      <c r="Q51" s="238">
        <f>ROUND(E51*P51,2)</f>
        <v>0</v>
      </c>
      <c r="R51" s="240" t="s">
        <v>281</v>
      </c>
      <c r="S51" s="240" t="s">
        <v>157</v>
      </c>
      <c r="T51" s="241" t="s">
        <v>442</v>
      </c>
      <c r="U51" s="223">
        <v>23.530999999999999</v>
      </c>
      <c r="V51" s="223">
        <f>ROUND(E51*U51,2)</f>
        <v>2.77</v>
      </c>
      <c r="W51" s="223"/>
      <c r="X51" s="223" t="s">
        <v>159</v>
      </c>
      <c r="Y51" s="223" t="s">
        <v>160</v>
      </c>
      <c r="Z51" s="212"/>
      <c r="AA51" s="212"/>
      <c r="AB51" s="212"/>
      <c r="AC51" s="212"/>
      <c r="AD51" s="212"/>
      <c r="AE51" s="212"/>
      <c r="AF51" s="212"/>
      <c r="AG51" s="212" t="s">
        <v>443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2">
      <c r="A52" s="219"/>
      <c r="B52" s="220"/>
      <c r="C52" s="253" t="s">
        <v>478</v>
      </c>
      <c r="D52" s="242"/>
      <c r="E52" s="242"/>
      <c r="F52" s="242"/>
      <c r="G52" s="242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2"/>
      <c r="AA52" s="212"/>
      <c r="AB52" s="212"/>
      <c r="AC52" s="212"/>
      <c r="AD52" s="212"/>
      <c r="AE52" s="212"/>
      <c r="AF52" s="212"/>
      <c r="AG52" s="212" t="s">
        <v>163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54" t="s">
        <v>479</v>
      </c>
      <c r="D53" s="225"/>
      <c r="E53" s="226">
        <v>0.11773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2"/>
      <c r="AA53" s="212"/>
      <c r="AB53" s="212"/>
      <c r="AC53" s="212"/>
      <c r="AD53" s="212"/>
      <c r="AE53" s="212"/>
      <c r="AF53" s="212"/>
      <c r="AG53" s="212" t="s">
        <v>165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35">
        <v>14</v>
      </c>
      <c r="B54" s="236" t="s">
        <v>480</v>
      </c>
      <c r="C54" s="252" t="s">
        <v>481</v>
      </c>
      <c r="D54" s="237" t="s">
        <v>155</v>
      </c>
      <c r="E54" s="238">
        <v>3.4047000000000001</v>
      </c>
      <c r="F54" s="239"/>
      <c r="G54" s="240">
        <f>ROUND(E54*F54,2)</f>
        <v>0</v>
      </c>
      <c r="H54" s="239"/>
      <c r="I54" s="240">
        <f>ROUND(E54*H54,2)</f>
        <v>0</v>
      </c>
      <c r="J54" s="239"/>
      <c r="K54" s="240">
        <f>ROUND(E54*J54,2)</f>
        <v>0</v>
      </c>
      <c r="L54" s="240">
        <v>21</v>
      </c>
      <c r="M54" s="240">
        <f>G54*(1+L54/100)</f>
        <v>0</v>
      </c>
      <c r="N54" s="238">
        <v>2.5249999999999999</v>
      </c>
      <c r="O54" s="238">
        <f>ROUND(E54*N54,2)</f>
        <v>8.6</v>
      </c>
      <c r="P54" s="238">
        <v>0</v>
      </c>
      <c r="Q54" s="238">
        <f>ROUND(E54*P54,2)</f>
        <v>0</v>
      </c>
      <c r="R54" s="240" t="s">
        <v>281</v>
      </c>
      <c r="S54" s="240" t="s">
        <v>157</v>
      </c>
      <c r="T54" s="241" t="s">
        <v>442</v>
      </c>
      <c r="U54" s="223">
        <v>0.59899999999999998</v>
      </c>
      <c r="V54" s="223">
        <f>ROUND(E54*U54,2)</f>
        <v>2.04</v>
      </c>
      <c r="W54" s="223"/>
      <c r="X54" s="223" t="s">
        <v>159</v>
      </c>
      <c r="Y54" s="223" t="s">
        <v>160</v>
      </c>
      <c r="Z54" s="212"/>
      <c r="AA54" s="212"/>
      <c r="AB54" s="212"/>
      <c r="AC54" s="212"/>
      <c r="AD54" s="212"/>
      <c r="AE54" s="212"/>
      <c r="AF54" s="212"/>
      <c r="AG54" s="212" t="s">
        <v>443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19"/>
      <c r="B55" s="220"/>
      <c r="C55" s="254" t="s">
        <v>482</v>
      </c>
      <c r="D55" s="225"/>
      <c r="E55" s="226">
        <v>1.0707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2"/>
      <c r="AA55" s="212"/>
      <c r="AB55" s="212"/>
      <c r="AC55" s="212"/>
      <c r="AD55" s="212"/>
      <c r="AE55" s="212"/>
      <c r="AF55" s="212"/>
      <c r="AG55" s="212" t="s">
        <v>165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2">
      <c r="A56" s="219"/>
      <c r="B56" s="220"/>
      <c r="C56" s="254" t="s">
        <v>483</v>
      </c>
      <c r="D56" s="225"/>
      <c r="E56" s="226">
        <v>2.0579999999999998</v>
      </c>
      <c r="F56" s="223"/>
      <c r="G56" s="223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23"/>
      <c r="Z56" s="212"/>
      <c r="AA56" s="212"/>
      <c r="AB56" s="212"/>
      <c r="AC56" s="212"/>
      <c r="AD56" s="212"/>
      <c r="AE56" s="212"/>
      <c r="AF56" s="212"/>
      <c r="AG56" s="212" t="s">
        <v>165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2">
      <c r="A57" s="219"/>
      <c r="B57" s="220"/>
      <c r="C57" s="254" t="s">
        <v>484</v>
      </c>
      <c r="D57" s="225"/>
      <c r="E57" s="226">
        <v>0.27600000000000002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2"/>
      <c r="AA57" s="212"/>
      <c r="AB57" s="212"/>
      <c r="AC57" s="212"/>
      <c r="AD57" s="212"/>
      <c r="AE57" s="212"/>
      <c r="AF57" s="212"/>
      <c r="AG57" s="212" t="s">
        <v>165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35">
        <v>15</v>
      </c>
      <c r="B58" s="236" t="s">
        <v>485</v>
      </c>
      <c r="C58" s="252" t="s">
        <v>486</v>
      </c>
      <c r="D58" s="237" t="s">
        <v>207</v>
      </c>
      <c r="E58" s="238">
        <v>22.698</v>
      </c>
      <c r="F58" s="239"/>
      <c r="G58" s="240">
        <f>ROUND(E58*F58,2)</f>
        <v>0</v>
      </c>
      <c r="H58" s="239"/>
      <c r="I58" s="240">
        <f>ROUND(E58*H58,2)</f>
        <v>0</v>
      </c>
      <c r="J58" s="239"/>
      <c r="K58" s="240">
        <f>ROUND(E58*J58,2)</f>
        <v>0</v>
      </c>
      <c r="L58" s="240">
        <v>21</v>
      </c>
      <c r="M58" s="240">
        <f>G58*(1+L58/100)</f>
        <v>0</v>
      </c>
      <c r="N58" s="238">
        <v>3.9309999999999998E-2</v>
      </c>
      <c r="O58" s="238">
        <f>ROUND(E58*N58,2)</f>
        <v>0.89</v>
      </c>
      <c r="P58" s="238">
        <v>0</v>
      </c>
      <c r="Q58" s="238">
        <f>ROUND(E58*P58,2)</f>
        <v>0</v>
      </c>
      <c r="R58" s="240" t="s">
        <v>281</v>
      </c>
      <c r="S58" s="240" t="s">
        <v>157</v>
      </c>
      <c r="T58" s="241" t="s">
        <v>442</v>
      </c>
      <c r="U58" s="223">
        <v>0.65</v>
      </c>
      <c r="V58" s="223">
        <f>ROUND(E58*U58,2)</f>
        <v>14.75</v>
      </c>
      <c r="W58" s="223"/>
      <c r="X58" s="223" t="s">
        <v>159</v>
      </c>
      <c r="Y58" s="223" t="s">
        <v>160</v>
      </c>
      <c r="Z58" s="212"/>
      <c r="AA58" s="212"/>
      <c r="AB58" s="212"/>
      <c r="AC58" s="212"/>
      <c r="AD58" s="212"/>
      <c r="AE58" s="212"/>
      <c r="AF58" s="212"/>
      <c r="AG58" s="212" t="s">
        <v>443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2" x14ac:dyDescent="0.2">
      <c r="A59" s="219"/>
      <c r="B59" s="220"/>
      <c r="C59" s="253" t="s">
        <v>487</v>
      </c>
      <c r="D59" s="242"/>
      <c r="E59" s="242"/>
      <c r="F59" s="242"/>
      <c r="G59" s="242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2"/>
      <c r="AA59" s="212"/>
      <c r="AB59" s="212"/>
      <c r="AC59" s="212"/>
      <c r="AD59" s="212"/>
      <c r="AE59" s="212"/>
      <c r="AF59" s="212"/>
      <c r="AG59" s="212" t="s">
        <v>163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43" t="str">
        <f>C59</f>
        <v>bednění svislé nebo šikmé (odkloněné), půdorysně přímé nebo zalomené základových zdí ve volných nebo zapažených jámách, rýhách, šachtách, včetně případných vzpěr,</v>
      </c>
      <c r="BB59" s="212"/>
      <c r="BC59" s="212"/>
      <c r="BD59" s="212"/>
      <c r="BE59" s="212"/>
      <c r="BF59" s="212"/>
      <c r="BG59" s="212"/>
      <c r="BH59" s="212"/>
    </row>
    <row r="60" spans="1:60" outlineLevel="2" x14ac:dyDescent="0.2">
      <c r="A60" s="219"/>
      <c r="B60" s="220"/>
      <c r="C60" s="254" t="s">
        <v>488</v>
      </c>
      <c r="D60" s="225"/>
      <c r="E60" s="226">
        <v>7.1379999999999999</v>
      </c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2"/>
      <c r="AA60" s="212"/>
      <c r="AB60" s="212"/>
      <c r="AC60" s="212"/>
      <c r="AD60" s="212"/>
      <c r="AE60" s="212"/>
      <c r="AF60" s="212"/>
      <c r="AG60" s="212" t="s">
        <v>165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54" t="s">
        <v>489</v>
      </c>
      <c r="D61" s="225"/>
      <c r="E61" s="226">
        <v>13.72</v>
      </c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2"/>
      <c r="AA61" s="212"/>
      <c r="AB61" s="212"/>
      <c r="AC61" s="212"/>
      <c r="AD61" s="212"/>
      <c r="AE61" s="212"/>
      <c r="AF61" s="212"/>
      <c r="AG61" s="212" t="s">
        <v>165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19"/>
      <c r="B62" s="220"/>
      <c r="C62" s="254" t="s">
        <v>490</v>
      </c>
      <c r="D62" s="225"/>
      <c r="E62" s="226">
        <v>1.84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2"/>
      <c r="AA62" s="212"/>
      <c r="AB62" s="212"/>
      <c r="AC62" s="212"/>
      <c r="AD62" s="212"/>
      <c r="AE62" s="212"/>
      <c r="AF62" s="212"/>
      <c r="AG62" s="212" t="s">
        <v>165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35">
        <v>16</v>
      </c>
      <c r="B63" s="236" t="s">
        <v>491</v>
      </c>
      <c r="C63" s="252" t="s">
        <v>492</v>
      </c>
      <c r="D63" s="237" t="s">
        <v>207</v>
      </c>
      <c r="E63" s="238">
        <v>22.698</v>
      </c>
      <c r="F63" s="239"/>
      <c r="G63" s="240">
        <f>ROUND(E63*F63,2)</f>
        <v>0</v>
      </c>
      <c r="H63" s="239"/>
      <c r="I63" s="240">
        <f>ROUND(E63*H63,2)</f>
        <v>0</v>
      </c>
      <c r="J63" s="239"/>
      <c r="K63" s="240">
        <f>ROUND(E63*J63,2)</f>
        <v>0</v>
      </c>
      <c r="L63" s="240">
        <v>21</v>
      </c>
      <c r="M63" s="240">
        <f>G63*(1+L63/100)</f>
        <v>0</v>
      </c>
      <c r="N63" s="238">
        <v>0</v>
      </c>
      <c r="O63" s="238">
        <f>ROUND(E63*N63,2)</f>
        <v>0</v>
      </c>
      <c r="P63" s="238">
        <v>0</v>
      </c>
      <c r="Q63" s="238">
        <f>ROUND(E63*P63,2)</f>
        <v>0</v>
      </c>
      <c r="R63" s="240" t="s">
        <v>281</v>
      </c>
      <c r="S63" s="240" t="s">
        <v>157</v>
      </c>
      <c r="T63" s="241" t="s">
        <v>442</v>
      </c>
      <c r="U63" s="223">
        <v>0.35</v>
      </c>
      <c r="V63" s="223">
        <f>ROUND(E63*U63,2)</f>
        <v>7.94</v>
      </c>
      <c r="W63" s="223"/>
      <c r="X63" s="223" t="s">
        <v>159</v>
      </c>
      <c r="Y63" s="223" t="s">
        <v>160</v>
      </c>
      <c r="Z63" s="212"/>
      <c r="AA63" s="212"/>
      <c r="AB63" s="212"/>
      <c r="AC63" s="212"/>
      <c r="AD63" s="212"/>
      <c r="AE63" s="212"/>
      <c r="AF63" s="212"/>
      <c r="AG63" s="212" t="s">
        <v>443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2" x14ac:dyDescent="0.2">
      <c r="A64" s="219"/>
      <c r="B64" s="220"/>
      <c r="C64" s="253" t="s">
        <v>487</v>
      </c>
      <c r="D64" s="242"/>
      <c r="E64" s="242"/>
      <c r="F64" s="242"/>
      <c r="G64" s="242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2"/>
      <c r="AA64" s="212"/>
      <c r="AB64" s="212"/>
      <c r="AC64" s="212"/>
      <c r="AD64" s="212"/>
      <c r="AE64" s="212"/>
      <c r="AF64" s="212"/>
      <c r="AG64" s="212" t="s">
        <v>163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43" t="str">
        <f>C64</f>
        <v>bednění svislé nebo šikmé (odkloněné), půdorysně přímé nebo zalomené základových zdí ve volných nebo zapažených jámách, rýhách, šachtách, včetně případných vzpěr,</v>
      </c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65" t="s">
        <v>493</v>
      </c>
      <c r="D65" s="261"/>
      <c r="E65" s="261"/>
      <c r="F65" s="261"/>
      <c r="G65" s="261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2"/>
      <c r="AA65" s="212"/>
      <c r="AB65" s="212"/>
      <c r="AC65" s="212"/>
      <c r="AD65" s="212"/>
      <c r="AE65" s="212"/>
      <c r="AF65" s="212"/>
      <c r="AG65" s="212" t="s">
        <v>456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2" x14ac:dyDescent="0.2">
      <c r="A66" s="219"/>
      <c r="B66" s="220"/>
      <c r="C66" s="254" t="s">
        <v>494</v>
      </c>
      <c r="D66" s="225"/>
      <c r="E66" s="226">
        <v>22.698</v>
      </c>
      <c r="F66" s="223"/>
      <c r="G66" s="223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2"/>
      <c r="AA66" s="212"/>
      <c r="AB66" s="212"/>
      <c r="AC66" s="212"/>
      <c r="AD66" s="212"/>
      <c r="AE66" s="212"/>
      <c r="AF66" s="212"/>
      <c r="AG66" s="212" t="s">
        <v>165</v>
      </c>
      <c r="AH66" s="212">
        <v>5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35">
        <v>17</v>
      </c>
      <c r="B67" s="236" t="s">
        <v>495</v>
      </c>
      <c r="C67" s="252" t="s">
        <v>496</v>
      </c>
      <c r="D67" s="237" t="s">
        <v>497</v>
      </c>
      <c r="E67" s="238">
        <v>8.0850000000000009</v>
      </c>
      <c r="F67" s="239"/>
      <c r="G67" s="240">
        <f>ROUND(E67*F67,2)</f>
        <v>0</v>
      </c>
      <c r="H67" s="239"/>
      <c r="I67" s="240">
        <f>ROUND(E67*H67,2)</f>
        <v>0</v>
      </c>
      <c r="J67" s="239"/>
      <c r="K67" s="240">
        <f>ROUND(E67*J67,2)</f>
        <v>0</v>
      </c>
      <c r="L67" s="240">
        <v>21</v>
      </c>
      <c r="M67" s="240">
        <f>G67*(1+L67/100)</f>
        <v>0</v>
      </c>
      <c r="N67" s="238">
        <v>0</v>
      </c>
      <c r="O67" s="238">
        <f>ROUND(E67*N67,2)</f>
        <v>0</v>
      </c>
      <c r="P67" s="238">
        <v>0</v>
      </c>
      <c r="Q67" s="238">
        <f>ROUND(E67*P67,2)</f>
        <v>0</v>
      </c>
      <c r="R67" s="240"/>
      <c r="S67" s="240" t="s">
        <v>267</v>
      </c>
      <c r="T67" s="241" t="s">
        <v>158</v>
      </c>
      <c r="U67" s="223">
        <v>0</v>
      </c>
      <c r="V67" s="223">
        <f>ROUND(E67*U67,2)</f>
        <v>0</v>
      </c>
      <c r="W67" s="223"/>
      <c r="X67" s="223" t="s">
        <v>159</v>
      </c>
      <c r="Y67" s="223" t="s">
        <v>160</v>
      </c>
      <c r="Z67" s="212"/>
      <c r="AA67" s="212"/>
      <c r="AB67" s="212"/>
      <c r="AC67" s="212"/>
      <c r="AD67" s="212"/>
      <c r="AE67" s="212"/>
      <c r="AF67" s="212"/>
      <c r="AG67" s="212" t="s">
        <v>443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2">
      <c r="A68" s="219"/>
      <c r="B68" s="220"/>
      <c r="C68" s="254" t="s">
        <v>498</v>
      </c>
      <c r="D68" s="225"/>
      <c r="E68" s="226">
        <v>4.085</v>
      </c>
      <c r="F68" s="223"/>
      <c r="G68" s="223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2"/>
      <c r="AA68" s="212"/>
      <c r="AB68" s="212"/>
      <c r="AC68" s="212"/>
      <c r="AD68" s="212"/>
      <c r="AE68" s="212"/>
      <c r="AF68" s="212"/>
      <c r="AG68" s="212" t="s">
        <v>165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2">
      <c r="A69" s="219"/>
      <c r="B69" s="220"/>
      <c r="C69" s="254" t="s">
        <v>499</v>
      </c>
      <c r="D69" s="225"/>
      <c r="E69" s="226">
        <v>4</v>
      </c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2"/>
      <c r="AA69" s="212"/>
      <c r="AB69" s="212"/>
      <c r="AC69" s="212"/>
      <c r="AD69" s="212"/>
      <c r="AE69" s="212"/>
      <c r="AF69" s="212"/>
      <c r="AG69" s="212" t="s">
        <v>165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35">
        <v>18</v>
      </c>
      <c r="B70" s="236" t="s">
        <v>500</v>
      </c>
      <c r="C70" s="252" t="s">
        <v>501</v>
      </c>
      <c r="D70" s="237" t="s">
        <v>260</v>
      </c>
      <c r="E70" s="238">
        <v>13</v>
      </c>
      <c r="F70" s="239"/>
      <c r="G70" s="240">
        <f>ROUND(E70*F70,2)</f>
        <v>0</v>
      </c>
      <c r="H70" s="239"/>
      <c r="I70" s="240">
        <f>ROUND(E70*H70,2)</f>
        <v>0</v>
      </c>
      <c r="J70" s="239"/>
      <c r="K70" s="240">
        <f>ROUND(E70*J70,2)</f>
        <v>0</v>
      </c>
      <c r="L70" s="240">
        <v>21</v>
      </c>
      <c r="M70" s="240">
        <f>G70*(1+L70/100)</f>
        <v>0</v>
      </c>
      <c r="N70" s="238">
        <v>0.43686999999999998</v>
      </c>
      <c r="O70" s="238">
        <f>ROUND(E70*N70,2)</f>
        <v>5.68</v>
      </c>
      <c r="P70" s="238">
        <v>0</v>
      </c>
      <c r="Q70" s="238">
        <f>ROUND(E70*P70,2)</f>
        <v>0</v>
      </c>
      <c r="R70" s="240" t="s">
        <v>502</v>
      </c>
      <c r="S70" s="240" t="s">
        <v>157</v>
      </c>
      <c r="T70" s="241" t="s">
        <v>503</v>
      </c>
      <c r="U70" s="223">
        <v>0.83045999999999998</v>
      </c>
      <c r="V70" s="223">
        <f>ROUND(E70*U70,2)</f>
        <v>10.8</v>
      </c>
      <c r="W70" s="223"/>
      <c r="X70" s="223" t="s">
        <v>504</v>
      </c>
      <c r="Y70" s="223" t="s">
        <v>160</v>
      </c>
      <c r="Z70" s="212"/>
      <c r="AA70" s="212"/>
      <c r="AB70" s="212"/>
      <c r="AC70" s="212"/>
      <c r="AD70" s="212"/>
      <c r="AE70" s="212"/>
      <c r="AF70" s="212"/>
      <c r="AG70" s="212" t="s">
        <v>505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2" x14ac:dyDescent="0.2">
      <c r="A71" s="219"/>
      <c r="B71" s="220"/>
      <c r="C71" s="253" t="s">
        <v>506</v>
      </c>
      <c r="D71" s="242"/>
      <c r="E71" s="242"/>
      <c r="F71" s="242"/>
      <c r="G71" s="242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2"/>
      <c r="AA71" s="212"/>
      <c r="AB71" s="212"/>
      <c r="AC71" s="212"/>
      <c r="AD71" s="212"/>
      <c r="AE71" s="212"/>
      <c r="AF71" s="212"/>
      <c r="AG71" s="212" t="s">
        <v>163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43" t="str">
        <f>C71</f>
        <v>Lože pro trativody, položení trubek, obsyp potrubí sypaninou z vhodných hornin, nebo materiálem připraveným podél výkopu ve vzdálenosti do 3 m od jeho kraje.  Bez výkopu rýhy.</v>
      </c>
      <c r="BB71" s="212"/>
      <c r="BC71" s="212"/>
      <c r="BD71" s="212"/>
      <c r="BE71" s="212"/>
      <c r="BF71" s="212"/>
      <c r="BG71" s="212"/>
      <c r="BH71" s="212"/>
    </row>
    <row r="72" spans="1:60" x14ac:dyDescent="0.2">
      <c r="A72" s="228" t="s">
        <v>151</v>
      </c>
      <c r="B72" s="229" t="s">
        <v>77</v>
      </c>
      <c r="C72" s="251" t="s">
        <v>78</v>
      </c>
      <c r="D72" s="230"/>
      <c r="E72" s="231"/>
      <c r="F72" s="232"/>
      <c r="G72" s="232">
        <f>SUMIF(AG73:AG74,"&lt;&gt;NOR",G73:G74)</f>
        <v>0</v>
      </c>
      <c r="H72" s="232"/>
      <c r="I72" s="232">
        <f>SUM(I73:I74)</f>
        <v>0</v>
      </c>
      <c r="J72" s="232"/>
      <c r="K72" s="232">
        <f>SUM(K73:K74)</f>
        <v>0</v>
      </c>
      <c r="L72" s="232"/>
      <c r="M72" s="232">
        <f>SUM(M73:M74)</f>
        <v>0</v>
      </c>
      <c r="N72" s="231"/>
      <c r="O72" s="231">
        <f>SUM(O73:O74)</f>
        <v>2.61</v>
      </c>
      <c r="P72" s="231"/>
      <c r="Q72" s="231">
        <f>SUM(Q73:Q74)</f>
        <v>0</v>
      </c>
      <c r="R72" s="232"/>
      <c r="S72" s="232"/>
      <c r="T72" s="233"/>
      <c r="U72" s="227"/>
      <c r="V72" s="227">
        <f>SUM(V73:V74)</f>
        <v>10.24</v>
      </c>
      <c r="W72" s="227"/>
      <c r="X72" s="227"/>
      <c r="Y72" s="227"/>
      <c r="AG72" t="s">
        <v>152</v>
      </c>
    </row>
    <row r="73" spans="1:60" outlineLevel="1" x14ac:dyDescent="0.2">
      <c r="A73" s="235">
        <v>19</v>
      </c>
      <c r="B73" s="236" t="s">
        <v>507</v>
      </c>
      <c r="C73" s="252" t="s">
        <v>508</v>
      </c>
      <c r="D73" s="237" t="s">
        <v>207</v>
      </c>
      <c r="E73" s="238">
        <v>3.1551999999999998</v>
      </c>
      <c r="F73" s="239"/>
      <c r="G73" s="240">
        <f>ROUND(E73*F73,2)</f>
        <v>0</v>
      </c>
      <c r="H73" s="239"/>
      <c r="I73" s="240">
        <f>ROUND(E73*H73,2)</f>
        <v>0</v>
      </c>
      <c r="J73" s="239"/>
      <c r="K73" s="240">
        <f>ROUND(E73*J73,2)</f>
        <v>0</v>
      </c>
      <c r="L73" s="240">
        <v>21</v>
      </c>
      <c r="M73" s="240">
        <f>G73*(1+L73/100)</f>
        <v>0</v>
      </c>
      <c r="N73" s="238">
        <v>0.82582999999999995</v>
      </c>
      <c r="O73" s="238">
        <f>ROUND(E73*N73,2)</f>
        <v>2.61</v>
      </c>
      <c r="P73" s="238">
        <v>0</v>
      </c>
      <c r="Q73" s="238">
        <f>ROUND(E73*P73,2)</f>
        <v>0</v>
      </c>
      <c r="R73" s="240" t="s">
        <v>281</v>
      </c>
      <c r="S73" s="240" t="s">
        <v>157</v>
      </c>
      <c r="T73" s="241" t="s">
        <v>442</v>
      </c>
      <c r="U73" s="223">
        <v>3.2455799999999999</v>
      </c>
      <c r="V73" s="223">
        <f>ROUND(E73*U73,2)</f>
        <v>10.24</v>
      </c>
      <c r="W73" s="223"/>
      <c r="X73" s="223" t="s">
        <v>159</v>
      </c>
      <c r="Y73" s="223" t="s">
        <v>160</v>
      </c>
      <c r="Z73" s="212"/>
      <c r="AA73" s="212"/>
      <c r="AB73" s="212"/>
      <c r="AC73" s="212"/>
      <c r="AD73" s="212"/>
      <c r="AE73" s="212"/>
      <c r="AF73" s="212"/>
      <c r="AG73" s="212" t="s">
        <v>443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">
      <c r="A74" s="219"/>
      <c r="B74" s="220"/>
      <c r="C74" s="254" t="s">
        <v>509</v>
      </c>
      <c r="D74" s="225"/>
      <c r="E74" s="226">
        <v>3.1551999999999998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2"/>
      <c r="AA74" s="212"/>
      <c r="AB74" s="212"/>
      <c r="AC74" s="212"/>
      <c r="AD74" s="212"/>
      <c r="AE74" s="212"/>
      <c r="AF74" s="212"/>
      <c r="AG74" s="212" t="s">
        <v>165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x14ac:dyDescent="0.2">
      <c r="A75" s="228" t="s">
        <v>151</v>
      </c>
      <c r="B75" s="229" t="s">
        <v>85</v>
      </c>
      <c r="C75" s="251" t="s">
        <v>86</v>
      </c>
      <c r="D75" s="230"/>
      <c r="E75" s="231"/>
      <c r="F75" s="232"/>
      <c r="G75" s="232">
        <f>SUMIF(AG76:AG92,"&lt;&gt;NOR",G76:G92)</f>
        <v>0</v>
      </c>
      <c r="H75" s="232"/>
      <c r="I75" s="232">
        <f>SUM(I76:I92)</f>
        <v>0</v>
      </c>
      <c r="J75" s="232"/>
      <c r="K75" s="232">
        <f>SUM(K76:K92)</f>
        <v>0</v>
      </c>
      <c r="L75" s="232"/>
      <c r="M75" s="232">
        <f>SUM(M76:M92)</f>
        <v>0</v>
      </c>
      <c r="N75" s="231"/>
      <c r="O75" s="231">
        <f>SUM(O76:O92)</f>
        <v>15.5</v>
      </c>
      <c r="P75" s="231"/>
      <c r="Q75" s="231">
        <f>SUM(Q76:Q92)</f>
        <v>0</v>
      </c>
      <c r="R75" s="232"/>
      <c r="S75" s="232"/>
      <c r="T75" s="233"/>
      <c r="U75" s="227"/>
      <c r="V75" s="227">
        <f>SUM(V76:V92)</f>
        <v>12.73</v>
      </c>
      <c r="W75" s="227"/>
      <c r="X75" s="227"/>
      <c r="Y75" s="227"/>
      <c r="AG75" t="s">
        <v>152</v>
      </c>
    </row>
    <row r="76" spans="1:60" ht="22.5" outlineLevel="1" x14ac:dyDescent="0.2">
      <c r="A76" s="235">
        <v>20</v>
      </c>
      <c r="B76" s="236" t="s">
        <v>297</v>
      </c>
      <c r="C76" s="252" t="s">
        <v>298</v>
      </c>
      <c r="D76" s="237" t="s">
        <v>207</v>
      </c>
      <c r="E76" s="238">
        <v>13.259</v>
      </c>
      <c r="F76" s="239"/>
      <c r="G76" s="240">
        <f>ROUND(E76*F76,2)</f>
        <v>0</v>
      </c>
      <c r="H76" s="239"/>
      <c r="I76" s="240">
        <f>ROUND(E76*H76,2)</f>
        <v>0</v>
      </c>
      <c r="J76" s="239"/>
      <c r="K76" s="240">
        <f>ROUND(E76*J76,2)</f>
        <v>0</v>
      </c>
      <c r="L76" s="240">
        <v>21</v>
      </c>
      <c r="M76" s="240">
        <f>G76*(1+L76/100)</f>
        <v>0</v>
      </c>
      <c r="N76" s="238">
        <v>0.57499999999999996</v>
      </c>
      <c r="O76" s="238">
        <f>ROUND(E76*N76,2)</f>
        <v>7.62</v>
      </c>
      <c r="P76" s="238">
        <v>0</v>
      </c>
      <c r="Q76" s="238">
        <f>ROUND(E76*P76,2)</f>
        <v>0</v>
      </c>
      <c r="R76" s="240" t="s">
        <v>295</v>
      </c>
      <c r="S76" s="240" t="s">
        <v>157</v>
      </c>
      <c r="T76" s="241" t="s">
        <v>442</v>
      </c>
      <c r="U76" s="223">
        <v>2.7E-2</v>
      </c>
      <c r="V76" s="223">
        <f>ROUND(E76*U76,2)</f>
        <v>0.36</v>
      </c>
      <c r="W76" s="223"/>
      <c r="X76" s="223" t="s">
        <v>159</v>
      </c>
      <c r="Y76" s="223" t="s">
        <v>160</v>
      </c>
      <c r="Z76" s="212"/>
      <c r="AA76" s="212"/>
      <c r="AB76" s="212"/>
      <c r="AC76" s="212"/>
      <c r="AD76" s="212"/>
      <c r="AE76" s="212"/>
      <c r="AF76" s="212"/>
      <c r="AG76" s="212" t="s">
        <v>443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">
      <c r="A77" s="219"/>
      <c r="B77" s="220"/>
      <c r="C77" s="254" t="s">
        <v>510</v>
      </c>
      <c r="D77" s="225"/>
      <c r="E77" s="226">
        <v>10.471</v>
      </c>
      <c r="F77" s="223"/>
      <c r="G77" s="223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2"/>
      <c r="AA77" s="212"/>
      <c r="AB77" s="212"/>
      <c r="AC77" s="212"/>
      <c r="AD77" s="212"/>
      <c r="AE77" s="212"/>
      <c r="AF77" s="212"/>
      <c r="AG77" s="212" t="s">
        <v>165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2">
      <c r="A78" s="219"/>
      <c r="B78" s="220"/>
      <c r="C78" s="254" t="s">
        <v>511</v>
      </c>
      <c r="D78" s="225"/>
      <c r="E78" s="226">
        <v>2.7879999999999998</v>
      </c>
      <c r="F78" s="223"/>
      <c r="G78" s="223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2"/>
      <c r="AA78" s="212"/>
      <c r="AB78" s="212"/>
      <c r="AC78" s="212"/>
      <c r="AD78" s="212"/>
      <c r="AE78" s="212"/>
      <c r="AF78" s="212"/>
      <c r="AG78" s="212" t="s">
        <v>165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35">
        <v>21</v>
      </c>
      <c r="B79" s="236" t="s">
        <v>512</v>
      </c>
      <c r="C79" s="252" t="s">
        <v>513</v>
      </c>
      <c r="D79" s="237" t="s">
        <v>207</v>
      </c>
      <c r="E79" s="238">
        <v>2.7879999999999998</v>
      </c>
      <c r="F79" s="239"/>
      <c r="G79" s="240">
        <f>ROUND(E79*F79,2)</f>
        <v>0</v>
      </c>
      <c r="H79" s="239"/>
      <c r="I79" s="240">
        <f>ROUND(E79*H79,2)</f>
        <v>0</v>
      </c>
      <c r="J79" s="239"/>
      <c r="K79" s="240">
        <f>ROUND(E79*J79,2)</f>
        <v>0</v>
      </c>
      <c r="L79" s="240">
        <v>21</v>
      </c>
      <c r="M79" s="240">
        <f>G79*(1+L79/100)</f>
        <v>0</v>
      </c>
      <c r="N79" s="238">
        <v>0.11</v>
      </c>
      <c r="O79" s="238">
        <f>ROUND(E79*N79,2)</f>
        <v>0.31</v>
      </c>
      <c r="P79" s="238">
        <v>0</v>
      </c>
      <c r="Q79" s="238">
        <f>ROUND(E79*P79,2)</f>
        <v>0</v>
      </c>
      <c r="R79" s="240" t="s">
        <v>295</v>
      </c>
      <c r="S79" s="240" t="s">
        <v>157</v>
      </c>
      <c r="T79" s="241" t="s">
        <v>442</v>
      </c>
      <c r="U79" s="223">
        <v>1.135</v>
      </c>
      <c r="V79" s="223">
        <f>ROUND(E79*U79,2)</f>
        <v>3.16</v>
      </c>
      <c r="W79" s="223"/>
      <c r="X79" s="223" t="s">
        <v>159</v>
      </c>
      <c r="Y79" s="223" t="s">
        <v>160</v>
      </c>
      <c r="Z79" s="212"/>
      <c r="AA79" s="212"/>
      <c r="AB79" s="212"/>
      <c r="AC79" s="212"/>
      <c r="AD79" s="212"/>
      <c r="AE79" s="212"/>
      <c r="AF79" s="212"/>
      <c r="AG79" s="212" t="s">
        <v>443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2">
      <c r="A80" s="219"/>
      <c r="B80" s="220"/>
      <c r="C80" s="253" t="s">
        <v>514</v>
      </c>
      <c r="D80" s="242"/>
      <c r="E80" s="242"/>
      <c r="F80" s="242"/>
      <c r="G80" s="242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2"/>
      <c r="AA80" s="212"/>
      <c r="AB80" s="212"/>
      <c r="AC80" s="212"/>
      <c r="AD80" s="212"/>
      <c r="AE80" s="212"/>
      <c r="AF80" s="212"/>
      <c r="AG80" s="212" t="s">
        <v>163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43" t="str">
        <f>C80</f>
        <v>s provedením lože do 50 mm, s vyplněním spár, s dvojím beraněním a se smetením přebytečného materiálu na krajnici</v>
      </c>
      <c r="BB80" s="212"/>
      <c r="BC80" s="212"/>
      <c r="BD80" s="212"/>
      <c r="BE80" s="212"/>
      <c r="BF80" s="212"/>
      <c r="BG80" s="212"/>
      <c r="BH80" s="212"/>
    </row>
    <row r="81" spans="1:60" outlineLevel="2" x14ac:dyDescent="0.2">
      <c r="A81" s="219"/>
      <c r="B81" s="220"/>
      <c r="C81" s="254" t="s">
        <v>515</v>
      </c>
      <c r="D81" s="225"/>
      <c r="E81" s="226">
        <v>2.7879999999999998</v>
      </c>
      <c r="F81" s="223"/>
      <c r="G81" s="223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2"/>
      <c r="AA81" s="212"/>
      <c r="AB81" s="212"/>
      <c r="AC81" s="212"/>
      <c r="AD81" s="212"/>
      <c r="AE81" s="212"/>
      <c r="AF81" s="212"/>
      <c r="AG81" s="212" t="s">
        <v>165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2.5" outlineLevel="1" x14ac:dyDescent="0.2">
      <c r="A82" s="235">
        <v>22</v>
      </c>
      <c r="B82" s="236" t="s">
        <v>516</v>
      </c>
      <c r="C82" s="252" t="s">
        <v>517</v>
      </c>
      <c r="D82" s="237" t="s">
        <v>207</v>
      </c>
      <c r="E82" s="238">
        <v>10.471</v>
      </c>
      <c r="F82" s="239"/>
      <c r="G82" s="240">
        <f>ROUND(E82*F82,2)</f>
        <v>0</v>
      </c>
      <c r="H82" s="239"/>
      <c r="I82" s="240">
        <f>ROUND(E82*H82,2)</f>
        <v>0</v>
      </c>
      <c r="J82" s="239"/>
      <c r="K82" s="240">
        <f>ROUND(E82*J82,2)</f>
        <v>0</v>
      </c>
      <c r="L82" s="240">
        <v>21</v>
      </c>
      <c r="M82" s="240">
        <f>G82*(1+L82/100)</f>
        <v>0</v>
      </c>
      <c r="N82" s="238">
        <v>0.54</v>
      </c>
      <c r="O82" s="238">
        <f>ROUND(E82*N82,2)</f>
        <v>5.65</v>
      </c>
      <c r="P82" s="238">
        <v>0</v>
      </c>
      <c r="Q82" s="238">
        <f>ROUND(E82*P82,2)</f>
        <v>0</v>
      </c>
      <c r="R82" s="240" t="s">
        <v>295</v>
      </c>
      <c r="S82" s="240" t="s">
        <v>157</v>
      </c>
      <c r="T82" s="241" t="s">
        <v>442</v>
      </c>
      <c r="U82" s="223">
        <v>0.67200000000000004</v>
      </c>
      <c r="V82" s="223">
        <f>ROUND(E82*U82,2)</f>
        <v>7.04</v>
      </c>
      <c r="W82" s="223"/>
      <c r="X82" s="223" t="s">
        <v>159</v>
      </c>
      <c r="Y82" s="223" t="s">
        <v>160</v>
      </c>
      <c r="Z82" s="212"/>
      <c r="AA82" s="212"/>
      <c r="AB82" s="212"/>
      <c r="AC82" s="212"/>
      <c r="AD82" s="212"/>
      <c r="AE82" s="212"/>
      <c r="AF82" s="212"/>
      <c r="AG82" s="212" t="s">
        <v>443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2" x14ac:dyDescent="0.2">
      <c r="A83" s="219"/>
      <c r="B83" s="220"/>
      <c r="C83" s="253" t="s">
        <v>518</v>
      </c>
      <c r="D83" s="242"/>
      <c r="E83" s="242"/>
      <c r="F83" s="242"/>
      <c r="G83" s="242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2"/>
      <c r="AA83" s="212"/>
      <c r="AB83" s="212"/>
      <c r="AC83" s="212"/>
      <c r="AD83" s="212"/>
      <c r="AE83" s="212"/>
      <c r="AF83" s="212"/>
      <c r="AG83" s="212" t="s">
        <v>163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43" t="str">
        <f>C83</f>
        <v>lomařsky upraveného rigolového, bez vyplnění spár v ploše vodorovné nebo ve sklonu, s provedením lože tl. 50 mm</v>
      </c>
      <c r="BB83" s="212"/>
      <c r="BC83" s="212"/>
      <c r="BD83" s="212"/>
      <c r="BE83" s="212"/>
      <c r="BF83" s="212"/>
      <c r="BG83" s="212"/>
      <c r="BH83" s="212"/>
    </row>
    <row r="84" spans="1:60" outlineLevel="2" x14ac:dyDescent="0.2">
      <c r="A84" s="219"/>
      <c r="B84" s="220"/>
      <c r="C84" s="254" t="s">
        <v>519</v>
      </c>
      <c r="D84" s="225"/>
      <c r="E84" s="226">
        <v>10.471</v>
      </c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2"/>
      <c r="AA84" s="212"/>
      <c r="AB84" s="212"/>
      <c r="AC84" s="212"/>
      <c r="AD84" s="212"/>
      <c r="AE84" s="212"/>
      <c r="AF84" s="212"/>
      <c r="AG84" s="212" t="s">
        <v>165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35">
        <v>23</v>
      </c>
      <c r="B85" s="236" t="s">
        <v>520</v>
      </c>
      <c r="C85" s="252" t="s">
        <v>521</v>
      </c>
      <c r="D85" s="237" t="s">
        <v>207</v>
      </c>
      <c r="E85" s="238">
        <v>2.04</v>
      </c>
      <c r="F85" s="239"/>
      <c r="G85" s="240">
        <f>ROUND(E85*F85,2)</f>
        <v>0</v>
      </c>
      <c r="H85" s="239"/>
      <c r="I85" s="240">
        <f>ROUND(E85*H85,2)</f>
        <v>0</v>
      </c>
      <c r="J85" s="239"/>
      <c r="K85" s="240">
        <f>ROUND(E85*J85,2)</f>
        <v>0</v>
      </c>
      <c r="L85" s="240">
        <v>21</v>
      </c>
      <c r="M85" s="240">
        <f>G85*(1+L85/100)</f>
        <v>0</v>
      </c>
      <c r="N85" s="238">
        <v>0.61199999999999999</v>
      </c>
      <c r="O85" s="238">
        <f>ROUND(E85*N85,2)</f>
        <v>1.25</v>
      </c>
      <c r="P85" s="238">
        <v>0</v>
      </c>
      <c r="Q85" s="238">
        <f>ROUND(E85*P85,2)</f>
        <v>0</v>
      </c>
      <c r="R85" s="240" t="s">
        <v>295</v>
      </c>
      <c r="S85" s="240" t="s">
        <v>157</v>
      </c>
      <c r="T85" s="241" t="s">
        <v>442</v>
      </c>
      <c r="U85" s="223">
        <v>0.83</v>
      </c>
      <c r="V85" s="223">
        <f>ROUND(E85*U85,2)</f>
        <v>1.69</v>
      </c>
      <c r="W85" s="223"/>
      <c r="X85" s="223" t="s">
        <v>159</v>
      </c>
      <c r="Y85" s="223" t="s">
        <v>160</v>
      </c>
      <c r="Z85" s="212"/>
      <c r="AA85" s="212"/>
      <c r="AB85" s="212"/>
      <c r="AC85" s="212"/>
      <c r="AD85" s="212"/>
      <c r="AE85" s="212"/>
      <c r="AF85" s="212"/>
      <c r="AG85" s="212" t="s">
        <v>443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2">
      <c r="A86" s="219"/>
      <c r="B86" s="220"/>
      <c r="C86" s="253" t="s">
        <v>518</v>
      </c>
      <c r="D86" s="242"/>
      <c r="E86" s="242"/>
      <c r="F86" s="242"/>
      <c r="G86" s="242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2"/>
      <c r="AA86" s="212"/>
      <c r="AB86" s="212"/>
      <c r="AC86" s="212"/>
      <c r="AD86" s="212"/>
      <c r="AE86" s="212"/>
      <c r="AF86" s="212"/>
      <c r="AG86" s="212" t="s">
        <v>163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43" t="str">
        <f>C86</f>
        <v>lomařsky upraveného rigolového, bez vyplnění spár v ploše vodorovné nebo ve sklonu, s provedením lože tl. 50 mm</v>
      </c>
      <c r="BB86" s="212"/>
      <c r="BC86" s="212"/>
      <c r="BD86" s="212"/>
      <c r="BE86" s="212"/>
      <c r="BF86" s="212"/>
      <c r="BG86" s="212"/>
      <c r="BH86" s="212"/>
    </row>
    <row r="87" spans="1:60" outlineLevel="2" x14ac:dyDescent="0.2">
      <c r="A87" s="219"/>
      <c r="B87" s="220"/>
      <c r="C87" s="254" t="s">
        <v>522</v>
      </c>
      <c r="D87" s="225"/>
      <c r="E87" s="226">
        <v>2.04</v>
      </c>
      <c r="F87" s="223"/>
      <c r="G87" s="223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2"/>
      <c r="AA87" s="212"/>
      <c r="AB87" s="212"/>
      <c r="AC87" s="212"/>
      <c r="AD87" s="212"/>
      <c r="AE87" s="212"/>
      <c r="AF87" s="212"/>
      <c r="AG87" s="212" t="s">
        <v>165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45" outlineLevel="1" x14ac:dyDescent="0.2">
      <c r="A88" s="235">
        <v>24</v>
      </c>
      <c r="B88" s="236" t="s">
        <v>523</v>
      </c>
      <c r="C88" s="252" t="s">
        <v>524</v>
      </c>
      <c r="D88" s="237" t="s">
        <v>260</v>
      </c>
      <c r="E88" s="238">
        <v>1</v>
      </c>
      <c r="F88" s="239"/>
      <c r="G88" s="240">
        <f>ROUND(E88*F88,2)</f>
        <v>0</v>
      </c>
      <c r="H88" s="239"/>
      <c r="I88" s="240">
        <f>ROUND(E88*H88,2)</f>
        <v>0</v>
      </c>
      <c r="J88" s="239"/>
      <c r="K88" s="240">
        <f>ROUND(E88*J88,2)</f>
        <v>0</v>
      </c>
      <c r="L88" s="240">
        <v>21</v>
      </c>
      <c r="M88" s="240">
        <f>G88*(1+L88/100)</f>
        <v>0</v>
      </c>
      <c r="N88" s="238">
        <v>9.8650000000000002E-2</v>
      </c>
      <c r="O88" s="238">
        <f>ROUND(E88*N88,2)</f>
        <v>0.1</v>
      </c>
      <c r="P88" s="238">
        <v>0</v>
      </c>
      <c r="Q88" s="238">
        <f>ROUND(E88*P88,2)</f>
        <v>0</v>
      </c>
      <c r="R88" s="240" t="s">
        <v>502</v>
      </c>
      <c r="S88" s="240" t="s">
        <v>157</v>
      </c>
      <c r="T88" s="241" t="s">
        <v>503</v>
      </c>
      <c r="U88" s="223">
        <v>0.47997000000000001</v>
      </c>
      <c r="V88" s="223">
        <f>ROUND(E88*U88,2)</f>
        <v>0.48</v>
      </c>
      <c r="W88" s="223"/>
      <c r="X88" s="223" t="s">
        <v>504</v>
      </c>
      <c r="Y88" s="223" t="s">
        <v>160</v>
      </c>
      <c r="Z88" s="212"/>
      <c r="AA88" s="212"/>
      <c r="AB88" s="212"/>
      <c r="AC88" s="212"/>
      <c r="AD88" s="212"/>
      <c r="AE88" s="212"/>
      <c r="AF88" s="212"/>
      <c r="AG88" s="212" t="s">
        <v>505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2" x14ac:dyDescent="0.2">
      <c r="A89" s="219"/>
      <c r="B89" s="220"/>
      <c r="C89" s="253" t="s">
        <v>525</v>
      </c>
      <c r="D89" s="242"/>
      <c r="E89" s="242"/>
      <c r="F89" s="242"/>
      <c r="G89" s="242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2"/>
      <c r="AA89" s="212"/>
      <c r="AB89" s="212"/>
      <c r="AC89" s="212"/>
      <c r="AD89" s="212"/>
      <c r="AE89" s="212"/>
      <c r="AF89" s="212"/>
      <c r="AG89" s="212" t="s">
        <v>163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43" t="str">
        <f>C89</f>
        <v>montáž odvodňovacích žlabů a vpustí k odvodňovacím žlabům z polymerbetonu, včetně betonového lože popř. obetonování, s dodávkou žlabů a vpustí.</v>
      </c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35">
        <v>25</v>
      </c>
      <c r="B90" s="236" t="s">
        <v>526</v>
      </c>
      <c r="C90" s="252" t="s">
        <v>527</v>
      </c>
      <c r="D90" s="237" t="s">
        <v>207</v>
      </c>
      <c r="E90" s="238">
        <v>2.8437600000000001</v>
      </c>
      <c r="F90" s="239"/>
      <c r="G90" s="240">
        <f>ROUND(E90*F90,2)</f>
        <v>0</v>
      </c>
      <c r="H90" s="239"/>
      <c r="I90" s="240">
        <f>ROUND(E90*H90,2)</f>
        <v>0</v>
      </c>
      <c r="J90" s="239"/>
      <c r="K90" s="240">
        <f>ROUND(E90*J90,2)</f>
        <v>0</v>
      </c>
      <c r="L90" s="240">
        <v>21</v>
      </c>
      <c r="M90" s="240">
        <f>G90*(1+L90/100)</f>
        <v>0</v>
      </c>
      <c r="N90" s="238">
        <v>0.2</v>
      </c>
      <c r="O90" s="238">
        <f>ROUND(E90*N90,2)</f>
        <v>0.56999999999999995</v>
      </c>
      <c r="P90" s="238">
        <v>0</v>
      </c>
      <c r="Q90" s="238">
        <f>ROUND(E90*P90,2)</f>
        <v>0</v>
      </c>
      <c r="R90" s="240" t="s">
        <v>230</v>
      </c>
      <c r="S90" s="240" t="s">
        <v>157</v>
      </c>
      <c r="T90" s="241" t="s">
        <v>442</v>
      </c>
      <c r="U90" s="223">
        <v>0</v>
      </c>
      <c r="V90" s="223">
        <f>ROUND(E90*U90,2)</f>
        <v>0</v>
      </c>
      <c r="W90" s="223"/>
      <c r="X90" s="223" t="s">
        <v>231</v>
      </c>
      <c r="Y90" s="223" t="s">
        <v>160</v>
      </c>
      <c r="Z90" s="212"/>
      <c r="AA90" s="212"/>
      <c r="AB90" s="212"/>
      <c r="AC90" s="212"/>
      <c r="AD90" s="212"/>
      <c r="AE90" s="212"/>
      <c r="AF90" s="212"/>
      <c r="AG90" s="212" t="s">
        <v>239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2">
      <c r="A91" s="219"/>
      <c r="B91" s="220"/>
      <c r="C91" s="254" t="s">
        <v>515</v>
      </c>
      <c r="D91" s="225"/>
      <c r="E91" s="226">
        <v>2.7879999999999998</v>
      </c>
      <c r="F91" s="223"/>
      <c r="G91" s="223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2"/>
      <c r="AA91" s="212"/>
      <c r="AB91" s="212"/>
      <c r="AC91" s="212"/>
      <c r="AD91" s="212"/>
      <c r="AE91" s="212"/>
      <c r="AF91" s="212"/>
      <c r="AG91" s="212" t="s">
        <v>165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2">
      <c r="A92" s="219"/>
      <c r="B92" s="220"/>
      <c r="C92" s="267" t="s">
        <v>528</v>
      </c>
      <c r="D92" s="259"/>
      <c r="E92" s="260">
        <v>5.5759999999999997E-2</v>
      </c>
      <c r="F92" s="223"/>
      <c r="G92" s="223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23"/>
      <c r="Z92" s="212"/>
      <c r="AA92" s="212"/>
      <c r="AB92" s="212"/>
      <c r="AC92" s="212"/>
      <c r="AD92" s="212"/>
      <c r="AE92" s="212"/>
      <c r="AF92" s="212"/>
      <c r="AG92" s="212" t="s">
        <v>165</v>
      </c>
      <c r="AH92" s="212">
        <v>4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x14ac:dyDescent="0.2">
      <c r="A93" s="228" t="s">
        <v>151</v>
      </c>
      <c r="B93" s="229" t="s">
        <v>93</v>
      </c>
      <c r="C93" s="251" t="s">
        <v>94</v>
      </c>
      <c r="D93" s="230"/>
      <c r="E93" s="231"/>
      <c r="F93" s="232"/>
      <c r="G93" s="232">
        <f>SUMIF(AG94:AG95,"&lt;&gt;NOR",G94:G95)</f>
        <v>0</v>
      </c>
      <c r="H93" s="232"/>
      <c r="I93" s="232">
        <f>SUM(I94:I95)</f>
        <v>0</v>
      </c>
      <c r="J93" s="232"/>
      <c r="K93" s="232">
        <f>SUM(K94:K95)</f>
        <v>0</v>
      </c>
      <c r="L93" s="232"/>
      <c r="M93" s="232">
        <f>SUM(M94:M95)</f>
        <v>0</v>
      </c>
      <c r="N93" s="231"/>
      <c r="O93" s="231">
        <f>SUM(O94:O95)</f>
        <v>0.04</v>
      </c>
      <c r="P93" s="231"/>
      <c r="Q93" s="231">
        <f>SUM(Q94:Q95)</f>
        <v>0</v>
      </c>
      <c r="R93" s="232"/>
      <c r="S93" s="232"/>
      <c r="T93" s="233"/>
      <c r="U93" s="227"/>
      <c r="V93" s="227">
        <f>SUM(V94:V95)</f>
        <v>1.83</v>
      </c>
      <c r="W93" s="227"/>
      <c r="X93" s="227"/>
      <c r="Y93" s="227"/>
      <c r="AG93" t="s">
        <v>152</v>
      </c>
    </row>
    <row r="94" spans="1:60" ht="22.5" outlineLevel="1" x14ac:dyDescent="0.2">
      <c r="A94" s="235">
        <v>26</v>
      </c>
      <c r="B94" s="236" t="s">
        <v>529</v>
      </c>
      <c r="C94" s="252" t="s">
        <v>530</v>
      </c>
      <c r="D94" s="237" t="s">
        <v>287</v>
      </c>
      <c r="E94" s="238">
        <v>1</v>
      </c>
      <c r="F94" s="239"/>
      <c r="G94" s="240">
        <f>ROUND(E94*F94,2)</f>
        <v>0</v>
      </c>
      <c r="H94" s="239"/>
      <c r="I94" s="240">
        <f>ROUND(E94*H94,2)</f>
        <v>0</v>
      </c>
      <c r="J94" s="239"/>
      <c r="K94" s="240">
        <f>ROUND(E94*J94,2)</f>
        <v>0</v>
      </c>
      <c r="L94" s="240">
        <v>21</v>
      </c>
      <c r="M94" s="240">
        <f>G94*(1+L94/100)</f>
        <v>0</v>
      </c>
      <c r="N94" s="238">
        <v>3.8920000000000003E-2</v>
      </c>
      <c r="O94" s="238">
        <f>ROUND(E94*N94,2)</f>
        <v>0.04</v>
      </c>
      <c r="P94" s="238">
        <v>0</v>
      </c>
      <c r="Q94" s="238">
        <f>ROUND(E94*P94,2)</f>
        <v>0</v>
      </c>
      <c r="R94" s="240" t="s">
        <v>502</v>
      </c>
      <c r="S94" s="240" t="s">
        <v>157</v>
      </c>
      <c r="T94" s="241" t="s">
        <v>503</v>
      </c>
      <c r="U94" s="223">
        <v>1.82823</v>
      </c>
      <c r="V94" s="223">
        <f>ROUND(E94*U94,2)</f>
        <v>1.83</v>
      </c>
      <c r="W94" s="223"/>
      <c r="X94" s="223" t="s">
        <v>504</v>
      </c>
      <c r="Y94" s="223" t="s">
        <v>160</v>
      </c>
      <c r="Z94" s="212"/>
      <c r="AA94" s="212"/>
      <c r="AB94" s="212"/>
      <c r="AC94" s="212"/>
      <c r="AD94" s="212"/>
      <c r="AE94" s="212"/>
      <c r="AF94" s="212"/>
      <c r="AG94" s="212" t="s">
        <v>505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2" x14ac:dyDescent="0.2">
      <c r="A95" s="219"/>
      <c r="B95" s="220"/>
      <c r="C95" s="266" t="s">
        <v>531</v>
      </c>
      <c r="D95" s="262"/>
      <c r="E95" s="262"/>
      <c r="F95" s="262"/>
      <c r="G95" s="262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23"/>
      <c r="Z95" s="212"/>
      <c r="AA95" s="212"/>
      <c r="AB95" s="212"/>
      <c r="AC95" s="212"/>
      <c r="AD95" s="212"/>
      <c r="AE95" s="212"/>
      <c r="AF95" s="212"/>
      <c r="AG95" s="212" t="s">
        <v>456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43" t="str">
        <f>C95</f>
        <v>Plastové dno, šachta z korugované trouby, těsnění, šachtová roura teleskopická, poklop litinový, čtvercový rám do teleskopické trouby.</v>
      </c>
      <c r="BB95" s="212"/>
      <c r="BC95" s="212"/>
      <c r="BD95" s="212"/>
      <c r="BE95" s="212"/>
      <c r="BF95" s="212"/>
      <c r="BG95" s="212"/>
      <c r="BH95" s="212"/>
    </row>
    <row r="96" spans="1:60" x14ac:dyDescent="0.2">
      <c r="A96" s="228" t="s">
        <v>151</v>
      </c>
      <c r="B96" s="229" t="s">
        <v>101</v>
      </c>
      <c r="C96" s="251" t="s">
        <v>102</v>
      </c>
      <c r="D96" s="230"/>
      <c r="E96" s="231"/>
      <c r="F96" s="232"/>
      <c r="G96" s="232">
        <f>SUMIF(AG97:AG104,"&lt;&gt;NOR",G97:G104)</f>
        <v>0</v>
      </c>
      <c r="H96" s="232"/>
      <c r="I96" s="232">
        <f>SUM(I97:I104)</f>
        <v>0</v>
      </c>
      <c r="J96" s="232"/>
      <c r="K96" s="232">
        <f>SUM(K97:K104)</f>
        <v>0</v>
      </c>
      <c r="L96" s="232"/>
      <c r="M96" s="232">
        <f>SUM(M97:M104)</f>
        <v>0</v>
      </c>
      <c r="N96" s="231"/>
      <c r="O96" s="231">
        <f>SUM(O97:O104)</f>
        <v>0.01</v>
      </c>
      <c r="P96" s="231"/>
      <c r="Q96" s="231">
        <f>SUM(Q97:Q104)</f>
        <v>15.01</v>
      </c>
      <c r="R96" s="232"/>
      <c r="S96" s="232"/>
      <c r="T96" s="233"/>
      <c r="U96" s="227"/>
      <c r="V96" s="227">
        <f>SUM(V97:V104)</f>
        <v>37.79</v>
      </c>
      <c r="W96" s="227"/>
      <c r="X96" s="227"/>
      <c r="Y96" s="227"/>
      <c r="AG96" t="s">
        <v>152</v>
      </c>
    </row>
    <row r="97" spans="1:60" outlineLevel="1" x14ac:dyDescent="0.2">
      <c r="A97" s="235">
        <v>27</v>
      </c>
      <c r="B97" s="236" t="s">
        <v>532</v>
      </c>
      <c r="C97" s="252" t="s">
        <v>533</v>
      </c>
      <c r="D97" s="237" t="s">
        <v>155</v>
      </c>
      <c r="E97" s="238">
        <v>1.96</v>
      </c>
      <c r="F97" s="239"/>
      <c r="G97" s="240">
        <f>ROUND(E97*F97,2)</f>
        <v>0</v>
      </c>
      <c r="H97" s="239"/>
      <c r="I97" s="240">
        <f>ROUND(E97*H97,2)</f>
        <v>0</v>
      </c>
      <c r="J97" s="239"/>
      <c r="K97" s="240">
        <f>ROUND(E97*J97,2)</f>
        <v>0</v>
      </c>
      <c r="L97" s="240">
        <v>21</v>
      </c>
      <c r="M97" s="240">
        <f>G97*(1+L97/100)</f>
        <v>0</v>
      </c>
      <c r="N97" s="238">
        <v>0</v>
      </c>
      <c r="O97" s="238">
        <f>ROUND(E97*N97,2)</f>
        <v>0</v>
      </c>
      <c r="P97" s="238">
        <v>2</v>
      </c>
      <c r="Q97" s="238">
        <f>ROUND(E97*P97,2)</f>
        <v>3.92</v>
      </c>
      <c r="R97" s="240" t="s">
        <v>366</v>
      </c>
      <c r="S97" s="240" t="s">
        <v>157</v>
      </c>
      <c r="T97" s="241" t="s">
        <v>442</v>
      </c>
      <c r="U97" s="223">
        <v>6.4359999999999999</v>
      </c>
      <c r="V97" s="223">
        <f>ROUND(E97*U97,2)</f>
        <v>12.61</v>
      </c>
      <c r="W97" s="223"/>
      <c r="X97" s="223" t="s">
        <v>159</v>
      </c>
      <c r="Y97" s="223" t="s">
        <v>160</v>
      </c>
      <c r="Z97" s="212"/>
      <c r="AA97" s="212"/>
      <c r="AB97" s="212"/>
      <c r="AC97" s="212"/>
      <c r="AD97" s="212"/>
      <c r="AE97" s="212"/>
      <c r="AF97" s="212"/>
      <c r="AG97" s="212" t="s">
        <v>443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">
      <c r="A98" s="219"/>
      <c r="B98" s="220"/>
      <c r="C98" s="253" t="s">
        <v>534</v>
      </c>
      <c r="D98" s="242"/>
      <c r="E98" s="242"/>
      <c r="F98" s="242"/>
      <c r="G98" s="242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2"/>
      <c r="AA98" s="212"/>
      <c r="AB98" s="212"/>
      <c r="AC98" s="212"/>
      <c r="AD98" s="212"/>
      <c r="AE98" s="212"/>
      <c r="AF98" s="212"/>
      <c r="AG98" s="212" t="s">
        <v>163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2" x14ac:dyDescent="0.2">
      <c r="A99" s="219"/>
      <c r="B99" s="220"/>
      <c r="C99" s="254" t="s">
        <v>535</v>
      </c>
      <c r="D99" s="225"/>
      <c r="E99" s="226">
        <v>0.57750000000000001</v>
      </c>
      <c r="F99" s="223"/>
      <c r="G99" s="223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2"/>
      <c r="AA99" s="212"/>
      <c r="AB99" s="212"/>
      <c r="AC99" s="212"/>
      <c r="AD99" s="212"/>
      <c r="AE99" s="212"/>
      <c r="AF99" s="212"/>
      <c r="AG99" s="212" t="s">
        <v>165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2">
      <c r="A100" s="219"/>
      <c r="B100" s="220"/>
      <c r="C100" s="254" t="s">
        <v>536</v>
      </c>
      <c r="D100" s="225"/>
      <c r="E100" s="226">
        <v>1.3825000000000001</v>
      </c>
      <c r="F100" s="223"/>
      <c r="G100" s="223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23"/>
      <c r="Z100" s="212"/>
      <c r="AA100" s="212"/>
      <c r="AB100" s="212"/>
      <c r="AC100" s="212"/>
      <c r="AD100" s="212"/>
      <c r="AE100" s="212"/>
      <c r="AF100" s="212"/>
      <c r="AG100" s="212" t="s">
        <v>165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35">
        <v>28</v>
      </c>
      <c r="B101" s="236" t="s">
        <v>537</v>
      </c>
      <c r="C101" s="252" t="s">
        <v>538</v>
      </c>
      <c r="D101" s="237" t="s">
        <v>155</v>
      </c>
      <c r="E101" s="238">
        <v>5.04</v>
      </c>
      <c r="F101" s="239"/>
      <c r="G101" s="240">
        <f>ROUND(E101*F101,2)</f>
        <v>0</v>
      </c>
      <c r="H101" s="239"/>
      <c r="I101" s="240">
        <f>ROUND(E101*H101,2)</f>
        <v>0</v>
      </c>
      <c r="J101" s="239"/>
      <c r="K101" s="240">
        <f>ROUND(E101*J101,2)</f>
        <v>0</v>
      </c>
      <c r="L101" s="240">
        <v>21</v>
      </c>
      <c r="M101" s="240">
        <f>G101*(1+L101/100)</f>
        <v>0</v>
      </c>
      <c r="N101" s="238">
        <v>1.47E-3</v>
      </c>
      <c r="O101" s="238">
        <f>ROUND(E101*N101,2)</f>
        <v>0.01</v>
      </c>
      <c r="P101" s="238">
        <v>2.2000000000000002</v>
      </c>
      <c r="Q101" s="238">
        <f>ROUND(E101*P101,2)</f>
        <v>11.09</v>
      </c>
      <c r="R101" s="240" t="s">
        <v>366</v>
      </c>
      <c r="S101" s="240" t="s">
        <v>157</v>
      </c>
      <c r="T101" s="241" t="s">
        <v>442</v>
      </c>
      <c r="U101" s="223">
        <v>4.9960000000000004</v>
      </c>
      <c r="V101" s="223">
        <f>ROUND(E101*U101,2)</f>
        <v>25.18</v>
      </c>
      <c r="W101" s="223"/>
      <c r="X101" s="223" t="s">
        <v>159</v>
      </c>
      <c r="Y101" s="223" t="s">
        <v>160</v>
      </c>
      <c r="Z101" s="212"/>
      <c r="AA101" s="212"/>
      <c r="AB101" s="212"/>
      <c r="AC101" s="212"/>
      <c r="AD101" s="212"/>
      <c r="AE101" s="212"/>
      <c r="AF101" s="212"/>
      <c r="AG101" s="212" t="s">
        <v>443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22.5" outlineLevel="2" x14ac:dyDescent="0.2">
      <c r="A102" s="219"/>
      <c r="B102" s="220"/>
      <c r="C102" s="253" t="s">
        <v>539</v>
      </c>
      <c r="D102" s="242"/>
      <c r="E102" s="242"/>
      <c r="F102" s="242"/>
      <c r="G102" s="242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2"/>
      <c r="AA102" s="212"/>
      <c r="AB102" s="212"/>
      <c r="AC102" s="212"/>
      <c r="AD102" s="212"/>
      <c r="AE102" s="212"/>
      <c r="AF102" s="212"/>
      <c r="AG102" s="212" t="s">
        <v>163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43" t="str">
        <f>C102</f>
        <v>nebo vybourání otvorů průřezové plochy přes 4 m2 ve zdivu z betonu prostého, včetně pomocného lešení o výšce podlahy do 1900 mm a pro zatížení do 1,5 kPa  (150 kg/m2),</v>
      </c>
      <c r="BB102" s="212"/>
      <c r="BC102" s="212"/>
      <c r="BD102" s="212"/>
      <c r="BE102" s="212"/>
      <c r="BF102" s="212"/>
      <c r="BG102" s="212"/>
      <c r="BH102" s="212"/>
    </row>
    <row r="103" spans="1:60" outlineLevel="2" x14ac:dyDescent="0.2">
      <c r="A103" s="219"/>
      <c r="B103" s="220"/>
      <c r="C103" s="254" t="s">
        <v>540</v>
      </c>
      <c r="D103" s="225"/>
      <c r="E103" s="226">
        <v>1.4850000000000001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2"/>
      <c r="AA103" s="212"/>
      <c r="AB103" s="212"/>
      <c r="AC103" s="212"/>
      <c r="AD103" s="212"/>
      <c r="AE103" s="212"/>
      <c r="AF103" s="212"/>
      <c r="AG103" s="212" t="s">
        <v>165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2">
      <c r="A104" s="219"/>
      <c r="B104" s="220"/>
      <c r="C104" s="254" t="s">
        <v>541</v>
      </c>
      <c r="D104" s="225"/>
      <c r="E104" s="226">
        <v>3.5550000000000002</v>
      </c>
      <c r="F104" s="223"/>
      <c r="G104" s="223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2"/>
      <c r="AA104" s="212"/>
      <c r="AB104" s="212"/>
      <c r="AC104" s="212"/>
      <c r="AD104" s="212"/>
      <c r="AE104" s="212"/>
      <c r="AF104" s="212"/>
      <c r="AG104" s="212" t="s">
        <v>165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x14ac:dyDescent="0.2">
      <c r="A105" s="228" t="s">
        <v>151</v>
      </c>
      <c r="B105" s="229" t="s">
        <v>103</v>
      </c>
      <c r="C105" s="251" t="s">
        <v>105</v>
      </c>
      <c r="D105" s="230"/>
      <c r="E105" s="231"/>
      <c r="F105" s="232"/>
      <c r="G105" s="232">
        <f>SUMIF(AG106:AG107,"&lt;&gt;NOR",G106:G107)</f>
        <v>0</v>
      </c>
      <c r="H105" s="232"/>
      <c r="I105" s="232">
        <f>SUM(I106:I107)</f>
        <v>0</v>
      </c>
      <c r="J105" s="232"/>
      <c r="K105" s="232">
        <f>SUM(K106:K107)</f>
        <v>0</v>
      </c>
      <c r="L105" s="232"/>
      <c r="M105" s="232">
        <f>SUM(M106:M107)</f>
        <v>0</v>
      </c>
      <c r="N105" s="231"/>
      <c r="O105" s="231">
        <f>SUM(O106:O107)</f>
        <v>0</v>
      </c>
      <c r="P105" s="231"/>
      <c r="Q105" s="231">
        <f>SUM(Q106:Q107)</f>
        <v>0</v>
      </c>
      <c r="R105" s="232"/>
      <c r="S105" s="232"/>
      <c r="T105" s="233"/>
      <c r="U105" s="227"/>
      <c r="V105" s="227">
        <f>SUM(V106:V107)</f>
        <v>29.45</v>
      </c>
      <c r="W105" s="227"/>
      <c r="X105" s="227"/>
      <c r="Y105" s="227"/>
      <c r="AG105" t="s">
        <v>152</v>
      </c>
    </row>
    <row r="106" spans="1:60" ht="22.5" outlineLevel="1" x14ac:dyDescent="0.2">
      <c r="A106" s="235">
        <v>29</v>
      </c>
      <c r="B106" s="236" t="s">
        <v>542</v>
      </c>
      <c r="C106" s="252" t="s">
        <v>543</v>
      </c>
      <c r="D106" s="237" t="s">
        <v>237</v>
      </c>
      <c r="E106" s="238">
        <v>31.383859999999999</v>
      </c>
      <c r="F106" s="239"/>
      <c r="G106" s="240">
        <f>ROUND(E106*F106,2)</f>
        <v>0</v>
      </c>
      <c r="H106" s="239"/>
      <c r="I106" s="240">
        <f>ROUND(E106*H106,2)</f>
        <v>0</v>
      </c>
      <c r="J106" s="239"/>
      <c r="K106" s="240">
        <f>ROUND(E106*J106,2)</f>
        <v>0</v>
      </c>
      <c r="L106" s="240">
        <v>21</v>
      </c>
      <c r="M106" s="240">
        <f>G106*(1+L106/100)</f>
        <v>0</v>
      </c>
      <c r="N106" s="238">
        <v>0</v>
      </c>
      <c r="O106" s="238">
        <f>ROUND(E106*N106,2)</f>
        <v>0</v>
      </c>
      <c r="P106" s="238">
        <v>0</v>
      </c>
      <c r="Q106" s="238">
        <f>ROUND(E106*P106,2)</f>
        <v>0</v>
      </c>
      <c r="R106" s="240" t="s">
        <v>544</v>
      </c>
      <c r="S106" s="240" t="s">
        <v>157</v>
      </c>
      <c r="T106" s="241" t="s">
        <v>442</v>
      </c>
      <c r="U106" s="223">
        <v>0.9385</v>
      </c>
      <c r="V106" s="223">
        <f>ROUND(E106*U106,2)</f>
        <v>29.45</v>
      </c>
      <c r="W106" s="223"/>
      <c r="X106" s="223" t="s">
        <v>104</v>
      </c>
      <c r="Y106" s="223" t="s">
        <v>160</v>
      </c>
      <c r="Z106" s="212"/>
      <c r="AA106" s="212"/>
      <c r="AB106" s="212"/>
      <c r="AC106" s="212"/>
      <c r="AD106" s="212"/>
      <c r="AE106" s="212"/>
      <c r="AF106" s="212"/>
      <c r="AG106" s="212" t="s">
        <v>545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2" x14ac:dyDescent="0.2">
      <c r="A107" s="219"/>
      <c r="B107" s="220"/>
      <c r="C107" s="253" t="s">
        <v>546</v>
      </c>
      <c r="D107" s="242"/>
      <c r="E107" s="242"/>
      <c r="F107" s="242"/>
      <c r="G107" s="242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23"/>
      <c r="Z107" s="212"/>
      <c r="AA107" s="212"/>
      <c r="AB107" s="212"/>
      <c r="AC107" s="212"/>
      <c r="AD107" s="212"/>
      <c r="AE107" s="212"/>
      <c r="AF107" s="212"/>
      <c r="AG107" s="212" t="s">
        <v>163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x14ac:dyDescent="0.2">
      <c r="A108" s="228" t="s">
        <v>151</v>
      </c>
      <c r="B108" s="229" t="s">
        <v>108</v>
      </c>
      <c r="C108" s="251" t="s">
        <v>110</v>
      </c>
      <c r="D108" s="230"/>
      <c r="E108" s="231"/>
      <c r="F108" s="232"/>
      <c r="G108" s="232">
        <f>SUMIF(AG109:AG112,"&lt;&gt;NOR",G109:G112)</f>
        <v>0</v>
      </c>
      <c r="H108" s="232"/>
      <c r="I108" s="232">
        <f>SUM(I109:I112)</f>
        <v>0</v>
      </c>
      <c r="J108" s="232"/>
      <c r="K108" s="232">
        <f>SUM(K109:K112)</f>
        <v>0</v>
      </c>
      <c r="L108" s="232"/>
      <c r="M108" s="232">
        <f>SUM(M109:M112)</f>
        <v>0</v>
      </c>
      <c r="N108" s="231"/>
      <c r="O108" s="231">
        <f>SUM(O109:O112)</f>
        <v>0</v>
      </c>
      <c r="P108" s="231"/>
      <c r="Q108" s="231">
        <f>SUM(Q109:Q112)</f>
        <v>0</v>
      </c>
      <c r="R108" s="232"/>
      <c r="S108" s="232"/>
      <c r="T108" s="233"/>
      <c r="U108" s="227"/>
      <c r="V108" s="227">
        <f>SUM(V109:V112)</f>
        <v>0</v>
      </c>
      <c r="W108" s="227"/>
      <c r="X108" s="227"/>
      <c r="Y108" s="227"/>
      <c r="AG108" t="s">
        <v>152</v>
      </c>
    </row>
    <row r="109" spans="1:60" ht="22.5" outlineLevel="1" x14ac:dyDescent="0.2">
      <c r="A109" s="244">
        <v>30</v>
      </c>
      <c r="B109" s="245" t="s">
        <v>547</v>
      </c>
      <c r="C109" s="255" t="s">
        <v>548</v>
      </c>
      <c r="D109" s="246" t="s">
        <v>549</v>
      </c>
      <c r="E109" s="247">
        <v>1</v>
      </c>
      <c r="F109" s="248"/>
      <c r="G109" s="249">
        <f>ROUND(E109*F109,2)</f>
        <v>0</v>
      </c>
      <c r="H109" s="248"/>
      <c r="I109" s="249">
        <f>ROUND(E109*H109,2)</f>
        <v>0</v>
      </c>
      <c r="J109" s="248"/>
      <c r="K109" s="249">
        <f>ROUND(E109*J109,2)</f>
        <v>0</v>
      </c>
      <c r="L109" s="249">
        <v>21</v>
      </c>
      <c r="M109" s="249">
        <f>G109*(1+L109/100)</f>
        <v>0</v>
      </c>
      <c r="N109" s="247">
        <v>0</v>
      </c>
      <c r="O109" s="247">
        <f>ROUND(E109*N109,2)</f>
        <v>0</v>
      </c>
      <c r="P109" s="247">
        <v>0</v>
      </c>
      <c r="Q109" s="247">
        <f>ROUND(E109*P109,2)</f>
        <v>0</v>
      </c>
      <c r="R109" s="249"/>
      <c r="S109" s="249" t="s">
        <v>267</v>
      </c>
      <c r="T109" s="250" t="s">
        <v>158</v>
      </c>
      <c r="U109" s="223">
        <v>0</v>
      </c>
      <c r="V109" s="223">
        <f>ROUND(E109*U109,2)</f>
        <v>0</v>
      </c>
      <c r="W109" s="223"/>
      <c r="X109" s="223" t="s">
        <v>159</v>
      </c>
      <c r="Y109" s="223" t="s">
        <v>160</v>
      </c>
      <c r="Z109" s="212"/>
      <c r="AA109" s="212"/>
      <c r="AB109" s="212"/>
      <c r="AC109" s="212"/>
      <c r="AD109" s="212"/>
      <c r="AE109" s="212"/>
      <c r="AF109" s="212"/>
      <c r="AG109" s="212" t="s">
        <v>443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35">
        <v>31</v>
      </c>
      <c r="B110" s="236" t="s">
        <v>550</v>
      </c>
      <c r="C110" s="252" t="s">
        <v>551</v>
      </c>
      <c r="D110" s="237" t="s">
        <v>549</v>
      </c>
      <c r="E110" s="238">
        <v>1</v>
      </c>
      <c r="F110" s="239"/>
      <c r="G110" s="240">
        <f>ROUND(E110*F110,2)</f>
        <v>0</v>
      </c>
      <c r="H110" s="239"/>
      <c r="I110" s="240">
        <f>ROUND(E110*H110,2)</f>
        <v>0</v>
      </c>
      <c r="J110" s="239"/>
      <c r="K110" s="240">
        <f>ROUND(E110*J110,2)</f>
        <v>0</v>
      </c>
      <c r="L110" s="240">
        <v>21</v>
      </c>
      <c r="M110" s="240">
        <f>G110*(1+L110/100)</f>
        <v>0</v>
      </c>
      <c r="N110" s="238">
        <v>0</v>
      </c>
      <c r="O110" s="238">
        <f>ROUND(E110*N110,2)</f>
        <v>0</v>
      </c>
      <c r="P110" s="238">
        <v>0</v>
      </c>
      <c r="Q110" s="238">
        <f>ROUND(E110*P110,2)</f>
        <v>0</v>
      </c>
      <c r="R110" s="240"/>
      <c r="S110" s="240" t="s">
        <v>267</v>
      </c>
      <c r="T110" s="241" t="s">
        <v>158</v>
      </c>
      <c r="U110" s="223">
        <v>0</v>
      </c>
      <c r="V110" s="223">
        <f>ROUND(E110*U110,2)</f>
        <v>0</v>
      </c>
      <c r="W110" s="223"/>
      <c r="X110" s="223" t="s">
        <v>159</v>
      </c>
      <c r="Y110" s="223" t="s">
        <v>160</v>
      </c>
      <c r="Z110" s="212"/>
      <c r="AA110" s="212"/>
      <c r="AB110" s="212"/>
      <c r="AC110" s="212"/>
      <c r="AD110" s="212"/>
      <c r="AE110" s="212"/>
      <c r="AF110" s="212"/>
      <c r="AG110" s="212" t="s">
        <v>443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>
        <v>32</v>
      </c>
      <c r="B111" s="220" t="s">
        <v>430</v>
      </c>
      <c r="C111" s="268" t="s">
        <v>431</v>
      </c>
      <c r="D111" s="221" t="s">
        <v>0</v>
      </c>
      <c r="E111" s="263"/>
      <c r="F111" s="224"/>
      <c r="G111" s="223">
        <f>ROUND(E111*F111,2)</f>
        <v>0</v>
      </c>
      <c r="H111" s="224"/>
      <c r="I111" s="223">
        <f>ROUND(E111*H111,2)</f>
        <v>0</v>
      </c>
      <c r="J111" s="224"/>
      <c r="K111" s="223">
        <f>ROUND(E111*J111,2)</f>
        <v>0</v>
      </c>
      <c r="L111" s="223">
        <v>21</v>
      </c>
      <c r="M111" s="223">
        <f>G111*(1+L111/100)</f>
        <v>0</v>
      </c>
      <c r="N111" s="222">
        <v>0</v>
      </c>
      <c r="O111" s="222">
        <f>ROUND(E111*N111,2)</f>
        <v>0</v>
      </c>
      <c r="P111" s="222">
        <v>0</v>
      </c>
      <c r="Q111" s="222">
        <f>ROUND(E111*P111,2)</f>
        <v>0</v>
      </c>
      <c r="R111" s="223" t="s">
        <v>427</v>
      </c>
      <c r="S111" s="223" t="s">
        <v>157</v>
      </c>
      <c r="T111" s="223" t="s">
        <v>442</v>
      </c>
      <c r="U111" s="223">
        <v>0</v>
      </c>
      <c r="V111" s="223">
        <f>ROUND(E111*U111,2)</f>
        <v>0</v>
      </c>
      <c r="W111" s="223"/>
      <c r="X111" s="223" t="s">
        <v>104</v>
      </c>
      <c r="Y111" s="223" t="s">
        <v>160</v>
      </c>
      <c r="Z111" s="212"/>
      <c r="AA111" s="212"/>
      <c r="AB111" s="212"/>
      <c r="AC111" s="212"/>
      <c r="AD111" s="212"/>
      <c r="AE111" s="212"/>
      <c r="AF111" s="212"/>
      <c r="AG111" s="212" t="s">
        <v>545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">
      <c r="A112" s="219"/>
      <c r="B112" s="220"/>
      <c r="C112" s="269" t="s">
        <v>432</v>
      </c>
      <c r="D112" s="264"/>
      <c r="E112" s="264"/>
      <c r="F112" s="264"/>
      <c r="G112" s="264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2"/>
      <c r="AA112" s="212"/>
      <c r="AB112" s="212"/>
      <c r="AC112" s="212"/>
      <c r="AD112" s="212"/>
      <c r="AE112" s="212"/>
      <c r="AF112" s="212"/>
      <c r="AG112" s="212" t="s">
        <v>163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x14ac:dyDescent="0.2">
      <c r="A113" s="228" t="s">
        <v>151</v>
      </c>
      <c r="B113" s="229" t="s">
        <v>111</v>
      </c>
      <c r="C113" s="251" t="s">
        <v>112</v>
      </c>
      <c r="D113" s="230"/>
      <c r="E113" s="231"/>
      <c r="F113" s="232"/>
      <c r="G113" s="232">
        <f>SUMIF(AG114:AG119,"&lt;&gt;NOR",G114:G119)</f>
        <v>0</v>
      </c>
      <c r="H113" s="232"/>
      <c r="I113" s="232">
        <f>SUM(I114:I119)</f>
        <v>0</v>
      </c>
      <c r="J113" s="232"/>
      <c r="K113" s="232">
        <f>SUM(K114:K119)</f>
        <v>0</v>
      </c>
      <c r="L113" s="232"/>
      <c r="M113" s="232">
        <f>SUM(M114:M119)</f>
        <v>0</v>
      </c>
      <c r="N113" s="231"/>
      <c r="O113" s="231">
        <f>SUM(O114:O119)</f>
        <v>0.01</v>
      </c>
      <c r="P113" s="231"/>
      <c r="Q113" s="231">
        <f>SUM(Q114:Q119)</f>
        <v>0</v>
      </c>
      <c r="R113" s="232"/>
      <c r="S113" s="232"/>
      <c r="T113" s="233"/>
      <c r="U113" s="227"/>
      <c r="V113" s="227">
        <f>SUM(V114:V119)</f>
        <v>0.92999999999999994</v>
      </c>
      <c r="W113" s="227"/>
      <c r="X113" s="227"/>
      <c r="Y113" s="227"/>
      <c r="AG113" t="s">
        <v>152</v>
      </c>
    </row>
    <row r="114" spans="1:60" ht="22.5" outlineLevel="1" x14ac:dyDescent="0.2">
      <c r="A114" s="235">
        <v>33</v>
      </c>
      <c r="B114" s="236" t="s">
        <v>552</v>
      </c>
      <c r="C114" s="252" t="s">
        <v>553</v>
      </c>
      <c r="D114" s="237" t="s">
        <v>207</v>
      </c>
      <c r="E114" s="238">
        <v>1.143</v>
      </c>
      <c r="F114" s="239"/>
      <c r="G114" s="240">
        <f>ROUND(E114*F114,2)</f>
        <v>0</v>
      </c>
      <c r="H114" s="239"/>
      <c r="I114" s="240">
        <f>ROUND(E114*H114,2)</f>
        <v>0</v>
      </c>
      <c r="J114" s="239"/>
      <c r="K114" s="240">
        <f>ROUND(E114*J114,2)</f>
        <v>0</v>
      </c>
      <c r="L114" s="240">
        <v>21</v>
      </c>
      <c r="M114" s="240">
        <f>G114*(1+L114/100)</f>
        <v>0</v>
      </c>
      <c r="N114" s="238">
        <v>0.01</v>
      </c>
      <c r="O114" s="238">
        <f>ROUND(E114*N114,2)</f>
        <v>0.01</v>
      </c>
      <c r="P114" s="238">
        <v>0</v>
      </c>
      <c r="Q114" s="238">
        <f>ROUND(E114*P114,2)</f>
        <v>0</v>
      </c>
      <c r="R114" s="240" t="s">
        <v>554</v>
      </c>
      <c r="S114" s="240" t="s">
        <v>157</v>
      </c>
      <c r="T114" s="241" t="s">
        <v>442</v>
      </c>
      <c r="U114" s="223">
        <v>0.05</v>
      </c>
      <c r="V114" s="223">
        <f>ROUND(E114*U114,2)</f>
        <v>0.06</v>
      </c>
      <c r="W114" s="223"/>
      <c r="X114" s="223" t="s">
        <v>159</v>
      </c>
      <c r="Y114" s="223" t="s">
        <v>160</v>
      </c>
      <c r="Z114" s="212"/>
      <c r="AA114" s="212"/>
      <c r="AB114" s="212"/>
      <c r="AC114" s="212"/>
      <c r="AD114" s="212"/>
      <c r="AE114" s="212"/>
      <c r="AF114" s="212"/>
      <c r="AG114" s="212" t="s">
        <v>443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">
      <c r="A115" s="219"/>
      <c r="B115" s="220"/>
      <c r="C115" s="254" t="s">
        <v>555</v>
      </c>
      <c r="D115" s="225"/>
      <c r="E115" s="226">
        <v>1.143</v>
      </c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2"/>
      <c r="AA115" s="212"/>
      <c r="AB115" s="212"/>
      <c r="AC115" s="212"/>
      <c r="AD115" s="212"/>
      <c r="AE115" s="212"/>
      <c r="AF115" s="212"/>
      <c r="AG115" s="212" t="s">
        <v>165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35">
        <v>34</v>
      </c>
      <c r="B116" s="236" t="s">
        <v>556</v>
      </c>
      <c r="C116" s="252" t="s">
        <v>557</v>
      </c>
      <c r="D116" s="237" t="s">
        <v>558</v>
      </c>
      <c r="E116" s="238">
        <v>4.34</v>
      </c>
      <c r="F116" s="239"/>
      <c r="G116" s="240">
        <f>ROUND(E116*F116,2)</f>
        <v>0</v>
      </c>
      <c r="H116" s="239"/>
      <c r="I116" s="240">
        <f>ROUND(E116*H116,2)</f>
        <v>0</v>
      </c>
      <c r="J116" s="239"/>
      <c r="K116" s="240">
        <f>ROUND(E116*J116,2)</f>
        <v>0</v>
      </c>
      <c r="L116" s="240">
        <v>21</v>
      </c>
      <c r="M116" s="240">
        <f>G116*(1+L116/100)</f>
        <v>0</v>
      </c>
      <c r="N116" s="238">
        <v>6.8999999999999997E-4</v>
      </c>
      <c r="O116" s="238">
        <f>ROUND(E116*N116,2)</f>
        <v>0</v>
      </c>
      <c r="P116" s="238">
        <v>0</v>
      </c>
      <c r="Q116" s="238">
        <f>ROUND(E116*P116,2)</f>
        <v>0</v>
      </c>
      <c r="R116" s="240" t="s">
        <v>554</v>
      </c>
      <c r="S116" s="240" t="s">
        <v>157</v>
      </c>
      <c r="T116" s="241" t="s">
        <v>442</v>
      </c>
      <c r="U116" s="223">
        <v>0.2</v>
      </c>
      <c r="V116" s="223">
        <f>ROUND(E116*U116,2)</f>
        <v>0.87</v>
      </c>
      <c r="W116" s="223"/>
      <c r="X116" s="223" t="s">
        <v>159</v>
      </c>
      <c r="Y116" s="223" t="s">
        <v>160</v>
      </c>
      <c r="Z116" s="212"/>
      <c r="AA116" s="212"/>
      <c r="AB116" s="212"/>
      <c r="AC116" s="212"/>
      <c r="AD116" s="212"/>
      <c r="AE116" s="212"/>
      <c r="AF116" s="212"/>
      <c r="AG116" s="212" t="s">
        <v>443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2" x14ac:dyDescent="0.2">
      <c r="A117" s="219"/>
      <c r="B117" s="220"/>
      <c r="C117" s="254" t="s">
        <v>559</v>
      </c>
      <c r="D117" s="225"/>
      <c r="E117" s="226">
        <v>4.34</v>
      </c>
      <c r="F117" s="223"/>
      <c r="G117" s="223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2"/>
      <c r="AA117" s="212"/>
      <c r="AB117" s="212"/>
      <c r="AC117" s="212"/>
      <c r="AD117" s="212"/>
      <c r="AE117" s="212"/>
      <c r="AF117" s="212"/>
      <c r="AG117" s="212" t="s">
        <v>165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>
        <v>35</v>
      </c>
      <c r="B118" s="220" t="s">
        <v>560</v>
      </c>
      <c r="C118" s="268" t="s">
        <v>561</v>
      </c>
      <c r="D118" s="221" t="s">
        <v>0</v>
      </c>
      <c r="E118" s="263"/>
      <c r="F118" s="224"/>
      <c r="G118" s="223">
        <f>ROUND(E118*F118,2)</f>
        <v>0</v>
      </c>
      <c r="H118" s="224"/>
      <c r="I118" s="223">
        <f>ROUND(E118*H118,2)</f>
        <v>0</v>
      </c>
      <c r="J118" s="224"/>
      <c r="K118" s="223">
        <f>ROUND(E118*J118,2)</f>
        <v>0</v>
      </c>
      <c r="L118" s="223">
        <v>21</v>
      </c>
      <c r="M118" s="223">
        <f>G118*(1+L118/100)</f>
        <v>0</v>
      </c>
      <c r="N118" s="222">
        <v>0</v>
      </c>
      <c r="O118" s="222">
        <f>ROUND(E118*N118,2)</f>
        <v>0</v>
      </c>
      <c r="P118" s="222">
        <v>0</v>
      </c>
      <c r="Q118" s="222">
        <f>ROUND(E118*P118,2)</f>
        <v>0</v>
      </c>
      <c r="R118" s="223" t="s">
        <v>554</v>
      </c>
      <c r="S118" s="223" t="s">
        <v>157</v>
      </c>
      <c r="T118" s="223" t="s">
        <v>442</v>
      </c>
      <c r="U118" s="223">
        <v>0</v>
      </c>
      <c r="V118" s="223">
        <f>ROUND(E118*U118,2)</f>
        <v>0</v>
      </c>
      <c r="W118" s="223"/>
      <c r="X118" s="223" t="s">
        <v>104</v>
      </c>
      <c r="Y118" s="223" t="s">
        <v>160</v>
      </c>
      <c r="Z118" s="212"/>
      <c r="AA118" s="212"/>
      <c r="AB118" s="212"/>
      <c r="AC118" s="212"/>
      <c r="AD118" s="212"/>
      <c r="AE118" s="212"/>
      <c r="AF118" s="212"/>
      <c r="AG118" s="212" t="s">
        <v>545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2">
      <c r="A119" s="219"/>
      <c r="B119" s="220"/>
      <c r="C119" s="269" t="s">
        <v>562</v>
      </c>
      <c r="D119" s="264"/>
      <c r="E119" s="264"/>
      <c r="F119" s="264"/>
      <c r="G119" s="264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2"/>
      <c r="AA119" s="212"/>
      <c r="AB119" s="212"/>
      <c r="AC119" s="212"/>
      <c r="AD119" s="212"/>
      <c r="AE119" s="212"/>
      <c r="AF119" s="212"/>
      <c r="AG119" s="212" t="s">
        <v>163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x14ac:dyDescent="0.2">
      <c r="A120" s="228" t="s">
        <v>151</v>
      </c>
      <c r="B120" s="229" t="s">
        <v>113</v>
      </c>
      <c r="C120" s="251" t="s">
        <v>114</v>
      </c>
      <c r="D120" s="230"/>
      <c r="E120" s="231"/>
      <c r="F120" s="232"/>
      <c r="G120" s="232">
        <f>SUMIF(AG121:AG124,"&lt;&gt;NOR",G121:G124)</f>
        <v>0</v>
      </c>
      <c r="H120" s="232"/>
      <c r="I120" s="232">
        <f>SUM(I121:I124)</f>
        <v>0</v>
      </c>
      <c r="J120" s="232"/>
      <c r="K120" s="232">
        <f>SUM(K121:K124)</f>
        <v>0</v>
      </c>
      <c r="L120" s="232"/>
      <c r="M120" s="232">
        <f>SUM(M121:M124)</f>
        <v>0</v>
      </c>
      <c r="N120" s="231"/>
      <c r="O120" s="231">
        <f>SUM(O121:O124)</f>
        <v>0</v>
      </c>
      <c r="P120" s="231"/>
      <c r="Q120" s="231">
        <f>SUM(Q121:Q124)</f>
        <v>0</v>
      </c>
      <c r="R120" s="232"/>
      <c r="S120" s="232"/>
      <c r="T120" s="233"/>
      <c r="U120" s="227"/>
      <c r="V120" s="227">
        <f>SUM(V121:V124)</f>
        <v>1.65</v>
      </c>
      <c r="W120" s="227"/>
      <c r="X120" s="227"/>
      <c r="Y120" s="227"/>
      <c r="AG120" t="s">
        <v>152</v>
      </c>
    </row>
    <row r="121" spans="1:60" outlineLevel="1" x14ac:dyDescent="0.2">
      <c r="A121" s="235">
        <v>36</v>
      </c>
      <c r="B121" s="236" t="s">
        <v>563</v>
      </c>
      <c r="C121" s="252" t="s">
        <v>564</v>
      </c>
      <c r="D121" s="237" t="s">
        <v>207</v>
      </c>
      <c r="E121" s="238">
        <v>5</v>
      </c>
      <c r="F121" s="239"/>
      <c r="G121" s="240">
        <f>ROUND(E121*F121,2)</f>
        <v>0</v>
      </c>
      <c r="H121" s="239"/>
      <c r="I121" s="240">
        <f>ROUND(E121*H121,2)</f>
        <v>0</v>
      </c>
      <c r="J121" s="239"/>
      <c r="K121" s="240">
        <f>ROUND(E121*J121,2)</f>
        <v>0</v>
      </c>
      <c r="L121" s="240">
        <v>21</v>
      </c>
      <c r="M121" s="240">
        <f>G121*(1+L121/100)</f>
        <v>0</v>
      </c>
      <c r="N121" s="238">
        <v>2.1000000000000001E-4</v>
      </c>
      <c r="O121" s="238">
        <f>ROUND(E121*N121,2)</f>
        <v>0</v>
      </c>
      <c r="P121" s="238">
        <v>0</v>
      </c>
      <c r="Q121" s="238">
        <f>ROUND(E121*P121,2)</f>
        <v>0</v>
      </c>
      <c r="R121" s="240" t="s">
        <v>565</v>
      </c>
      <c r="S121" s="240" t="s">
        <v>157</v>
      </c>
      <c r="T121" s="241" t="s">
        <v>442</v>
      </c>
      <c r="U121" s="223">
        <v>0.09</v>
      </c>
      <c r="V121" s="223">
        <f>ROUND(E121*U121,2)</f>
        <v>0.45</v>
      </c>
      <c r="W121" s="223"/>
      <c r="X121" s="223" t="s">
        <v>159</v>
      </c>
      <c r="Y121" s="223" t="s">
        <v>160</v>
      </c>
      <c r="Z121" s="212"/>
      <c r="AA121" s="212"/>
      <c r="AB121" s="212"/>
      <c r="AC121" s="212"/>
      <c r="AD121" s="212"/>
      <c r="AE121" s="212"/>
      <c r="AF121" s="212"/>
      <c r="AG121" s="212" t="s">
        <v>443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">
      <c r="A122" s="219"/>
      <c r="B122" s="220"/>
      <c r="C122" s="254" t="s">
        <v>566</v>
      </c>
      <c r="D122" s="225"/>
      <c r="E122" s="226">
        <v>5</v>
      </c>
      <c r="F122" s="223"/>
      <c r="G122" s="223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2"/>
      <c r="AA122" s="212"/>
      <c r="AB122" s="212"/>
      <c r="AC122" s="212"/>
      <c r="AD122" s="212"/>
      <c r="AE122" s="212"/>
      <c r="AF122" s="212"/>
      <c r="AG122" s="212" t="s">
        <v>165</v>
      </c>
      <c r="AH122" s="212">
        <v>5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22.5" outlineLevel="1" x14ac:dyDescent="0.2">
      <c r="A123" s="235">
        <v>37</v>
      </c>
      <c r="B123" s="236" t="s">
        <v>567</v>
      </c>
      <c r="C123" s="252" t="s">
        <v>568</v>
      </c>
      <c r="D123" s="237" t="s">
        <v>207</v>
      </c>
      <c r="E123" s="238">
        <v>5</v>
      </c>
      <c r="F123" s="239"/>
      <c r="G123" s="240">
        <f>ROUND(E123*F123,2)</f>
        <v>0</v>
      </c>
      <c r="H123" s="239"/>
      <c r="I123" s="240">
        <f>ROUND(E123*H123,2)</f>
        <v>0</v>
      </c>
      <c r="J123" s="239"/>
      <c r="K123" s="240">
        <f>ROUND(E123*J123,2)</f>
        <v>0</v>
      </c>
      <c r="L123" s="240">
        <v>21</v>
      </c>
      <c r="M123" s="240">
        <f>G123*(1+L123/100)</f>
        <v>0</v>
      </c>
      <c r="N123" s="238">
        <v>2.4000000000000001E-4</v>
      </c>
      <c r="O123" s="238">
        <f>ROUND(E123*N123,2)</f>
        <v>0</v>
      </c>
      <c r="P123" s="238">
        <v>0</v>
      </c>
      <c r="Q123" s="238">
        <f>ROUND(E123*P123,2)</f>
        <v>0</v>
      </c>
      <c r="R123" s="240" t="s">
        <v>565</v>
      </c>
      <c r="S123" s="240" t="s">
        <v>157</v>
      </c>
      <c r="T123" s="241" t="s">
        <v>442</v>
      </c>
      <c r="U123" s="223">
        <v>0.23899999999999999</v>
      </c>
      <c r="V123" s="223">
        <f>ROUND(E123*U123,2)</f>
        <v>1.2</v>
      </c>
      <c r="W123" s="223"/>
      <c r="X123" s="223" t="s">
        <v>159</v>
      </c>
      <c r="Y123" s="223" t="s">
        <v>160</v>
      </c>
      <c r="Z123" s="212"/>
      <c r="AA123" s="212"/>
      <c r="AB123" s="212"/>
      <c r="AC123" s="212"/>
      <c r="AD123" s="212"/>
      <c r="AE123" s="212"/>
      <c r="AF123" s="212"/>
      <c r="AG123" s="212" t="s">
        <v>443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2" x14ac:dyDescent="0.2">
      <c r="A124" s="219"/>
      <c r="B124" s="220"/>
      <c r="C124" s="254" t="s">
        <v>569</v>
      </c>
      <c r="D124" s="225"/>
      <c r="E124" s="226">
        <v>5</v>
      </c>
      <c r="F124" s="223"/>
      <c r="G124" s="22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2"/>
      <c r="AA124" s="212"/>
      <c r="AB124" s="212"/>
      <c r="AC124" s="212"/>
      <c r="AD124" s="212"/>
      <c r="AE124" s="212"/>
      <c r="AF124" s="212"/>
      <c r="AG124" s="212" t="s">
        <v>165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x14ac:dyDescent="0.2">
      <c r="A125" s="228" t="s">
        <v>151</v>
      </c>
      <c r="B125" s="229" t="s">
        <v>115</v>
      </c>
      <c r="C125" s="251" t="s">
        <v>116</v>
      </c>
      <c r="D125" s="230"/>
      <c r="E125" s="231"/>
      <c r="F125" s="232"/>
      <c r="G125" s="232">
        <f>SUMIF(AG126:AG127,"&lt;&gt;NOR",G126:G127)</f>
        <v>0</v>
      </c>
      <c r="H125" s="232"/>
      <c r="I125" s="232">
        <f>SUM(I126:I127)</f>
        <v>0</v>
      </c>
      <c r="J125" s="232"/>
      <c r="K125" s="232">
        <f>SUM(K126:K127)</f>
        <v>0</v>
      </c>
      <c r="L125" s="232"/>
      <c r="M125" s="232">
        <f>SUM(M126:M127)</f>
        <v>0</v>
      </c>
      <c r="N125" s="231"/>
      <c r="O125" s="231">
        <f>SUM(O126:O127)</f>
        <v>0</v>
      </c>
      <c r="P125" s="231"/>
      <c r="Q125" s="231">
        <f>SUM(Q126:Q127)</f>
        <v>0</v>
      </c>
      <c r="R125" s="232"/>
      <c r="S125" s="232"/>
      <c r="T125" s="233"/>
      <c r="U125" s="227"/>
      <c r="V125" s="227">
        <f>SUM(V126:V127)</f>
        <v>0</v>
      </c>
      <c r="W125" s="227"/>
      <c r="X125" s="227"/>
      <c r="Y125" s="227"/>
      <c r="AG125" t="s">
        <v>152</v>
      </c>
    </row>
    <row r="126" spans="1:60" outlineLevel="1" x14ac:dyDescent="0.2">
      <c r="A126" s="244">
        <v>38</v>
      </c>
      <c r="B126" s="245" t="s">
        <v>570</v>
      </c>
      <c r="C126" s="255" t="s">
        <v>571</v>
      </c>
      <c r="D126" s="246" t="s">
        <v>572</v>
      </c>
      <c r="E126" s="247">
        <v>1</v>
      </c>
      <c r="F126" s="248"/>
      <c r="G126" s="249">
        <f>ROUND(E126*F126,2)</f>
        <v>0</v>
      </c>
      <c r="H126" s="248"/>
      <c r="I126" s="249">
        <f>ROUND(E126*H126,2)</f>
        <v>0</v>
      </c>
      <c r="J126" s="248"/>
      <c r="K126" s="249">
        <f>ROUND(E126*J126,2)</f>
        <v>0</v>
      </c>
      <c r="L126" s="249">
        <v>21</v>
      </c>
      <c r="M126" s="249">
        <f>G126*(1+L126/100)</f>
        <v>0</v>
      </c>
      <c r="N126" s="247">
        <v>0</v>
      </c>
      <c r="O126" s="247">
        <f>ROUND(E126*N126,2)</f>
        <v>0</v>
      </c>
      <c r="P126" s="247">
        <v>0</v>
      </c>
      <c r="Q126" s="247">
        <f>ROUND(E126*P126,2)</f>
        <v>0</v>
      </c>
      <c r="R126" s="249"/>
      <c r="S126" s="249" t="s">
        <v>267</v>
      </c>
      <c r="T126" s="250" t="s">
        <v>158</v>
      </c>
      <c r="U126" s="223">
        <v>0</v>
      </c>
      <c r="V126" s="223">
        <f>ROUND(E126*U126,2)</f>
        <v>0</v>
      </c>
      <c r="W126" s="223"/>
      <c r="X126" s="223" t="s">
        <v>159</v>
      </c>
      <c r="Y126" s="223" t="s">
        <v>160</v>
      </c>
      <c r="Z126" s="212"/>
      <c r="AA126" s="212"/>
      <c r="AB126" s="212"/>
      <c r="AC126" s="212"/>
      <c r="AD126" s="212"/>
      <c r="AE126" s="212"/>
      <c r="AF126" s="212"/>
      <c r="AG126" s="212" t="s">
        <v>443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44">
        <v>39</v>
      </c>
      <c r="B127" s="245" t="s">
        <v>573</v>
      </c>
      <c r="C127" s="255" t="s">
        <v>574</v>
      </c>
      <c r="D127" s="246" t="s">
        <v>287</v>
      </c>
      <c r="E127" s="247">
        <v>1</v>
      </c>
      <c r="F127" s="248"/>
      <c r="G127" s="249">
        <f>ROUND(E127*F127,2)</f>
        <v>0</v>
      </c>
      <c r="H127" s="248"/>
      <c r="I127" s="249">
        <f>ROUND(E127*H127,2)</f>
        <v>0</v>
      </c>
      <c r="J127" s="248"/>
      <c r="K127" s="249">
        <f>ROUND(E127*J127,2)</f>
        <v>0</v>
      </c>
      <c r="L127" s="249">
        <v>21</v>
      </c>
      <c r="M127" s="249">
        <f>G127*(1+L127/100)</f>
        <v>0</v>
      </c>
      <c r="N127" s="247">
        <v>0</v>
      </c>
      <c r="O127" s="247">
        <f>ROUND(E127*N127,2)</f>
        <v>0</v>
      </c>
      <c r="P127" s="247">
        <v>0</v>
      </c>
      <c r="Q127" s="247">
        <f>ROUND(E127*P127,2)</f>
        <v>0</v>
      </c>
      <c r="R127" s="249"/>
      <c r="S127" s="249" t="s">
        <v>267</v>
      </c>
      <c r="T127" s="250" t="s">
        <v>158</v>
      </c>
      <c r="U127" s="223">
        <v>0</v>
      </c>
      <c r="V127" s="223">
        <f>ROUND(E127*U127,2)</f>
        <v>0</v>
      </c>
      <c r="W127" s="223"/>
      <c r="X127" s="223" t="s">
        <v>159</v>
      </c>
      <c r="Y127" s="223" t="s">
        <v>160</v>
      </c>
      <c r="Z127" s="212"/>
      <c r="AA127" s="212"/>
      <c r="AB127" s="212"/>
      <c r="AC127" s="212"/>
      <c r="AD127" s="212"/>
      <c r="AE127" s="212"/>
      <c r="AF127" s="212"/>
      <c r="AG127" s="212" t="s">
        <v>443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x14ac:dyDescent="0.2">
      <c r="A128" s="228" t="s">
        <v>151</v>
      </c>
      <c r="B128" s="229" t="s">
        <v>117</v>
      </c>
      <c r="C128" s="251" t="s">
        <v>118</v>
      </c>
      <c r="D128" s="230"/>
      <c r="E128" s="231"/>
      <c r="F128" s="232"/>
      <c r="G128" s="232">
        <f>SUMIF(AG129:AG134,"&lt;&gt;NOR",G129:G134)</f>
        <v>0</v>
      </c>
      <c r="H128" s="232"/>
      <c r="I128" s="232">
        <f>SUM(I129:I134)</f>
        <v>0</v>
      </c>
      <c r="J128" s="232"/>
      <c r="K128" s="232">
        <f>SUM(K129:K134)</f>
        <v>0</v>
      </c>
      <c r="L128" s="232"/>
      <c r="M128" s="232">
        <f>SUM(M129:M134)</f>
        <v>0</v>
      </c>
      <c r="N128" s="231"/>
      <c r="O128" s="231">
        <f>SUM(O129:O134)</f>
        <v>0</v>
      </c>
      <c r="P128" s="231"/>
      <c r="Q128" s="231">
        <f>SUM(Q129:Q134)</f>
        <v>0</v>
      </c>
      <c r="R128" s="232"/>
      <c r="S128" s="232"/>
      <c r="T128" s="233"/>
      <c r="U128" s="227"/>
      <c r="V128" s="227">
        <f>SUM(V129:V134)</f>
        <v>28.8</v>
      </c>
      <c r="W128" s="227"/>
      <c r="X128" s="227"/>
      <c r="Y128" s="227"/>
      <c r="AG128" t="s">
        <v>152</v>
      </c>
    </row>
    <row r="129" spans="1:60" outlineLevel="1" x14ac:dyDescent="0.2">
      <c r="A129" s="235">
        <v>40</v>
      </c>
      <c r="B129" s="236" t="s">
        <v>575</v>
      </c>
      <c r="C129" s="252" t="s">
        <v>576</v>
      </c>
      <c r="D129" s="237" t="s">
        <v>237</v>
      </c>
      <c r="E129" s="238">
        <v>15.548</v>
      </c>
      <c r="F129" s="239"/>
      <c r="G129" s="240">
        <f>ROUND(E129*F129,2)</f>
        <v>0</v>
      </c>
      <c r="H129" s="239"/>
      <c r="I129" s="240">
        <f>ROUND(E129*H129,2)</f>
        <v>0</v>
      </c>
      <c r="J129" s="239"/>
      <c r="K129" s="240">
        <f>ROUND(E129*J129,2)</f>
        <v>0</v>
      </c>
      <c r="L129" s="240">
        <v>21</v>
      </c>
      <c r="M129" s="240">
        <f>G129*(1+L129/100)</f>
        <v>0</v>
      </c>
      <c r="N129" s="238">
        <v>0</v>
      </c>
      <c r="O129" s="238">
        <f>ROUND(E129*N129,2)</f>
        <v>0</v>
      </c>
      <c r="P129" s="238">
        <v>0</v>
      </c>
      <c r="Q129" s="238">
        <f>ROUND(E129*P129,2)</f>
        <v>0</v>
      </c>
      <c r="R129" s="240" t="s">
        <v>366</v>
      </c>
      <c r="S129" s="240" t="s">
        <v>157</v>
      </c>
      <c r="T129" s="241" t="s">
        <v>442</v>
      </c>
      <c r="U129" s="223">
        <v>0.49</v>
      </c>
      <c r="V129" s="223">
        <f>ROUND(E129*U129,2)</f>
        <v>7.62</v>
      </c>
      <c r="W129" s="223"/>
      <c r="X129" s="223" t="s">
        <v>577</v>
      </c>
      <c r="Y129" s="223" t="s">
        <v>160</v>
      </c>
      <c r="Z129" s="212"/>
      <c r="AA129" s="212"/>
      <c r="AB129" s="212"/>
      <c r="AC129" s="212"/>
      <c r="AD129" s="212"/>
      <c r="AE129" s="212"/>
      <c r="AF129" s="212"/>
      <c r="AG129" s="212" t="s">
        <v>578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2" x14ac:dyDescent="0.2">
      <c r="A130" s="219"/>
      <c r="B130" s="220"/>
      <c r="C130" s="266" t="s">
        <v>579</v>
      </c>
      <c r="D130" s="262"/>
      <c r="E130" s="262"/>
      <c r="F130" s="262"/>
      <c r="G130" s="262"/>
      <c r="H130" s="223"/>
      <c r="I130" s="223"/>
      <c r="J130" s="223"/>
      <c r="K130" s="223"/>
      <c r="L130" s="223"/>
      <c r="M130" s="223"/>
      <c r="N130" s="222"/>
      <c r="O130" s="222"/>
      <c r="P130" s="222"/>
      <c r="Q130" s="222"/>
      <c r="R130" s="223"/>
      <c r="S130" s="223"/>
      <c r="T130" s="223"/>
      <c r="U130" s="223"/>
      <c r="V130" s="223"/>
      <c r="W130" s="223"/>
      <c r="X130" s="223"/>
      <c r="Y130" s="223"/>
      <c r="Z130" s="212"/>
      <c r="AA130" s="212"/>
      <c r="AB130" s="212"/>
      <c r="AC130" s="212"/>
      <c r="AD130" s="212"/>
      <c r="AE130" s="212"/>
      <c r="AF130" s="212"/>
      <c r="AG130" s="212" t="s">
        <v>456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44">
        <v>41</v>
      </c>
      <c r="B131" s="245" t="s">
        <v>580</v>
      </c>
      <c r="C131" s="255" t="s">
        <v>581</v>
      </c>
      <c r="D131" s="246" t="s">
        <v>237</v>
      </c>
      <c r="E131" s="247">
        <v>295.41199999999998</v>
      </c>
      <c r="F131" s="248"/>
      <c r="G131" s="249">
        <f>ROUND(E131*F131,2)</f>
        <v>0</v>
      </c>
      <c r="H131" s="248"/>
      <c r="I131" s="249">
        <f>ROUND(E131*H131,2)</f>
        <v>0</v>
      </c>
      <c r="J131" s="248"/>
      <c r="K131" s="249">
        <f>ROUND(E131*J131,2)</f>
        <v>0</v>
      </c>
      <c r="L131" s="249">
        <v>21</v>
      </c>
      <c r="M131" s="249">
        <f>G131*(1+L131/100)</f>
        <v>0</v>
      </c>
      <c r="N131" s="247">
        <v>0</v>
      </c>
      <c r="O131" s="247">
        <f>ROUND(E131*N131,2)</f>
        <v>0</v>
      </c>
      <c r="P131" s="247">
        <v>0</v>
      </c>
      <c r="Q131" s="247">
        <f>ROUND(E131*P131,2)</f>
        <v>0</v>
      </c>
      <c r="R131" s="249" t="s">
        <v>366</v>
      </c>
      <c r="S131" s="249" t="s">
        <v>157</v>
      </c>
      <c r="T131" s="250" t="s">
        <v>442</v>
      </c>
      <c r="U131" s="223">
        <v>0</v>
      </c>
      <c r="V131" s="223">
        <f>ROUND(E131*U131,2)</f>
        <v>0</v>
      </c>
      <c r="W131" s="223"/>
      <c r="X131" s="223" t="s">
        <v>577</v>
      </c>
      <c r="Y131" s="223" t="s">
        <v>160</v>
      </c>
      <c r="Z131" s="212"/>
      <c r="AA131" s="212"/>
      <c r="AB131" s="212"/>
      <c r="AC131" s="212"/>
      <c r="AD131" s="212"/>
      <c r="AE131" s="212"/>
      <c r="AF131" s="212"/>
      <c r="AG131" s="212" t="s">
        <v>578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44">
        <v>42</v>
      </c>
      <c r="B132" s="245" t="s">
        <v>396</v>
      </c>
      <c r="C132" s="255" t="s">
        <v>397</v>
      </c>
      <c r="D132" s="246" t="s">
        <v>237</v>
      </c>
      <c r="E132" s="247">
        <v>15.548</v>
      </c>
      <c r="F132" s="248"/>
      <c r="G132" s="249">
        <f>ROUND(E132*F132,2)</f>
        <v>0</v>
      </c>
      <c r="H132" s="248"/>
      <c r="I132" s="249">
        <f>ROUND(E132*H132,2)</f>
        <v>0</v>
      </c>
      <c r="J132" s="248"/>
      <c r="K132" s="249">
        <f>ROUND(E132*J132,2)</f>
        <v>0</v>
      </c>
      <c r="L132" s="249">
        <v>21</v>
      </c>
      <c r="M132" s="249">
        <f>G132*(1+L132/100)</f>
        <v>0</v>
      </c>
      <c r="N132" s="247">
        <v>0</v>
      </c>
      <c r="O132" s="247">
        <f>ROUND(E132*N132,2)</f>
        <v>0</v>
      </c>
      <c r="P132" s="247">
        <v>0</v>
      </c>
      <c r="Q132" s="247">
        <f>ROUND(E132*P132,2)</f>
        <v>0</v>
      </c>
      <c r="R132" s="249" t="s">
        <v>366</v>
      </c>
      <c r="S132" s="249" t="s">
        <v>157</v>
      </c>
      <c r="T132" s="250" t="s">
        <v>442</v>
      </c>
      <c r="U132" s="223">
        <v>0.94199999999999995</v>
      </c>
      <c r="V132" s="223">
        <f>ROUND(E132*U132,2)</f>
        <v>14.65</v>
      </c>
      <c r="W132" s="223"/>
      <c r="X132" s="223" t="s">
        <v>577</v>
      </c>
      <c r="Y132" s="223" t="s">
        <v>160</v>
      </c>
      <c r="Z132" s="212"/>
      <c r="AA132" s="212"/>
      <c r="AB132" s="212"/>
      <c r="AC132" s="212"/>
      <c r="AD132" s="212"/>
      <c r="AE132" s="212"/>
      <c r="AF132" s="212"/>
      <c r="AG132" s="212" t="s">
        <v>578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2.5" outlineLevel="1" x14ac:dyDescent="0.2">
      <c r="A133" s="244">
        <v>43</v>
      </c>
      <c r="B133" s="245" t="s">
        <v>582</v>
      </c>
      <c r="C133" s="255" t="s">
        <v>583</v>
      </c>
      <c r="D133" s="246" t="s">
        <v>237</v>
      </c>
      <c r="E133" s="247">
        <v>62.192</v>
      </c>
      <c r="F133" s="248"/>
      <c r="G133" s="249">
        <f>ROUND(E133*F133,2)</f>
        <v>0</v>
      </c>
      <c r="H133" s="248"/>
      <c r="I133" s="249">
        <f>ROUND(E133*H133,2)</f>
        <v>0</v>
      </c>
      <c r="J133" s="248"/>
      <c r="K133" s="249">
        <f>ROUND(E133*J133,2)</f>
        <v>0</v>
      </c>
      <c r="L133" s="249">
        <v>21</v>
      </c>
      <c r="M133" s="249">
        <f>G133*(1+L133/100)</f>
        <v>0</v>
      </c>
      <c r="N133" s="247">
        <v>0</v>
      </c>
      <c r="O133" s="247">
        <f>ROUND(E133*N133,2)</f>
        <v>0</v>
      </c>
      <c r="P133" s="247">
        <v>0</v>
      </c>
      <c r="Q133" s="247">
        <f>ROUND(E133*P133,2)</f>
        <v>0</v>
      </c>
      <c r="R133" s="249" t="s">
        <v>366</v>
      </c>
      <c r="S133" s="249" t="s">
        <v>157</v>
      </c>
      <c r="T133" s="250" t="s">
        <v>442</v>
      </c>
      <c r="U133" s="223">
        <v>0.105</v>
      </c>
      <c r="V133" s="223">
        <f>ROUND(E133*U133,2)</f>
        <v>6.53</v>
      </c>
      <c r="W133" s="223"/>
      <c r="X133" s="223" t="s">
        <v>577</v>
      </c>
      <c r="Y133" s="223" t="s">
        <v>160</v>
      </c>
      <c r="Z133" s="212"/>
      <c r="AA133" s="212"/>
      <c r="AB133" s="212"/>
      <c r="AC133" s="212"/>
      <c r="AD133" s="212"/>
      <c r="AE133" s="212"/>
      <c r="AF133" s="212"/>
      <c r="AG133" s="212" t="s">
        <v>578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1" x14ac:dyDescent="0.2">
      <c r="A134" s="235">
        <v>44</v>
      </c>
      <c r="B134" s="236" t="s">
        <v>584</v>
      </c>
      <c r="C134" s="252" t="s">
        <v>585</v>
      </c>
      <c r="D134" s="237" t="s">
        <v>237</v>
      </c>
      <c r="E134" s="238">
        <v>15.548</v>
      </c>
      <c r="F134" s="239"/>
      <c r="G134" s="240">
        <f>ROUND(E134*F134,2)</f>
        <v>0</v>
      </c>
      <c r="H134" s="239"/>
      <c r="I134" s="240">
        <f>ROUND(E134*H134,2)</f>
        <v>0</v>
      </c>
      <c r="J134" s="239"/>
      <c r="K134" s="240">
        <f>ROUND(E134*J134,2)</f>
        <v>0</v>
      </c>
      <c r="L134" s="240">
        <v>21</v>
      </c>
      <c r="M134" s="240">
        <f>G134*(1+L134/100)</f>
        <v>0</v>
      </c>
      <c r="N134" s="238">
        <v>0</v>
      </c>
      <c r="O134" s="238">
        <f>ROUND(E134*N134,2)</f>
        <v>0</v>
      </c>
      <c r="P134" s="238">
        <v>0</v>
      </c>
      <c r="Q134" s="238">
        <f>ROUND(E134*P134,2)</f>
        <v>0</v>
      </c>
      <c r="R134" s="240" t="s">
        <v>366</v>
      </c>
      <c r="S134" s="240" t="s">
        <v>157</v>
      </c>
      <c r="T134" s="241" t="s">
        <v>442</v>
      </c>
      <c r="U134" s="223">
        <v>0</v>
      </c>
      <c r="V134" s="223">
        <f>ROUND(E134*U134,2)</f>
        <v>0</v>
      </c>
      <c r="W134" s="223"/>
      <c r="X134" s="223" t="s">
        <v>577</v>
      </c>
      <c r="Y134" s="223" t="s">
        <v>160</v>
      </c>
      <c r="Z134" s="212"/>
      <c r="AA134" s="212"/>
      <c r="AB134" s="212"/>
      <c r="AC134" s="212"/>
      <c r="AD134" s="212"/>
      <c r="AE134" s="212"/>
      <c r="AF134" s="212"/>
      <c r="AG134" s="212" t="s">
        <v>578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x14ac:dyDescent="0.2">
      <c r="A135" s="3"/>
      <c r="B135" s="4"/>
      <c r="C135" s="256"/>
      <c r="D135" s="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AE135">
        <v>12</v>
      </c>
      <c r="AF135">
        <v>21</v>
      </c>
      <c r="AG135" t="s">
        <v>137</v>
      </c>
    </row>
    <row r="136" spans="1:60" x14ac:dyDescent="0.2">
      <c r="A136" s="215"/>
      <c r="B136" s="216" t="s">
        <v>29</v>
      </c>
      <c r="C136" s="257"/>
      <c r="D136" s="217"/>
      <c r="E136" s="218"/>
      <c r="F136" s="218"/>
      <c r="G136" s="234">
        <f>G8+G37+G72+G75+G93+G96+G105+G108+G113+G120+G125+G128</f>
        <v>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AE136">
        <f>SUMIF(L7:L134,AE135,G7:G134)</f>
        <v>0</v>
      </c>
      <c r="AF136">
        <f>SUMIF(L7:L134,AF135,G7:G134)</f>
        <v>0</v>
      </c>
      <c r="AG136" t="s">
        <v>438</v>
      </c>
    </row>
    <row r="137" spans="1:60" x14ac:dyDescent="0.2">
      <c r="C137" s="258"/>
      <c r="D137" s="10"/>
      <c r="AG137" t="s">
        <v>439</v>
      </c>
    </row>
    <row r="138" spans="1:60" x14ac:dyDescent="0.2">
      <c r="D138" s="10"/>
    </row>
    <row r="139" spans="1:60" x14ac:dyDescent="0.2">
      <c r="D139" s="10"/>
    </row>
    <row r="140" spans="1:60" x14ac:dyDescent="0.2">
      <c r="D140" s="10"/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4/rT9gJ/RbUhsBwjr3xWuful2etNGEc9/Uv4d071d7ut5PWyFc1Sqp8vmk8967R/aNIV4ZJF0w6kv3gO+s+OOg==" saltValue="XvHPC6b/UYnrgzBnHClRiA==" spinCount="100000" sheet="1" formatRows="0"/>
  <mergeCells count="34">
    <mergeCell ref="C107:G107"/>
    <mergeCell ref="C112:G112"/>
    <mergeCell ref="C119:G119"/>
    <mergeCell ref="C130:G130"/>
    <mergeCell ref="C83:G83"/>
    <mergeCell ref="C86:G86"/>
    <mergeCell ref="C89:G89"/>
    <mergeCell ref="C95:G95"/>
    <mergeCell ref="C98:G98"/>
    <mergeCell ref="C102:G102"/>
    <mergeCell ref="C52:G52"/>
    <mergeCell ref="C59:G59"/>
    <mergeCell ref="C64:G64"/>
    <mergeCell ref="C65:G65"/>
    <mergeCell ref="C71:G71"/>
    <mergeCell ref="C80:G80"/>
    <mergeCell ref="C35:G35"/>
    <mergeCell ref="C39:G39"/>
    <mergeCell ref="C42:G42"/>
    <mergeCell ref="C45:G45"/>
    <mergeCell ref="C48:G48"/>
    <mergeCell ref="C49:G49"/>
    <mergeCell ref="C16:G16"/>
    <mergeCell ref="C19:G19"/>
    <mergeCell ref="C23:G23"/>
    <mergeCell ref="C28:G28"/>
    <mergeCell ref="C31:G31"/>
    <mergeCell ref="C32:G32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01 D1-1 Pol</vt:lpstr>
      <vt:lpstr>SO 01 D1-2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D1-1 Pol'!Názvy_tisku</vt:lpstr>
      <vt:lpstr>'SO 01 D1-2 Pol'!Názvy_tisku</vt:lpstr>
      <vt:lpstr>oadresa</vt:lpstr>
      <vt:lpstr>Stavba!Objednatel</vt:lpstr>
      <vt:lpstr>Stavba!Objekt</vt:lpstr>
      <vt:lpstr>'SO 01 D1-1 Pol'!Oblast_tisku</vt:lpstr>
      <vt:lpstr>'SO 01 D1-2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Stehlík</dc:creator>
  <cp:lastModifiedBy>Marek Stehlík</cp:lastModifiedBy>
  <cp:lastPrinted>2019-03-19T12:27:02Z</cp:lastPrinted>
  <dcterms:created xsi:type="dcterms:W3CDTF">2009-04-08T07:15:50Z</dcterms:created>
  <dcterms:modified xsi:type="dcterms:W3CDTF">2024-08-23T03:33:49Z</dcterms:modified>
</cp:coreProperties>
</file>